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13140" yWindow="60" windowWidth="10860" windowHeight="10220"/>
  </bookViews>
  <sheets>
    <sheet name="Sheet1" sheetId="1" r:id="rId1"/>
  </sheets>
  <definedNames>
    <definedName name="ASD">Sheet1!#REF!</definedName>
    <definedName name="DATE">Sheet1!#REF!</definedName>
    <definedName name="ICT">Sheet1!#REF!</definedName>
    <definedName name="IDN">Sheet1!#REF!</definedName>
    <definedName name="IFN">Sheet1!#REF!</definedName>
    <definedName name="NvsASD">"V2021-04-30"</definedName>
    <definedName name="NvsAutoDrillOk">"VN"</definedName>
    <definedName name="NvsDrillHyperLink" localSheetId="0">"http://nifips.nisource.net:9000/psp/fs91prd_newwin/EMPLOYEE/ERP/c/REPORT_BOOKS.IC_RUN_DRILLDOWN.GBL?Action=A&amp;NVS_INSTANCE=1422012_1489992"</definedName>
    <definedName name="NvsElapsedTime">0.000486111108330078</definedName>
    <definedName name="NvsEndTime">44350.5761574074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"%,X,RPF..,CZF.."</definedName>
    <definedName name="NvsPanelBusUnit">"V"</definedName>
    <definedName name="NvsPanelEffdt">"V2099-01-01"</definedName>
    <definedName name="NvsPanelSetid">"VSHARE"</definedName>
    <definedName name="NvsReqBU">"V00032"</definedName>
    <definedName name="NvsReqBUOnly">"VY"</definedName>
    <definedName name="NvsSheetType" localSheetId="0">"M"</definedName>
    <definedName name="NvsTransLed">"VN"</definedName>
    <definedName name="NvsTreeASD">"V2021-04-30"</definedName>
    <definedName name="NvsValTbl.ACCOUNT">"GL_ACCOUNT_TBL"</definedName>
    <definedName name="_xlnm.Print_Area" localSheetId="0">Sheet1!$B$5:$F$326</definedName>
    <definedName name="_xlnm.Print_Titles" localSheetId="0">Sheet1!$5:$10</definedName>
    <definedName name="PURCHASE">Sheet1!#REF!</definedName>
    <definedName name="VALIDATION">Sheet1!#REF!</definedName>
  </definedNames>
  <calcPr calcId="152511"/>
</workbook>
</file>

<file path=xl/calcChain.xml><?xml version="1.0" encoding="utf-8"?>
<calcChain xmlns="http://schemas.openxmlformats.org/spreadsheetml/2006/main">
  <c r="F323" i="1" l="1"/>
  <c r="D323" i="1"/>
  <c r="E322" i="1"/>
  <c r="E321" i="1"/>
  <c r="F319" i="1"/>
  <c r="D319" i="1"/>
  <c r="E318" i="1"/>
  <c r="E317" i="1"/>
  <c r="F312" i="1"/>
  <c r="D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5" i="1"/>
  <c r="E294" i="1"/>
  <c r="E293" i="1"/>
  <c r="E292" i="1"/>
  <c r="F290" i="1"/>
  <c r="F296" i="1" s="1"/>
  <c r="D290" i="1"/>
  <c r="D296" i="1" s="1"/>
  <c r="E289" i="1"/>
  <c r="E288" i="1"/>
  <c r="E287" i="1"/>
  <c r="E286" i="1"/>
  <c r="E284" i="1"/>
  <c r="E283" i="1"/>
  <c r="F281" i="1"/>
  <c r="D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F265" i="1"/>
  <c r="F297" i="1" s="1"/>
  <c r="D265" i="1"/>
  <c r="D297" i="1" s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0" i="1"/>
  <c r="E249" i="1"/>
  <c r="E248" i="1"/>
  <c r="E247" i="1"/>
  <c r="E238" i="1"/>
  <c r="E237" i="1"/>
  <c r="E236" i="1"/>
  <c r="E235" i="1"/>
  <c r="E234" i="1"/>
  <c r="E233" i="1"/>
  <c r="E232" i="1"/>
  <c r="E231" i="1"/>
  <c r="E229" i="1"/>
  <c r="E228" i="1"/>
  <c r="E227" i="1"/>
  <c r="F225" i="1"/>
  <c r="D225" i="1"/>
  <c r="E224" i="1"/>
  <c r="E223" i="1"/>
  <c r="E222" i="1"/>
  <c r="E221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8" i="1"/>
  <c r="E197" i="1"/>
  <c r="E196" i="1"/>
  <c r="F194" i="1"/>
  <c r="D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0" i="1"/>
  <c r="E179" i="1"/>
  <c r="E178" i="1"/>
  <c r="F174" i="1"/>
  <c r="D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2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6" i="1"/>
  <c r="E95" i="1"/>
  <c r="E94" i="1"/>
  <c r="E86" i="1"/>
  <c r="E85" i="1"/>
  <c r="E84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F50" i="1"/>
  <c r="D50" i="1"/>
  <c r="E49" i="1"/>
  <c r="E48" i="1"/>
  <c r="E47" i="1"/>
  <c r="F45" i="1"/>
  <c r="D45" i="1"/>
  <c r="E44" i="1"/>
  <c r="E43" i="1"/>
  <c r="E42" i="1"/>
  <c r="F40" i="1"/>
  <c r="D40" i="1"/>
  <c r="E39" i="1"/>
  <c r="E38" i="1"/>
  <c r="E37" i="1"/>
  <c r="E36" i="1"/>
  <c r="E35" i="1"/>
  <c r="E34" i="1"/>
  <c r="E33" i="1"/>
  <c r="F31" i="1"/>
  <c r="D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290" i="1" l="1"/>
  <c r="E296" i="1" s="1"/>
  <c r="F324" i="1"/>
  <c r="F239" i="1"/>
  <c r="E319" i="1"/>
  <c r="D324" i="1"/>
  <c r="E194" i="1"/>
  <c r="E31" i="1"/>
  <c r="F87" i="1"/>
  <c r="F88" i="1" s="1"/>
  <c r="D87" i="1"/>
  <c r="D88" i="1" s="1"/>
  <c r="E312" i="1"/>
  <c r="E323" i="1"/>
  <c r="E174" i="1"/>
  <c r="E40" i="1"/>
  <c r="E50" i="1"/>
  <c r="D239" i="1"/>
  <c r="E45" i="1"/>
  <c r="E225" i="1"/>
  <c r="E265" i="1"/>
  <c r="E281" i="1"/>
  <c r="E324" i="1" l="1"/>
  <c r="E87" i="1"/>
  <c r="E88" i="1" s="1"/>
  <c r="F242" i="1"/>
  <c r="F314" i="1" s="1"/>
  <c r="F325" i="1" s="1"/>
  <c r="D242" i="1"/>
  <c r="D314" i="1" s="1"/>
  <c r="D325" i="1" s="1"/>
  <c r="E297" i="1"/>
  <c r="E239" i="1"/>
  <c r="E242" i="1" l="1"/>
  <c r="E314" i="1" s="1"/>
  <c r="E325" i="1" s="1"/>
</calcChain>
</file>

<file path=xl/sharedStrings.xml><?xml version="1.0" encoding="utf-8"?>
<sst xmlns="http://schemas.openxmlformats.org/spreadsheetml/2006/main" count="687" uniqueCount="680">
  <si>
    <t xml:space="preserve">Current </t>
  </si>
  <si>
    <t>Month</t>
  </si>
  <si>
    <t xml:space="preserve"> </t>
  </si>
  <si>
    <t>Change from</t>
  </si>
  <si>
    <t>Prior Month</t>
  </si>
  <si>
    <t>Year-To-</t>
  </si>
  <si>
    <t>Date</t>
  </si>
  <si>
    <t>Total Operating Expenses</t>
  </si>
  <si>
    <t>Total Other Income (Deductions)</t>
  </si>
  <si>
    <t>Net Income</t>
  </si>
  <si>
    <t>%,ATT,FACCOUNT</t>
  </si>
  <si>
    <t>Prior</t>
  </si>
  <si>
    <t>FOR</t>
  </si>
  <si>
    <t>CALC</t>
  </si>
  <si>
    <t>PURPOSES</t>
  </si>
  <si>
    <t>Operating Revenues</t>
  </si>
  <si>
    <t>Operating Expenses</t>
  </si>
  <si>
    <t>Other Interest Expense</t>
  </si>
  <si>
    <t>xx</t>
  </si>
  <si>
    <t>%,LACTUALS,UPOSTED_TRAN_AMT</t>
  </si>
  <si>
    <t>Gas Residential Sales</t>
  </si>
  <si>
    <t>%,LACTUALS,UPOSTED_TRAN_AMT,SPER,FBOOK_CODE,VR</t>
  </si>
  <si>
    <t>%,LACTUALS,UPOSTED_TRAN_AMT,SYTD,FBOOK_CODE,VR</t>
  </si>
  <si>
    <t>%,LACTUALS,UPOSTED_TRAN_AMT,SPER-1,FBOOK_CODE,VR</t>
  </si>
  <si>
    <t>%,ATF,FDESCR,UDESCR</t>
  </si>
  <si>
    <t>Gas Comm &amp; Indust Revenues</t>
  </si>
  <si>
    <t>Gas Sales for Resale</t>
  </si>
  <si>
    <t>Gas Interdepartmental Sales</t>
  </si>
  <si>
    <t>Gas Intercompany Transfers</t>
  </si>
  <si>
    <t>Total Sales of Gas</t>
  </si>
  <si>
    <t>Electric Residential Revenues</t>
  </si>
  <si>
    <t>Elec Comm &amp; Indust Rev</t>
  </si>
  <si>
    <t>Elec Interdepartmental Sales</t>
  </si>
  <si>
    <t>Electric Sales for Resale</t>
  </si>
  <si>
    <t>Sales to Railroads &amp; Railways</t>
  </si>
  <si>
    <t>Elec Oth Sales to Public Auth</t>
  </si>
  <si>
    <t>Public Street &amp; Hwy Lighting</t>
  </si>
  <si>
    <t>Total Sales of Electricity</t>
  </si>
  <si>
    <t>Forfeited Discounts - Gas</t>
  </si>
  <si>
    <t>Forfeited Discounts - Ele</t>
  </si>
  <si>
    <t>Misc Service Revenues - Gas</t>
  </si>
  <si>
    <t>Misc Service Revenues - Ele</t>
  </si>
  <si>
    <t>Rent from Electricity Property</t>
  </si>
  <si>
    <t>Other Electric Revenues</t>
  </si>
  <si>
    <t>Rev Transm of Elec of Oth</t>
  </si>
  <si>
    <t>Nonutility Revenues - Serv Co</t>
  </si>
  <si>
    <t>Regional Transm Service Rev</t>
  </si>
  <si>
    <t>Rev Transp Gas of Oth - Gather</t>
  </si>
  <si>
    <t>Rev Transp Gas of Oth - Transm</t>
  </si>
  <si>
    <t>Rev Transp Gas of Oth - Distr</t>
  </si>
  <si>
    <t>Rev from Storing Gas of Oth</t>
  </si>
  <si>
    <t>Sales - Prod Extracted from NG</t>
  </si>
  <si>
    <t>Incidental Gasoline &amp; Oil Sale</t>
  </si>
  <si>
    <t>Rent from Gas Property</t>
  </si>
  <si>
    <t>Other Gas Revenues</t>
  </si>
  <si>
    <t>Gas Provision of Rate Refunds</t>
  </si>
  <si>
    <t>Total Other Operating Revenues</t>
  </si>
  <si>
    <t>Manufac Gas Production - Oper</t>
  </si>
  <si>
    <t>NG Production &amp; Gather - Oper</t>
  </si>
  <si>
    <t>Products Extraction - Oper</t>
  </si>
  <si>
    <t xml:space="preserve">Other Gas Supply - Operations </t>
  </si>
  <si>
    <t>Steam Power - Operations</t>
  </si>
  <si>
    <t>Hydraulic Power - Operations</t>
  </si>
  <si>
    <t>Other Power - Operations</t>
  </si>
  <si>
    <t>Other Power Supply - Oper</t>
  </si>
  <si>
    <t>Production Expenses - Maint</t>
  </si>
  <si>
    <t>NG Stor, Term &amp; Proc - Maint</t>
  </si>
  <si>
    <t>Transmission Exp - Maint</t>
  </si>
  <si>
    <t>Distribution Exp - Maint</t>
  </si>
  <si>
    <t xml:space="preserve">Maintenance Gen and Admin </t>
  </si>
  <si>
    <t xml:space="preserve">Depreciation Expense </t>
  </si>
  <si>
    <t xml:space="preserve">Depreciation Expense for AROs </t>
  </si>
  <si>
    <t xml:space="preserve">Amort &amp; Deplet of Util Plant </t>
  </si>
  <si>
    <t xml:space="preserve">Amort of Gas Plant Acq Adj </t>
  </si>
  <si>
    <t>Amort of Conversion Exp</t>
  </si>
  <si>
    <t>Reg Debits</t>
  </si>
  <si>
    <t>Reg Credits</t>
  </si>
  <si>
    <t>Other Taxes FERC</t>
  </si>
  <si>
    <t>Income Taxes - State</t>
  </si>
  <si>
    <t xml:space="preserve">Income Taxes - Federal </t>
  </si>
  <si>
    <t>Total Utilities Current Fed State</t>
  </si>
  <si>
    <t>Deferred Income Taxes</t>
  </si>
  <si>
    <t>Prov Deferred Inc Tax - Cr</t>
  </si>
  <si>
    <t xml:space="preserve">Investment Tax Credit Adj </t>
  </si>
  <si>
    <t xml:space="preserve">Gain from Disposition of Plant </t>
  </si>
  <si>
    <t xml:space="preserve">Loss from Disposition of Plant </t>
  </si>
  <si>
    <t>Accretion Expenses</t>
  </si>
  <si>
    <t>Other  Income &amp; Deductions</t>
  </si>
  <si>
    <t>Revenues from Merchandising</t>
  </si>
  <si>
    <t>Costs and Exp Merch Job</t>
  </si>
  <si>
    <t>NonUtility Revenues</t>
  </si>
  <si>
    <t>NonUtility Unaffil</t>
  </si>
  <si>
    <t>Nonoperating Rental Revenue</t>
  </si>
  <si>
    <t>Earnings of Subsidiaries</t>
  </si>
  <si>
    <t>Interest and Dividend Income</t>
  </si>
  <si>
    <t>Allow for Other FUDC</t>
  </si>
  <si>
    <t>Misc Nonoperating Income</t>
  </si>
  <si>
    <t>Gain Disposition of Property</t>
  </si>
  <si>
    <t>Total Other Income</t>
  </si>
  <si>
    <t>Loss on Disposal of Property</t>
  </si>
  <si>
    <t>Misc Amortization</t>
  </si>
  <si>
    <t>Other Inc Exp Donations</t>
  </si>
  <si>
    <t>Corporate Owned Life Ins</t>
  </si>
  <si>
    <t>Penalties</t>
  </si>
  <si>
    <t>Other Inc Exp PoliticalContrib</t>
  </si>
  <si>
    <t>Other Inc Deductions</t>
  </si>
  <si>
    <t>Total Other Income Deductions</t>
  </si>
  <si>
    <t>Interest LT Debt</t>
  </si>
  <si>
    <t>Amort of Debt Disc &amp; Exp</t>
  </si>
  <si>
    <t>Amort of Loss on Reacq Debt</t>
  </si>
  <si>
    <t>Amort of Prem on Debt - Cr</t>
  </si>
  <si>
    <t>Interest Exp Affiliate</t>
  </si>
  <si>
    <t>AFUDIC PISCC</t>
  </si>
  <si>
    <t>Total Interest Charges</t>
  </si>
  <si>
    <t>NonUtility Taxes</t>
  </si>
  <si>
    <t>Income Taxes - Federal</t>
  </si>
  <si>
    <t xml:space="preserve">Income Taxes - State </t>
  </si>
  <si>
    <t>Other Deferred Income Taxes</t>
  </si>
  <si>
    <t>Prov Defer Inc Tax - Oth - Cr</t>
  </si>
  <si>
    <t>Amortization of ITC</t>
  </si>
  <si>
    <t>Total Taxes Other Income &amp; Deduct</t>
  </si>
  <si>
    <t>Net Utility Operating Income(Loss)</t>
  </si>
  <si>
    <t xml:space="preserve">Extraordinary Income </t>
  </si>
  <si>
    <t>Extraordinary Deductions</t>
  </si>
  <si>
    <t>Net Extraordinary Items</t>
  </si>
  <si>
    <t>Extraordinary Taxes</t>
  </si>
  <si>
    <t>Deferred Extraordinary Taxes</t>
  </si>
  <si>
    <t>Income Taxes - Federal &amp; Other</t>
  </si>
  <si>
    <t>Total Extraordinary Items</t>
  </si>
  <si>
    <t>Total Operation Expenses</t>
  </si>
  <si>
    <t>Maintenance Expenses</t>
  </si>
  <si>
    <t>Total Maintenance Expenses</t>
  </si>
  <si>
    <t>Invest Tax Credits Adjust -Net</t>
  </si>
  <si>
    <t>NG Stor, Term &amp; Proc - Oper</t>
  </si>
  <si>
    <t>Transmission Exp - Oper</t>
  </si>
  <si>
    <t>Regional Market Exp - Oper</t>
  </si>
  <si>
    <t>Distribution Exp - Oper</t>
  </si>
  <si>
    <t>Customer Accounts - Oper</t>
  </si>
  <si>
    <t>Cust Serv &amp; Info Exp - Oper</t>
  </si>
  <si>
    <t>Sales Expenses - Oper</t>
  </si>
  <si>
    <t>Admin &amp; General Exp - Oper</t>
  </si>
  <si>
    <t>Total Income Taxes Federal Other</t>
  </si>
  <si>
    <t>Total Forfeited Discounts</t>
  </si>
  <si>
    <t>Total Miscellaneous Service Revenues</t>
  </si>
  <si>
    <t>Total Operating Revenues</t>
  </si>
  <si>
    <t>Operation Expenses</t>
  </si>
  <si>
    <t>%,R,FACCOUNT,TNI_ACCOUNT_FERC,XBYYYYY01,NELE_RESID_REV</t>
  </si>
  <si>
    <t>%,R,FACCOUNT,TNI_ACCOUNT_FERC,XBYYYYY01,NELE_COMM_IND_REV</t>
  </si>
  <si>
    <t>%,R,FACCOUNT,TNI_ACCOUNT_FERC,XBYYYYY01,NELE_STREET_HWY_LIGHT</t>
  </si>
  <si>
    <t>%,R,FACCOUNT,TNI_ACCOUNT_FERC,XBYYYYY01,NELE_OTH_SALES_PUBLIC</t>
  </si>
  <si>
    <t>%,R,FACCOUNT,TNI_ACCOUNT_FERC,XBYYYYY01,NELE_RAILROAD</t>
  </si>
  <si>
    <t>%,R,FACCOUNT,TNI_ACCOUNT_FERC,XBYYYYY01,NELE_SALES_RESALE</t>
  </si>
  <si>
    <t>%,R,FACCOUNT,TNI_ACCOUNT_FERC,XBYYYYY01,NELE_INTERDEPT_SALES</t>
  </si>
  <si>
    <t xml:space="preserve">%,R,FACCOUNT,TNI_ACCOUNT_FERC,XBYYYYY01,NFORFEITED_DISC_GAS </t>
  </si>
  <si>
    <t>%,R,FACCOUNT,TNI_ACCOUNT_FERC,XBYYYYY01,NFORFEITED_DISC_ELE</t>
  </si>
  <si>
    <t>%,R,FACCOUNT,TNI_ACCOUNT_FERC,XBYYYYY01,NMISC_SERV_REVS_GAS</t>
  </si>
  <si>
    <t>%,R,FACCOUNT,TNI_ACCOUNT_FERC,XBYYYYY01,NMISC_SERV_REVS_ELE</t>
  </si>
  <si>
    <t>%,R,FACCOUNT,TNI_ACCOUNT_FERC,XBYYYYY01,NRENT_ELE_PROP</t>
  </si>
  <si>
    <t>%,R,FACCOUNT,TNI_ACCOUNT_FERC,XBYYYYY01,NOTH_ELE_REV</t>
  </si>
  <si>
    <t>%,R,FACCOUNT,TNI_ACCOUNT_FERC,XBYYYYY01,NOTH_ELE_TRANS_REV</t>
  </si>
  <si>
    <t>%,R,FACCOUNT,TNI_ACCOUNT_FERC,XBYYYYY01,NOTH_REV_SERVICE_CO</t>
  </si>
  <si>
    <t>%,R,FACCOUNT,TNI_ACCOUNT_FERC,XBYYYYY01,NREG_ELE_TRANS_REV</t>
  </si>
  <si>
    <t>%,R,FACCOUNT,TNI_ACCOUNT_FERC,XBYYYYY01,NTRANSPORT_GATH_REV</t>
  </si>
  <si>
    <t>%,R,FACCOUNT,TNI_ACCOUNT_FERC,XBYYYYY01,NTRANSPORT_TRANS_REV</t>
  </si>
  <si>
    <t>%,R,FACCOUNT,TNI_ACCOUNT_FERC,XBYYYYY01,NTRANSPORT_DISTR_REV</t>
  </si>
  <si>
    <t>%,R,FACCOUNT,TNI_ACCOUNT_FERC,XBYYYYY01,NSTORE_GAS_REV</t>
  </si>
  <si>
    <t>%,R,FACCOUNT,TNI_ACCOUNT_FERC,XBYYYYY01,NSALES_EXTRACT_GAS</t>
  </si>
  <si>
    <t>%,R,FACCOUNT,TNI_ACCOUNT_FERC,XBYYYYY01,NGAS_OIL_SALES</t>
  </si>
  <si>
    <t>%,R,FACCOUNT,TNI_ACCOUNT_FERC,XBYYYYY01,NRENT_GAS_PROP</t>
  </si>
  <si>
    <t>%,R,FACCOUNT,TNI_ACCOUNT_FERC,XBYYYYY01,NOTH_GAS_REV</t>
  </si>
  <si>
    <t>%,R,FACCOUNT,TNI_ACCOUNT_FERC,XBYYYYY01,NGAS_PROV_RATE_REFUND</t>
  </si>
  <si>
    <t>%,C</t>
  </si>
  <si>
    <t>%,R,FACCOUNT,TNI_ACCOUNT_FERC,XBYYYYY01,NGAS_RESID_REV</t>
  </si>
  <si>
    <t>%,R,FACCOUNT,TNI_ACCOUNT_FERC,XBYYYYY01,NGAS_COMM_INDUST_REV</t>
  </si>
  <si>
    <t>%,R,FACCOUNT,TNI_ACCOUNT_FERC,XBYYYYY01,NGAS_SALES_RESALE</t>
  </si>
  <si>
    <t>%,R,FACCOUNT,TNI_ACCOUNT_FERC,XBYYYYY01,NGAS_INTERDEPT_SALES</t>
  </si>
  <si>
    <t>%,R,FACCOUNT,TNI_ACCOUNT_FERC,XBYYYYY01,NGAS_INTRACO_TRANSFER</t>
  </si>
  <si>
    <t>%,FACCOUNT,TNI_ACCOUNT_FERC,XBYYYYY01,NOP_MANUF_GAS</t>
  </si>
  <si>
    <t>%,FACCOUNT,TNI_ACCOUNT_FERC,XBYYYYY01,NOP_NTRLGAS_PROD_GTH</t>
  </si>
  <si>
    <t>%,FACCOUNT,TNI_ACCOUNT_FERC,XBYYYYY01,NOP_PROD_EXTRACT</t>
  </si>
  <si>
    <t>%,FACCOUNT,TNI_ACCOUNT_FERC,XBYYYYY01,NOP_OTH_GAS_SUPPLY</t>
  </si>
  <si>
    <t>%,FACCOUNT,TNI_ACCOUNT_FERC,XBYYYYY01,NOP_STEAM_POWER</t>
  </si>
  <si>
    <t>%,FACCOUNT,TNI_ACCOUNT_FERC,XBYYYYY01,NOP_HYDRAULIC_POWER</t>
  </si>
  <si>
    <t>%,FACCOUNT,TNI_ACCOUNT_FERC,XBYYYYY01,NOP_OTHER_POWER</t>
  </si>
  <si>
    <t>%,FACCOUNT,TNI_ACCOUNT_FERC,XBYYYYY01,NOP_OTH_POWER_SUPPLY</t>
  </si>
  <si>
    <t>%,FACCOUNT,TNI_ACCOUNT_FERC,XBYYYYY01,NOP_NG_STOR_TERM_PROC</t>
  </si>
  <si>
    <t>%,FACCOUNT,TNI_ACCOUNT_FERC,XBYYYYY01,NOP_TRANS_EXP</t>
  </si>
  <si>
    <t>%,FACCOUNT,TNI_ACCOUNT_FERC,XBYYYYY01,NOP_REG_MARKET_EXP</t>
  </si>
  <si>
    <t>%,FACCOUNT,TNI_ACCOUNT_FERC,XBYYYYY01,NOP_DISTR_EXP</t>
  </si>
  <si>
    <t>%,FACCOUNT,TNI_ACCOUNT_FERC,XBYYYYY01,NOP_CUST_ACCTS_EXP</t>
  </si>
  <si>
    <t>%,FACCOUNT,TNI_ACCOUNT_FERC,XBYYYYY01,NOP_CUSTOMER_SERV_EXP</t>
  </si>
  <si>
    <t>%,FACCOUNT,TNI_ACCOUNT_FERC,XBYYYYY01,NOP_SALES_EXP</t>
  </si>
  <si>
    <t>%,FACCOUNT,TNI_ACCOUNT_FERC,XBYYYYY01,NOP_ADMIN_GEN</t>
  </si>
  <si>
    <t>%,FACCOUNT,TNI_ACCOUNT_FERC,XBYYYYY01,NMAINT_PROD_EXP</t>
  </si>
  <si>
    <t>%,FACCOUNT,TNI_ACCOUNT_FERC,XBYYYYY01,NMAINT_NG_STOR_PROC</t>
  </si>
  <si>
    <t>%,FACCOUNT,TNI_ACCOUNT_FERC,XBYYYYY01,NMAINT_TRANS_EXP</t>
  </si>
  <si>
    <t>%,FACCOUNT,TNI_ACCOUNT_FERC,XBYYYYY01,NMAINT_DISTR_EXP</t>
  </si>
  <si>
    <t>%,FACCOUNT,TNI_ACCOUNT_FERC,XBYYYYY01,NMAINT_ADMIN_GEN</t>
  </si>
  <si>
    <t>%,FACCOUNT,TNI_ACCOUNT_FERC,XBYYYYY01,NDEPRECIATION_EXPENSE</t>
  </si>
  <si>
    <t>%,FACCOUNT,TNI_ACCOUNT_FERC,XBYYYYY01,NDEPRECIATION_ARO_EXP</t>
  </si>
  <si>
    <t xml:space="preserve">%,FACCOUNT,TNI_ACCOUNT_FERC,XBYYYYY01,NAMORT_DEPL_UTIL </t>
  </si>
  <si>
    <t xml:space="preserve">%,FACCOUNT,TNI_ACCOUNT_FERC,XBYYYYY01,NAMORT_UTIL_ADJ </t>
  </si>
  <si>
    <t>%,FACCOUNT,TNI_ACCOUNT_FERC,XBYYYYY01,NAMORT_CONV_EXP</t>
  </si>
  <si>
    <t>%,FACCOUNT,TNI_ACCOUNT_FERC,XBYYYYY01,NREG_DEBITS</t>
  </si>
  <si>
    <t>%,FACCOUNT,TNI_ACCOUNT_FERC,XBYYYYY01,NREG_CREDITS</t>
  </si>
  <si>
    <t>%,FACCOUNT,TNI_ACCOUNT_FERC,XBYYYYY01,NOTHER_TAXES_FERC</t>
  </si>
  <si>
    <t>%,FACCOUNT,TNI_ACCOUNT_FERC,XBYYYYY01,NINC_TAX_EXP_ST</t>
  </si>
  <si>
    <t>%,FACCOUNT,TNI_ACCOUNT_FERC,XBYYYYY01,NINC_TAX_EXP_FED</t>
  </si>
  <si>
    <t>%,FACCOUNT,TNI_ACCOUNT_FERC,XBYYYYY01,NDEFERRED_INC_TAX</t>
  </si>
  <si>
    <t>%,FACCOUNT,TNI_ACCOUNT_FERC,XBYYYYY01,NDEFERRED_INC_TAX_CR</t>
  </si>
  <si>
    <t>%,FACCOUNT,TNI_ACCOUNT_FERC,XBYYYYY01,NTAX_CRED_ADJ_INVEST</t>
  </si>
  <si>
    <t>%,FACCOUNT,TNI_ACCOUNT_FERC,XBYYYYY01,NTAX_CRED_GAIN_DISP</t>
  </si>
  <si>
    <t>%,FACCOUNT,TNI_ACCOUNT_FERC,XBYYYYY01,NTAX_CRED_LOSS_DISP</t>
  </si>
  <si>
    <t>%,FACCOUNT,TNI_ACCOUNT_FERC,XBYYYYY01,NACCRETION_EXP</t>
  </si>
  <si>
    <t>%,R,FACCOUNT,TNI_ACCOUNT_FERC,XBYYYYY01,NMERCH_REV</t>
  </si>
  <si>
    <t>%,R,FACCOUNT,TNI_ACCOUNT_FERC,XBYYYYY01,NMERCH_EXP</t>
  </si>
  <si>
    <t>%,R,FACCOUNT,TNI_ACCOUNT_FERC,XBYYYYY01,NOPS_NON_UTIL_REV</t>
  </si>
  <si>
    <t>%,R,FACCOUNT,TNI_ACCOUNT_FERC,XBYYYYY01,NOPS_NON_UTIL_EXP</t>
  </si>
  <si>
    <t>%,R,FACCOUNT,TNI_ACCOUNT_FERC,XBYYYYY01,NRENT_REV_NONOPS</t>
  </si>
  <si>
    <t>%,R,FACCOUNT,TNI_ACCOUNT_FERC,XBYYYYY01,NEARNINGS_OF_SUBS</t>
  </si>
  <si>
    <t>%,R,FACCOUNT,TNI_ACCOUNT_FERC,XBYYYYY01,NINT_DIV_INCOME</t>
  </si>
  <si>
    <t>%,R,FACCOUNT,TNI_ACCOUNT_FERC,XBYYYYY01,NFUNDS_UDC</t>
  </si>
  <si>
    <t>%,R,FACCOUNT,TNI_ACCOUNT_FERC,XBYYYYY01,NMISC_NONOP_INCOME</t>
  </si>
  <si>
    <t>%,R,FACCOUNT,TNI_ACCOUNT_FERC,XBYYYYY01,NDISP_PROP_GAIN</t>
  </si>
  <si>
    <t>%,FACCOUNT,TNI_ACCOUNT_FERC,XBYYYYY01,NDISP_PROP_LOSS</t>
  </si>
  <si>
    <t>%,FACCOUNT,TNI_ACCOUNT_FERC,XBYYYYY01,NAMORT_MISC</t>
  </si>
  <si>
    <t>%,FACCOUNT,TNI_ACCOUNT_FERC,XBYYYYY01,NDONATIONS</t>
  </si>
  <si>
    <t>%,FACCOUNT,TNI_ACCOUNT_FERC,XBYYYYY01,NINSURANCE_LIFE</t>
  </si>
  <si>
    <t>%,FACCOUNT,TNI_ACCOUNT_FERC,XBYYYYY01,NPENALTIES</t>
  </si>
  <si>
    <t>%,FACCOUNT,TNI_ACCOUNT_FERC,XBYYYYY01,NCIVIC_POL_EXP</t>
  </si>
  <si>
    <t>%,FACCOUNT,TNI_ACCOUNT_FERC,XBYYYYY01,NOTHER_DEDUCTIONS</t>
  </si>
  <si>
    <t>%,FACCOUNT,TNI_ACCOUNT_FERC,XBYYYYY01,NTAX_NON_INC</t>
  </si>
  <si>
    <t>%,FACCOUNT,TNI_ACCOUNT_FERC,XBYYYYY01,NOTH_TAX_EXP_FED</t>
  </si>
  <si>
    <t>%,FACCOUNT,TNI_ACCOUNT_FERC,XBYYYYY01,NOTH_TAX_EXP_ST</t>
  </si>
  <si>
    <t>%,FACCOUNT,TNI_ACCOUNT_FERC,XBYYYYY01,NOTH_DEFERRED_TAXES</t>
  </si>
  <si>
    <t>%,FACCOUNT,TNI_ACCOUNT_FERC,XBYYYYY01,NOTH_DEFERRED_TAX_CR</t>
  </si>
  <si>
    <t>%,FACCOUNT,TNI_ACCOUNT_FERC,XBYYYYY01,NTAX_INVEST_CR_ADJ</t>
  </si>
  <si>
    <t>%,FACCOUNT,TNI_ACCOUNT_FERC,XBYYYYY01,NTAX_INVEST_CREDITS</t>
  </si>
  <si>
    <t>%,FACCOUNT,TNI_ACCOUNT_FERC,XBYYYYY01,NINTEREST_EXP_LTD</t>
  </si>
  <si>
    <t>%,FACCOUNT,TNI_ACCOUNT_FERC,XBYYYYY01,NAMTZ_DEBT_DISC</t>
  </si>
  <si>
    <t>%,FACCOUNT,TNI_ACCOUNT_FERC,XBYYYYY01,NAMTZ_LOSS_DEBT_REACQ</t>
  </si>
  <si>
    <t>%,FACCOUNT,TNI_ACCOUNT_FERC,XBYYYYY01,NAMTZ_PREM_CRED</t>
  </si>
  <si>
    <t>%,FACCOUNT,TNI_ACCOUNT_FERC,XBYYYYY01,NINT_EXP_AFFIL</t>
  </si>
  <si>
    <t>%,FACCOUNT,TNI_ACCOUNT_FERC,XBYYYYY01,NOTHER_INT_EXPENSE</t>
  </si>
  <si>
    <t>%,FACCOUNT,TNI_ACCOUNT_FERC,XBYYYYY01,NAFUDC_CREDIT</t>
  </si>
  <si>
    <t xml:space="preserve">%,FACCOUNT,TNI_ACCOUNT_FERC,XBYYYYY01,NEXTRAORD_INC </t>
  </si>
  <si>
    <t>%,FACCOUNT,TNI_ACCOUNT_FERC,XBYYYYY01,NEXTRAORD_DED</t>
  </si>
  <si>
    <t xml:space="preserve">%,FACCOUNT,TNI_ACCOUNT_FERC,XBYYYYY01,NEXTRAORD_TAX </t>
  </si>
  <si>
    <t>%,FACCOUNT,TNI_ACCOUNT_FERC,XBYYYYY01,NEXTRAORD_DEF_TAX</t>
  </si>
  <si>
    <t>Income Before Extraordinary Items</t>
  </si>
  <si>
    <t>%,V48000000</t>
  </si>
  <si>
    <t>Residential Sales</t>
  </si>
  <si>
    <t>%,V48000100</t>
  </si>
  <si>
    <t>Residential Sales Norm</t>
  </si>
  <si>
    <t>%,V48300000</t>
  </si>
  <si>
    <t>Sales for Resale-Gas</t>
  </si>
  <si>
    <t>%,V48101000</t>
  </si>
  <si>
    <t>Commercial Gas Sales</t>
  </si>
  <si>
    <t>%,V48101200</t>
  </si>
  <si>
    <t>Commercial Gas Sales Norm</t>
  </si>
  <si>
    <t>%,NGAS_COMM_REV</t>
  </si>
  <si>
    <t>Gas Commercial Revenues</t>
  </si>
  <si>
    <t>%,V48102000</t>
  </si>
  <si>
    <t>Industrial Gas Sales</t>
  </si>
  <si>
    <t>%,V48102300</t>
  </si>
  <si>
    <t>Industrial Gas Sales Norm</t>
  </si>
  <si>
    <t>%,NGAS_INDUST_REV</t>
  </si>
  <si>
    <t>Gas Industrial Revenues</t>
  </si>
  <si>
    <t>%,V48103000</t>
  </si>
  <si>
    <t>Gas Sales-Other</t>
  </si>
  <si>
    <t>%,NGAS_OTHER_REV</t>
  </si>
  <si>
    <t>Gas Comm &amp; Indust Other Rev</t>
  </si>
  <si>
    <t>%,V48700000</t>
  </si>
  <si>
    <t>Forfeited Discounts-Gas</t>
  </si>
  <si>
    <t>%,V48800000</t>
  </si>
  <si>
    <t>Misc Service Revenues-Gas</t>
  </si>
  <si>
    <t>%,V48930000</t>
  </si>
  <si>
    <t>Transp Rev Distr Residential</t>
  </si>
  <si>
    <t>%,V48930200</t>
  </si>
  <si>
    <t>Unbilled Residential Trans Vol</t>
  </si>
  <si>
    <t>%,V48930300</t>
  </si>
  <si>
    <t>Unbilled Res Trans Cust chrg</t>
  </si>
  <si>
    <t>%,V48931000</t>
  </si>
  <si>
    <t>Transp Rev Distr Commercial</t>
  </si>
  <si>
    <t>%,V48931300</t>
  </si>
  <si>
    <t>Unbilled Comm Trans Vol</t>
  </si>
  <si>
    <t>%,V48931400</t>
  </si>
  <si>
    <t>Unbilled Comm Trans Cust chrg</t>
  </si>
  <si>
    <t>%,V48932000</t>
  </si>
  <si>
    <t>Transp Rev Distr Industrial</t>
  </si>
  <si>
    <t>%,V48932400</t>
  </si>
  <si>
    <t>Unbilled Ind Trans Vol</t>
  </si>
  <si>
    <t>%,V48932500</t>
  </si>
  <si>
    <t>Unbilled Ind Trans Cust chrg</t>
  </si>
  <si>
    <t>%,V49300000</t>
  </si>
  <si>
    <t>%,V55700000</t>
  </si>
  <si>
    <t>Other Exp</t>
  </si>
  <si>
    <t>%,V49500485</t>
  </si>
  <si>
    <t>Unbilled Residential-Vol</t>
  </si>
  <si>
    <t>%,V49501485</t>
  </si>
  <si>
    <t>Unbilled Res Customer Chrg</t>
  </si>
  <si>
    <t>%,V49503483</t>
  </si>
  <si>
    <t>Unbilled Off System Sales</t>
  </si>
  <si>
    <t>%,V49510485</t>
  </si>
  <si>
    <t>Unbilled Commercial-Vol</t>
  </si>
  <si>
    <t>%,V49511485</t>
  </si>
  <si>
    <t>Unbilled Comm Customer Chrg</t>
  </si>
  <si>
    <t>%,V49520485</t>
  </si>
  <si>
    <t>Unbilled Industrial-Vol</t>
  </si>
  <si>
    <t>%,V49521485</t>
  </si>
  <si>
    <t>Unbilled Ind Customer Chrg</t>
  </si>
  <si>
    <t>%,NUNBILLED_REV_FERC</t>
  </si>
  <si>
    <t>Unbilled Revenues</t>
  </si>
  <si>
    <t>%,V49500000</t>
  </si>
  <si>
    <t>Other Gas Revenue</t>
  </si>
  <si>
    <t>%,V49500050</t>
  </si>
  <si>
    <t>Billed Off System Sales</t>
  </si>
  <si>
    <t>%,V80100000</t>
  </si>
  <si>
    <t>Natural gas field line purchas</t>
  </si>
  <si>
    <t>%,NOP_NG_PURCH_FIELD</t>
  </si>
  <si>
    <t>NG Well Head Purchases</t>
  </si>
  <si>
    <t>%,V80300300</t>
  </si>
  <si>
    <t>Short Term Producer Purch</t>
  </si>
  <si>
    <t>%,V80300400</t>
  </si>
  <si>
    <t>Transportation Pipeline Exp</t>
  </si>
  <si>
    <t>%,V80300500</t>
  </si>
  <si>
    <t>Storage Charges Pipeline Exp</t>
  </si>
  <si>
    <t>%,V80300600</t>
  </si>
  <si>
    <t>OFS_System Supply Credit</t>
  </si>
  <si>
    <t>%,V80300808</t>
  </si>
  <si>
    <t>Storage Demand</t>
  </si>
  <si>
    <t>%,NOP_NG_PURCH_TRANSLIN</t>
  </si>
  <si>
    <t>NG Transmission Line Purchases</t>
  </si>
  <si>
    <t>%,V80400000</t>
  </si>
  <si>
    <t>Natural Gas City Gate Purchase</t>
  </si>
  <si>
    <t>%,NOP_NG_PURCH_CITYGATE</t>
  </si>
  <si>
    <t>NG City Gate Purchases</t>
  </si>
  <si>
    <t>%,V80510000</t>
  </si>
  <si>
    <t>Purchased Gas Cost Adjustments</t>
  </si>
  <si>
    <t>%,NOP_NG_PURCH_ADJUST</t>
  </si>
  <si>
    <t>%,V80601000</t>
  </si>
  <si>
    <t>Exchange Gas-Received</t>
  </si>
  <si>
    <t>%,NOP_NG_PURCH_EXCHANGE</t>
  </si>
  <si>
    <t>Exchange Gas</t>
  </si>
  <si>
    <t>%,V80720000</t>
  </si>
  <si>
    <t>Oper-Purch Gas Measrg Stations</t>
  </si>
  <si>
    <t>%,V80751000</t>
  </si>
  <si>
    <t>Purch Gas Exp - Mgmt Fee</t>
  </si>
  <si>
    <t>%,NOP_NG_PURCH_EXPENSE</t>
  </si>
  <si>
    <t>Purchased Gas Expenses</t>
  </si>
  <si>
    <t>%,V80810000</t>
  </si>
  <si>
    <t>Gas Withdrawn</t>
  </si>
  <si>
    <t>%,NOP_NG_PURCH_WITHDRAW</t>
  </si>
  <si>
    <t>Gas Withdrawn from Storage</t>
  </si>
  <si>
    <t>%,V80820000</t>
  </si>
  <si>
    <t>Gas Delivered</t>
  </si>
  <si>
    <t>%,NOP_NG_PURCH_DELIVER</t>
  </si>
  <si>
    <t>Gas Delivered to Storage</t>
  </si>
  <si>
    <t>%,V81220000</t>
  </si>
  <si>
    <t>Gas Used-Other-Offset</t>
  </si>
  <si>
    <t>%,NOP_NG_PURCH_OTHOPS</t>
  </si>
  <si>
    <t>Gas Used for Other Utility Ops</t>
  </si>
  <si>
    <t>%,V90100000</t>
  </si>
  <si>
    <t>Customer Acnt Supervision</t>
  </si>
  <si>
    <t>%,V90200000</t>
  </si>
  <si>
    <t>Cust Accnt Meter Reading Exp</t>
  </si>
  <si>
    <t>%,V90300000</t>
  </si>
  <si>
    <t>Cust Records Collection Exp</t>
  </si>
  <si>
    <t>%,V90400000</t>
  </si>
  <si>
    <t>Uncollectible Accounts</t>
  </si>
  <si>
    <t>%,V90500000</t>
  </si>
  <si>
    <t>Misc Cust Accts Exp</t>
  </si>
  <si>
    <t>%,V85200030</t>
  </si>
  <si>
    <t>Communication System Exp</t>
  </si>
  <si>
    <t>%,NOP_GAS_TRANS_EXP</t>
  </si>
  <si>
    <t>Transmission Exp - Oper - Gas</t>
  </si>
  <si>
    <t>%,V87000000</t>
  </si>
  <si>
    <t>Op Superv-Eng-Gas Distr</t>
  </si>
  <si>
    <t>%,V87100000</t>
  </si>
  <si>
    <t>Distribution Load Dispatching</t>
  </si>
  <si>
    <t>%,V87400000</t>
  </si>
  <si>
    <t>Mains and Services Exp</t>
  </si>
  <si>
    <t>%,V87500000</t>
  </si>
  <si>
    <t>Measur-Reg Statn Exp Gen</t>
  </si>
  <si>
    <t>%,V87600000</t>
  </si>
  <si>
    <t>Measur-Reg Statn Exp-Indus</t>
  </si>
  <si>
    <t>%,V87800000</t>
  </si>
  <si>
    <t>Meter and House Regulator Exp</t>
  </si>
  <si>
    <t>%,V87900000</t>
  </si>
  <si>
    <t>Oper Installation Service Exp</t>
  </si>
  <si>
    <t>%,V87900200</t>
  </si>
  <si>
    <t>Oper Install-Chrg Labor</t>
  </si>
  <si>
    <t>%,V88000000</t>
  </si>
  <si>
    <t>Operations Exp Other</t>
  </si>
  <si>
    <t>%,V88100000</t>
  </si>
  <si>
    <t>Gas Distr Rents</t>
  </si>
  <si>
    <t>%,NOP_GAS_DISTR_EXP</t>
  </si>
  <si>
    <t>Distribution Exp - Oper - Gas</t>
  </si>
  <si>
    <t>%,V90800000</t>
  </si>
  <si>
    <t>Customer Assistance Exp</t>
  </si>
  <si>
    <t>%,V91000000</t>
  </si>
  <si>
    <t>Misc Cust Serv and Info Exp</t>
  </si>
  <si>
    <t>%,V91200000</t>
  </si>
  <si>
    <t>Demonstrating and Selling Exp</t>
  </si>
  <si>
    <t>%,V91300000</t>
  </si>
  <si>
    <t>Sales Advertising Exp</t>
  </si>
  <si>
    <t>%,V92000000</t>
  </si>
  <si>
    <t>A_G Salaries</t>
  </si>
  <si>
    <t>%,V92001000</t>
  </si>
  <si>
    <t>Discretionary and Spot Awards</t>
  </si>
  <si>
    <t>%,V92002000</t>
  </si>
  <si>
    <t>Stock Compensation Expense</t>
  </si>
  <si>
    <t>%,V92100000</t>
  </si>
  <si>
    <t>Office Supplies and Exp</t>
  </si>
  <si>
    <t>%,V92101000</t>
  </si>
  <si>
    <t>Employee Expenses</t>
  </si>
  <si>
    <t>%,V92300000</t>
  </si>
  <si>
    <t>Outside Service Employed</t>
  </si>
  <si>
    <t>%,V92301000</t>
  </si>
  <si>
    <t>Mgmt Fee Actuals-Affil</t>
  </si>
  <si>
    <t>%,V92400000</t>
  </si>
  <si>
    <t>Property Insurance</t>
  </si>
  <si>
    <t>%,V92500000</t>
  </si>
  <si>
    <t>Injuries and Damages</t>
  </si>
  <si>
    <t>%,V92600000</t>
  </si>
  <si>
    <t>Employee Pensions and Benefits</t>
  </si>
  <si>
    <t>%,V92601000</t>
  </si>
  <si>
    <t>Non Service Pension &amp; OPEB</t>
  </si>
  <si>
    <t>%,V92800000</t>
  </si>
  <si>
    <t>Regulatory Commission Exp</t>
  </si>
  <si>
    <t>%,V93010000</t>
  </si>
  <si>
    <t>General Advertising Exp</t>
  </si>
  <si>
    <t>%,V93020000</t>
  </si>
  <si>
    <t>Misc General Exp</t>
  </si>
  <si>
    <t>%,V93100000</t>
  </si>
  <si>
    <t>Rents Admin and General</t>
  </si>
  <si>
    <t>%,V93200000</t>
  </si>
  <si>
    <t>Maint General Plant</t>
  </si>
  <si>
    <t>%,V88500000</t>
  </si>
  <si>
    <t>Maint Supv-Eng-Gas Distr</t>
  </si>
  <si>
    <t>%,V88600000</t>
  </si>
  <si>
    <t>Maint Struct-Improv-Gas Distr</t>
  </si>
  <si>
    <t>%,V88700000</t>
  </si>
  <si>
    <t>Maint of Mains</t>
  </si>
  <si>
    <t>%,V88900000</t>
  </si>
  <si>
    <t>Maint Msr-Reg Statn Equi Gen</t>
  </si>
  <si>
    <t>%,V89000000</t>
  </si>
  <si>
    <t>Maint Meas_Reg Stn Equip-Distr</t>
  </si>
  <si>
    <t>%,V89200000</t>
  </si>
  <si>
    <t>Maint of Services</t>
  </si>
  <si>
    <t>%,V89300000</t>
  </si>
  <si>
    <t>Maint Meters_House Regulators</t>
  </si>
  <si>
    <t>%,V89400000</t>
  </si>
  <si>
    <t>Other Maint Equipment</t>
  </si>
  <si>
    <t>%,NMAINT_GAS_DISTR_EXP</t>
  </si>
  <si>
    <t>Distribution Exp - Maint-Gas</t>
  </si>
  <si>
    <t>%,V40300000</t>
  </si>
  <si>
    <t>Dep Exp</t>
  </si>
  <si>
    <t>%,V40813100</t>
  </si>
  <si>
    <t>Tax Exp-License_Franchise</t>
  </si>
  <si>
    <t>%,V40813200</t>
  </si>
  <si>
    <t>Tax Exp-Property</t>
  </si>
  <si>
    <t>%,V40813300</t>
  </si>
  <si>
    <t>Tax Exp-Sales and Use Tax</t>
  </si>
  <si>
    <t>%,V40813600</t>
  </si>
  <si>
    <t>Tax Exp-State and Local-Oth</t>
  </si>
  <si>
    <t>%,V40814100</t>
  </si>
  <si>
    <t>Tax Exp-Payroll-Incentive</t>
  </si>
  <si>
    <t>%,V40814500</t>
  </si>
  <si>
    <t>Tax Exp-Payroll FICA-OASDI</t>
  </si>
  <si>
    <t>%,V40814600</t>
  </si>
  <si>
    <t>Tax Exp-Payroll FICA-Medicar</t>
  </si>
  <si>
    <t>%,V40814700</t>
  </si>
  <si>
    <t>Tax Exp-FUTA Employer</t>
  </si>
  <si>
    <t>%,V40814800</t>
  </si>
  <si>
    <t>Tax Exp-SUTA Employer</t>
  </si>
  <si>
    <t>%,V40430000</t>
  </si>
  <si>
    <t>Amortization Exp-Other</t>
  </si>
  <si>
    <t>%,V40434000</t>
  </si>
  <si>
    <t>Cloude Amortizaiton Expense</t>
  </si>
  <si>
    <t>%,NAMORT_LMT_TERM_PROP</t>
  </si>
  <si>
    <t>Amort of Limited-Term Property</t>
  </si>
  <si>
    <t>%,V40500000</t>
  </si>
  <si>
    <t>Amortization of Oth Plant</t>
  </si>
  <si>
    <t>%,NAMORT_OTH_PROP</t>
  </si>
  <si>
    <t>Amort of Other Property</t>
  </si>
  <si>
    <t>%,V40912000</t>
  </si>
  <si>
    <t>Util Cur ST Exp</t>
  </si>
  <si>
    <t>%,V40911000</t>
  </si>
  <si>
    <t>Util Cur Fed Exp</t>
  </si>
  <si>
    <t>%,V41011000</t>
  </si>
  <si>
    <t>Util Def Fed Exp-Dr</t>
  </si>
  <si>
    <t>%,V41012000</t>
  </si>
  <si>
    <t>Util Def ST Exp-Dr</t>
  </si>
  <si>
    <t>%,V41111000</t>
  </si>
  <si>
    <t>Util Def Fed Exp-Cr</t>
  </si>
  <si>
    <t>%,V41112000</t>
  </si>
  <si>
    <t>Util Def ST Exp-Cr</t>
  </si>
  <si>
    <t>%,V41141000</t>
  </si>
  <si>
    <t>Def Inc Tax-Fed-Cr-Util ITC</t>
  </si>
  <si>
    <t>%,V41700000</t>
  </si>
  <si>
    <t>Non Util Revenues</t>
  </si>
  <si>
    <t>%,V41810000</t>
  </si>
  <si>
    <t>Affil Equity in Earngs of Subs</t>
  </si>
  <si>
    <t>%,V41715000</t>
  </si>
  <si>
    <t>Non Util Operating Exp</t>
  </si>
  <si>
    <t>%,NNON_UTIL_EXP_OPS</t>
  </si>
  <si>
    <t>Non-Utility Expense OPS</t>
  </si>
  <si>
    <t>%,V41910000</t>
  </si>
  <si>
    <t>%,V42100000</t>
  </si>
  <si>
    <t>Misc Non Operating Income</t>
  </si>
  <si>
    <t>%,V42101450</t>
  </si>
  <si>
    <t>Gas Cost Recovery Initiatives</t>
  </si>
  <si>
    <t>%,V42121000</t>
  </si>
  <si>
    <t>Loss on Disposition of Asset</t>
  </si>
  <si>
    <t>%,V42500000</t>
  </si>
  <si>
    <t>%,V42610000</t>
  </si>
  <si>
    <t>Other Inc_Exp-Donations</t>
  </si>
  <si>
    <t>%,V42630000</t>
  </si>
  <si>
    <t>Penalties-Others</t>
  </si>
  <si>
    <t>%,V42640000</t>
  </si>
  <si>
    <t>Oth Inc_Exp Political Contrib</t>
  </si>
  <si>
    <t>%,V42654000</t>
  </si>
  <si>
    <t>Other Misc Exp Deduction</t>
  </si>
  <si>
    <t>%,V42655000</t>
  </si>
  <si>
    <t>Other Income Deductions</t>
  </si>
  <si>
    <t>%,V40823300</t>
  </si>
  <si>
    <t>Non Util Sales and Use Tax</t>
  </si>
  <si>
    <t>%,V40921000</t>
  </si>
  <si>
    <t>Non Util Cur Fed Exp</t>
  </si>
  <si>
    <t>%,V40922000</t>
  </si>
  <si>
    <t>Non Util Cur ST Exp</t>
  </si>
  <si>
    <t>%,V43000000</t>
  </si>
  <si>
    <t>Int on Debt to Assoc Co</t>
  </si>
  <si>
    <t>%,V43002000</t>
  </si>
  <si>
    <t>Int on Debt to Assoc Co MonyPl</t>
  </si>
  <si>
    <t>%,V43100000</t>
  </si>
  <si>
    <t>Other Interest Exp</t>
  </si>
  <si>
    <t>%,V43105100</t>
  </si>
  <si>
    <t>Oth Int Exp-Cust Deposits</t>
  </si>
  <si>
    <t>%,V43133000</t>
  </si>
  <si>
    <t>Int Exp-State and Local</t>
  </si>
  <si>
    <t>%,V43200000</t>
  </si>
  <si>
    <t>Allow for Borrowd FUDC</t>
  </si>
  <si>
    <t>48000000</t>
  </si>
  <si>
    <t>48000100</t>
  </si>
  <si>
    <t>48101000</t>
  </si>
  <si>
    <t>48101200</t>
  </si>
  <si>
    <t>48102000</t>
  </si>
  <si>
    <t>48102300</t>
  </si>
  <si>
    <t>48103000</t>
  </si>
  <si>
    <t>48300000</t>
  </si>
  <si>
    <t>48700000</t>
  </si>
  <si>
    <t>48800000</t>
  </si>
  <si>
    <t>48930000</t>
  </si>
  <si>
    <t>48930200</t>
  </si>
  <si>
    <t>48930300</t>
  </si>
  <si>
    <t>48931000</t>
  </si>
  <si>
    <t>48931300</t>
  </si>
  <si>
    <t>48931400</t>
  </si>
  <si>
    <t>48932000</t>
  </si>
  <si>
    <t>48932400</t>
  </si>
  <si>
    <t>48932500</t>
  </si>
  <si>
    <t>49300000</t>
  </si>
  <si>
    <t>49500485</t>
  </si>
  <si>
    <t>49501485</t>
  </si>
  <si>
    <t>49503483</t>
  </si>
  <si>
    <t>49510485</t>
  </si>
  <si>
    <t>49511485</t>
  </si>
  <si>
    <t>49520485</t>
  </si>
  <si>
    <t>49521485</t>
  </si>
  <si>
    <t>49500000</t>
  </si>
  <si>
    <t>49500050</t>
  </si>
  <si>
    <t>80100000</t>
  </si>
  <si>
    <t>80300300</t>
  </si>
  <si>
    <t>80300400</t>
  </si>
  <si>
    <t>80300500</t>
  </si>
  <si>
    <t>80300600</t>
  </si>
  <si>
    <t>80300808</t>
  </si>
  <si>
    <t>80400000</t>
  </si>
  <si>
    <t>80510000</t>
  </si>
  <si>
    <t>80601000</t>
  </si>
  <si>
    <t>80720000</t>
  </si>
  <si>
    <t>80751000</t>
  </si>
  <si>
    <t>80810000</t>
  </si>
  <si>
    <t>80820000</t>
  </si>
  <si>
    <t>81220000</t>
  </si>
  <si>
    <t>55700000</t>
  </si>
  <si>
    <t>85200030</t>
  </si>
  <si>
    <t>87000000</t>
  </si>
  <si>
    <t>87100000</t>
  </si>
  <si>
    <t>87400000</t>
  </si>
  <si>
    <t>87500000</t>
  </si>
  <si>
    <t>87600000</t>
  </si>
  <si>
    <t>87800000</t>
  </si>
  <si>
    <t>87900000</t>
  </si>
  <si>
    <t>87900200</t>
  </si>
  <si>
    <t>88000000</t>
  </si>
  <si>
    <t>88100000</t>
  </si>
  <si>
    <t>90100000</t>
  </si>
  <si>
    <t>90200000</t>
  </si>
  <si>
    <t>90300000</t>
  </si>
  <si>
    <t>90400000</t>
  </si>
  <si>
    <t>90500000</t>
  </si>
  <si>
    <t>90800000</t>
  </si>
  <si>
    <t>91000000</t>
  </si>
  <si>
    <t>91200000</t>
  </si>
  <si>
    <t>91300000</t>
  </si>
  <si>
    <t>92000000</t>
  </si>
  <si>
    <t>92001000</t>
  </si>
  <si>
    <t>92002000</t>
  </si>
  <si>
    <t>92100000</t>
  </si>
  <si>
    <t>92101000</t>
  </si>
  <si>
    <t>92300000</t>
  </si>
  <si>
    <t>92301000</t>
  </si>
  <si>
    <t>92400000</t>
  </si>
  <si>
    <t>92500000</t>
  </si>
  <si>
    <t>92600000</t>
  </si>
  <si>
    <t>92601000</t>
  </si>
  <si>
    <t>92800000</t>
  </si>
  <si>
    <t>93010000</t>
  </si>
  <si>
    <t>93020000</t>
  </si>
  <si>
    <t>93100000</t>
  </si>
  <si>
    <t>88500000</t>
  </si>
  <si>
    <t>88600000</t>
  </si>
  <si>
    <t>88700000</t>
  </si>
  <si>
    <t>88900000</t>
  </si>
  <si>
    <t>89000000</t>
  </si>
  <si>
    <t>89200000</t>
  </si>
  <si>
    <t>89300000</t>
  </si>
  <si>
    <t>89400000</t>
  </si>
  <si>
    <t>93200000</t>
  </si>
  <si>
    <t>40300000</t>
  </si>
  <si>
    <t>40430000</t>
  </si>
  <si>
    <t>40434000</t>
  </si>
  <si>
    <t>40500000</t>
  </si>
  <si>
    <t>40813100</t>
  </si>
  <si>
    <t>40813200</t>
  </si>
  <si>
    <t>40813300</t>
  </si>
  <si>
    <t>40813600</t>
  </si>
  <si>
    <t>40814100</t>
  </si>
  <si>
    <t>40814500</t>
  </si>
  <si>
    <t>40814600</t>
  </si>
  <si>
    <t>40814700</t>
  </si>
  <si>
    <t>40814800</t>
  </si>
  <si>
    <t>40912000</t>
  </si>
  <si>
    <t>40911000</t>
  </si>
  <si>
    <t>41011000</t>
  </si>
  <si>
    <t>41012000</t>
  </si>
  <si>
    <t>41111000</t>
  </si>
  <si>
    <t>41112000</t>
  </si>
  <si>
    <t>41141000</t>
  </si>
  <si>
    <t>41700000</t>
  </si>
  <si>
    <t>41715000</t>
  </si>
  <si>
    <t>41810000</t>
  </si>
  <si>
    <t>41910000</t>
  </si>
  <si>
    <t>42100000</t>
  </si>
  <si>
    <t>42101450</t>
  </si>
  <si>
    <t>42121000</t>
  </si>
  <si>
    <t>42500000</t>
  </si>
  <si>
    <t>42610000</t>
  </si>
  <si>
    <t>42630000</t>
  </si>
  <si>
    <t>42640000</t>
  </si>
  <si>
    <t>42654000</t>
  </si>
  <si>
    <t>42655000</t>
  </si>
  <si>
    <t>40823300</t>
  </si>
  <si>
    <t>40921000</t>
  </si>
  <si>
    <t>40922000</t>
  </si>
  <si>
    <t>43000000</t>
  </si>
  <si>
    <t>43002000</t>
  </si>
  <si>
    <t>43100000</t>
  </si>
  <si>
    <t>43105100</t>
  </si>
  <si>
    <t>43133000</t>
  </si>
  <si>
    <t>43200000</t>
  </si>
  <si>
    <t>Income Statement-FERC</t>
  </si>
  <si>
    <t>Columbia Gas of Kentucky Inc</t>
  </si>
  <si>
    <t>For the Month Ended April 30, 2021</t>
  </si>
  <si>
    <t>KY PSC Case No. 2021-00183</t>
  </si>
  <si>
    <t>Staff 1-3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</si>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</sst>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2" fillId="0" borderId="0" xfId="1" applyFont="1" applyBorder="1"/>
    <xf numFmtId="43" fontId="2" fillId="0" borderId="0" xfId="1" applyFont="1"/>
    <xf numFmtId="0" fontId="2" fillId="2" borderId="0" xfId="0" applyFont="1" applyFill="1"/>
    <xf numFmtId="43" fontId="3" fillId="0" borderId="0" xfId="1" applyFont="1" applyAlignment="1">
      <alignment horizontal="centerContinuous"/>
    </xf>
    <xf numFmtId="43" fontId="2" fillId="0" borderId="0" xfId="1" applyFont="1" applyAlignment="1">
      <alignment horizontal="centerContinuous"/>
    </xf>
    <xf numFmtId="43" fontId="3" fillId="0" borderId="0" xfId="1" applyFont="1" applyAlignment="1">
      <alignment horizontal="center"/>
    </xf>
    <xf numFmtId="43" fontId="3" fillId="2" borderId="0" xfId="1" applyFont="1" applyFill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2" fillId="2" borderId="0" xfId="1" applyFont="1" applyFill="1"/>
    <xf numFmtId="43" fontId="3" fillId="0" borderId="0" xfId="1" applyFont="1"/>
    <xf numFmtId="43" fontId="2" fillId="0" borderId="0" xfId="1" applyFont="1" applyAlignment="1">
      <alignment horizontal="left" indent="1"/>
    </xf>
    <xf numFmtId="43" fontId="2" fillId="0" borderId="1" xfId="1" applyFont="1" applyBorder="1"/>
    <xf numFmtId="43" fontId="2" fillId="0" borderId="0" xfId="1" applyFont="1" applyFill="1" applyBorder="1"/>
    <xf numFmtId="43" fontId="3" fillId="0" borderId="0" xfId="1" applyFont="1" applyAlignment="1">
      <alignment horizontal="left" indent="3"/>
    </xf>
    <xf numFmtId="0" fontId="3" fillId="0" borderId="0" xfId="1" applyNumberFormat="1" applyFont="1" applyAlignment="1">
      <alignment horizontal="left" indent="3"/>
    </xf>
    <xf numFmtId="0" fontId="2" fillId="0" borderId="0" xfId="1" applyNumberFormat="1" applyFont="1" applyAlignment="1">
      <alignment horizontal="left" indent="3"/>
    </xf>
    <xf numFmtId="0" fontId="2" fillId="0" borderId="0" xfId="1" applyNumberFormat="1" applyFont="1" applyAlignment="1">
      <alignment horizontal="left" wrapText="1" indent="1"/>
    </xf>
    <xf numFmtId="0" fontId="2" fillId="0" borderId="0" xfId="1" applyNumberFormat="1" applyFont="1" applyAlignment="1">
      <alignment horizontal="left" indent="1"/>
    </xf>
    <xf numFmtId="0" fontId="3" fillId="0" borderId="0" xfId="1" applyNumberFormat="1" applyFont="1" applyAlignment="1">
      <alignment horizontal="left" indent="2"/>
    </xf>
    <xf numFmtId="43" fontId="2" fillId="0" borderId="4" xfId="1" applyFont="1" applyBorder="1"/>
    <xf numFmtId="43" fontId="3" fillId="0" borderId="2" xfId="1" applyFont="1" applyBorder="1"/>
    <xf numFmtId="43" fontId="2" fillId="0" borderId="2" xfId="1" applyFont="1" applyBorder="1"/>
    <xf numFmtId="43" fontId="3" fillId="0" borderId="0" xfId="1" applyFont="1" applyAlignment="1">
      <alignment horizontal="left" indent="1"/>
    </xf>
    <xf numFmtId="43" fontId="3" fillId="0" borderId="0" xfId="1" applyFont="1" applyAlignment="1">
      <alignment horizontal="left" indent="2"/>
    </xf>
    <xf numFmtId="43" fontId="3" fillId="0" borderId="4" xfId="1" applyFont="1" applyBorder="1"/>
    <xf numFmtId="43" fontId="3" fillId="0" borderId="5" xfId="1" applyFont="1" applyBorder="1"/>
    <xf numFmtId="43" fontId="2" fillId="0" borderId="5" xfId="1" applyFont="1" applyBorder="1"/>
    <xf numFmtId="43" fontId="3" fillId="0" borderId="0" xfId="1" applyFont="1" applyBorder="1"/>
    <xf numFmtId="43" fontId="2" fillId="0" borderId="0" xfId="1" applyFont="1" applyBorder="1" applyAlignment="1">
      <alignment horizontal="left" indent="1"/>
    </xf>
    <xf numFmtId="43" fontId="2" fillId="0" borderId="0" xfId="1" applyFont="1" applyBorder="1" applyAlignment="1">
      <alignment horizontal="left" wrapText="1" indent="1"/>
    </xf>
    <xf numFmtId="43" fontId="3" fillId="0" borderId="0" xfId="1" applyFont="1" applyBorder="1" applyAlignment="1">
      <alignment horizontal="left" indent="3"/>
    </xf>
    <xf numFmtId="43" fontId="2" fillId="0" borderId="0" xfId="1" applyFont="1" applyBorder="1" applyAlignment="1">
      <alignment horizontal="left"/>
    </xf>
    <xf numFmtId="43" fontId="2" fillId="0" borderId="0" xfId="1" applyFont="1" applyBorder="1" applyAlignment="1">
      <alignment horizontal="left" indent="2"/>
    </xf>
    <xf numFmtId="43" fontId="3" fillId="0" borderId="2" xfId="1" applyFont="1" applyBorder="1" applyAlignment="1">
      <alignment horizontal="left" indent="3"/>
    </xf>
    <xf numFmtId="43" fontId="3" fillId="0" borderId="3" xfId="1" applyFont="1" applyBorder="1"/>
    <xf numFmtId="43" fontId="2" fillId="0" borderId="0" xfId="1" applyFont="1" applyAlignment="1"/>
    <xf numFmtId="43" fontId="2" fillId="0" borderId="0" xfId="1" applyNumberFormat="1" applyFont="1"/>
    <xf numFmtId="43" fontId="3" fillId="0" borderId="0" xfId="1" quotePrefix="1" applyFont="1" applyAlignment="1">
      <alignment horizontal="centerContinuous"/>
    </xf>
    <xf numFmtId="43" fontId="2" fillId="0" borderId="0" xfId="1" applyFont="1" applyAlignment="1">
      <alignment horizontal="left" indent="3"/>
    </xf>
    <xf numFmtId="43" fontId="2" fillId="0" borderId="0" xfId="1" applyFont="1" applyAlignment="1">
      <alignment horizontal="left"/>
    </xf>
    <xf numFmtId="0" fontId="2" fillId="0" borderId="0" xfId="1" applyNumberFormat="1" applyFont="1" applyAlignment="1">
      <alignment horizontal="left"/>
    </xf>
    <xf numFmtId="43" fontId="2" fillId="0" borderId="0" xfId="1" applyFont="1" applyBorder="1" applyAlignment="1">
      <alignment horizontal="left" indent="3"/>
    </xf>
    <xf numFmtId="43" fontId="2" fillId="0" borderId="1" xfId="1" applyFont="1" applyBorder="1" applyAlignment="1"/>
    <xf numFmtId="43" fontId="2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45"/>
  <sheetViews>
    <sheetView tabSelected="1" topLeftCell="B2" zoomScale="190" zoomScaleNormal="190" workbookViewId="0">
      <selection activeCell="F5" sqref="F5"/>
    </sheetView>
  </sheetViews>
  <sheetFormatPr defaultColWidth="9.1796875" defaultRowHeight="11.5" outlineLevelRow="2" x14ac:dyDescent="0.25"/>
  <cols>
    <col min="1" max="1" width="50.26953125" style="1" hidden="1" customWidth="1"/>
    <col min="2" max="2" width="40.7265625" style="2" customWidth="1"/>
    <col min="3" max="3" width="10.1796875" style="2" customWidth="1"/>
    <col min="4" max="6" width="15.453125" style="2" customWidth="1"/>
    <col min="7" max="7" width="9.1796875" style="2"/>
    <col min="8" max="8" width="17.7265625" style="10" hidden="1" customWidth="1"/>
    <col min="9" max="16384" width="9.1796875" style="2"/>
  </cols>
  <sheetData>
    <row r="1" spans="1:8" ht="49.5" hidden="1" customHeight="1" x14ac:dyDescent="0.25">
      <c r="A1" s="1" t="s">
        <v>19</v>
      </c>
      <c r="B1" s="2" t="s">
        <v>24</v>
      </c>
      <c r="C1" s="2" t="s">
        <v>10</v>
      </c>
      <c r="D1" s="37" t="s">
        <v>21</v>
      </c>
      <c r="E1" s="37" t="s">
        <v>171</v>
      </c>
      <c r="F1" s="37" t="s">
        <v>22</v>
      </c>
      <c r="H1" s="3" t="s">
        <v>23</v>
      </c>
    </row>
    <row r="2" spans="1:8" ht="13.5" customHeight="1" x14ac:dyDescent="0.25">
      <c r="D2" s="37"/>
      <c r="E2" s="37"/>
      <c r="F2" s="45" t="s">
        <v>677</v>
      </c>
      <c r="H2" s="3"/>
    </row>
    <row r="3" spans="1:8" ht="13.5" customHeight="1" x14ac:dyDescent="0.25">
      <c r="D3" s="37"/>
      <c r="E3" s="37"/>
      <c r="F3" s="45" t="s">
        <v>678</v>
      </c>
      <c r="H3" s="3"/>
    </row>
    <row r="4" spans="1:8" ht="13.5" customHeight="1" x14ac:dyDescent="0.25">
      <c r="D4" s="37"/>
      <c r="E4" s="37"/>
      <c r="F4" s="45" t="s">
        <v>679</v>
      </c>
      <c r="H4" s="3"/>
    </row>
    <row r="5" spans="1:8" ht="13.5" customHeight="1" x14ac:dyDescent="0.25">
      <c r="B5" s="39" t="s">
        <v>675</v>
      </c>
      <c r="C5" s="5"/>
      <c r="D5" s="5"/>
      <c r="E5" s="5"/>
      <c r="F5" s="5"/>
      <c r="G5" s="5"/>
      <c r="H5" s="3" t="s">
        <v>12</v>
      </c>
    </row>
    <row r="6" spans="1:8" x14ac:dyDescent="0.25">
      <c r="B6" s="39" t="s">
        <v>674</v>
      </c>
      <c r="C6" s="5"/>
      <c r="D6" s="5"/>
      <c r="E6" s="5"/>
      <c r="F6" s="5"/>
      <c r="G6" s="5"/>
      <c r="H6" s="3" t="s">
        <v>13</v>
      </c>
    </row>
    <row r="7" spans="1:8" x14ac:dyDescent="0.25">
      <c r="B7" s="4" t="s">
        <v>676</v>
      </c>
      <c r="C7" s="5"/>
      <c r="D7" s="5"/>
      <c r="E7" s="5"/>
      <c r="F7" s="5"/>
      <c r="G7" s="5"/>
      <c r="H7" s="3" t="s">
        <v>14</v>
      </c>
    </row>
    <row r="9" spans="1:8" x14ac:dyDescent="0.25">
      <c r="D9" s="6" t="s">
        <v>0</v>
      </c>
      <c r="E9" s="6" t="s">
        <v>3</v>
      </c>
      <c r="F9" s="6" t="s">
        <v>5</v>
      </c>
      <c r="H9" s="7" t="s">
        <v>11</v>
      </c>
    </row>
    <row r="10" spans="1:8" x14ac:dyDescent="0.25">
      <c r="D10" s="8" t="s">
        <v>1</v>
      </c>
      <c r="E10" s="8" t="s">
        <v>4</v>
      </c>
      <c r="F10" s="8" t="s">
        <v>6</v>
      </c>
      <c r="H10" s="9" t="s">
        <v>1</v>
      </c>
    </row>
    <row r="11" spans="1:8" x14ac:dyDescent="0.25">
      <c r="B11" s="2" t="s">
        <v>2</v>
      </c>
    </row>
    <row r="12" spans="1:8" x14ac:dyDescent="0.25">
      <c r="B12" s="11" t="s">
        <v>15</v>
      </c>
    </row>
    <row r="14" spans="1:8" hidden="1" outlineLevel="1" x14ac:dyDescent="0.25">
      <c r="A14" s="1" t="s">
        <v>250</v>
      </c>
      <c r="B14" s="37" t="s">
        <v>251</v>
      </c>
      <c r="C14" s="2" t="s">
        <v>544</v>
      </c>
      <c r="D14" s="37">
        <v>6678381.5899999999</v>
      </c>
      <c r="E14" s="37">
        <f t="shared" ref="E14:E15" si="0">D14-H14</f>
        <v>-4363813.5500000007</v>
      </c>
      <c r="F14" s="37">
        <v>44763561.719999999</v>
      </c>
      <c r="H14" s="3">
        <v>11042195.140000001</v>
      </c>
    </row>
    <row r="15" spans="1:8" hidden="1" outlineLevel="1" x14ac:dyDescent="0.25">
      <c r="A15" s="1" t="s">
        <v>252</v>
      </c>
      <c r="B15" s="37" t="s">
        <v>253</v>
      </c>
      <c r="C15" s="2" t="s">
        <v>545</v>
      </c>
      <c r="D15" s="44">
        <v>1768.43</v>
      </c>
      <c r="E15" s="44">
        <f t="shared" si="0"/>
        <v>-2100.6999999999998</v>
      </c>
      <c r="F15" s="44">
        <v>5941.7</v>
      </c>
      <c r="H15" s="3">
        <v>3869.13</v>
      </c>
    </row>
    <row r="16" spans="1:8" collapsed="1" x14ac:dyDescent="0.25">
      <c r="A16" s="14" t="s">
        <v>172</v>
      </c>
      <c r="B16" s="12" t="s">
        <v>20</v>
      </c>
      <c r="D16" s="2">
        <v>6680150.0199999996</v>
      </c>
      <c r="E16" s="2">
        <f>D16-H16</f>
        <v>-4365914.2500000019</v>
      </c>
      <c r="F16" s="2">
        <v>44769503.420000002</v>
      </c>
      <c r="H16" s="10">
        <v>11046064.270000001</v>
      </c>
    </row>
    <row r="17" spans="1:8" hidden="1" outlineLevel="1" x14ac:dyDescent="0.25">
      <c r="A17" s="14"/>
      <c r="B17" s="40"/>
    </row>
    <row r="18" spans="1:8" hidden="1" outlineLevel="2" x14ac:dyDescent="0.25">
      <c r="A18" s="14" t="s">
        <v>256</v>
      </c>
      <c r="B18" s="41" t="s">
        <v>257</v>
      </c>
      <c r="C18" s="2" t="s">
        <v>546</v>
      </c>
      <c r="D18" s="2">
        <v>2633394.92</v>
      </c>
      <c r="E18" s="2">
        <f t="shared" ref="E18:E25" si="1">D18-H18</f>
        <v>-1867376.63</v>
      </c>
      <c r="F18" s="2">
        <v>18127064.390000001</v>
      </c>
      <c r="H18" s="10">
        <v>4500771.55</v>
      </c>
    </row>
    <row r="19" spans="1:8" hidden="1" outlineLevel="2" x14ac:dyDescent="0.25">
      <c r="A19" s="14" t="s">
        <v>258</v>
      </c>
      <c r="B19" s="41" t="s">
        <v>259</v>
      </c>
      <c r="C19" s="2" t="s">
        <v>547</v>
      </c>
      <c r="D19" s="13">
        <v>945.61</v>
      </c>
      <c r="E19" s="13">
        <f t="shared" si="1"/>
        <v>-996.43</v>
      </c>
      <c r="F19" s="13">
        <v>3041.14</v>
      </c>
      <c r="H19" s="10">
        <v>1942.04</v>
      </c>
    </row>
    <row r="20" spans="1:8" hidden="1" outlineLevel="1" collapsed="1" x14ac:dyDescent="0.25">
      <c r="A20" s="14" t="s">
        <v>260</v>
      </c>
      <c r="B20" s="40" t="s">
        <v>261</v>
      </c>
      <c r="D20" s="2">
        <v>2634340.5299999998</v>
      </c>
      <c r="E20" s="2">
        <f t="shared" si="1"/>
        <v>-1868373.06</v>
      </c>
      <c r="F20" s="2">
        <v>18130105.530000001</v>
      </c>
      <c r="H20" s="10">
        <v>4502713.59</v>
      </c>
    </row>
    <row r="21" spans="1:8" hidden="1" outlineLevel="2" x14ac:dyDescent="0.25">
      <c r="A21" s="14" t="s">
        <v>262</v>
      </c>
      <c r="B21" s="41" t="s">
        <v>263</v>
      </c>
      <c r="C21" s="2" t="s">
        <v>548</v>
      </c>
      <c r="D21" s="2">
        <v>141850.84</v>
      </c>
      <c r="E21" s="2">
        <f t="shared" si="1"/>
        <v>-83814.48000000001</v>
      </c>
      <c r="F21" s="2">
        <v>910341.75</v>
      </c>
      <c r="H21" s="10">
        <v>225665.32</v>
      </c>
    </row>
    <row r="22" spans="1:8" hidden="1" outlineLevel="2" x14ac:dyDescent="0.25">
      <c r="A22" s="14" t="s">
        <v>264</v>
      </c>
      <c r="B22" s="41" t="s">
        <v>265</v>
      </c>
      <c r="C22" s="2" t="s">
        <v>549</v>
      </c>
      <c r="D22" s="13">
        <v>75.320000000000007</v>
      </c>
      <c r="E22" s="13">
        <f t="shared" si="1"/>
        <v>-20.519999999999996</v>
      </c>
      <c r="F22" s="13">
        <v>180.25</v>
      </c>
      <c r="H22" s="10">
        <v>95.84</v>
      </c>
    </row>
    <row r="23" spans="1:8" hidden="1" outlineLevel="1" collapsed="1" x14ac:dyDescent="0.25">
      <c r="A23" s="14" t="s">
        <v>266</v>
      </c>
      <c r="B23" s="40" t="s">
        <v>267</v>
      </c>
      <c r="D23" s="2">
        <v>141926.16</v>
      </c>
      <c r="E23" s="2">
        <f t="shared" si="1"/>
        <v>-83835</v>
      </c>
      <c r="F23" s="2">
        <v>910522</v>
      </c>
      <c r="H23" s="10">
        <v>225761.16</v>
      </c>
    </row>
    <row r="24" spans="1:8" hidden="1" outlineLevel="2" x14ac:dyDescent="0.25">
      <c r="A24" s="14" t="s">
        <v>268</v>
      </c>
      <c r="B24" s="41" t="s">
        <v>269</v>
      </c>
      <c r="C24" s="2" t="s">
        <v>550</v>
      </c>
      <c r="D24" s="13">
        <v>0</v>
      </c>
      <c r="E24" s="13">
        <f t="shared" si="1"/>
        <v>0</v>
      </c>
      <c r="F24" s="13">
        <v>0</v>
      </c>
      <c r="H24" s="10">
        <v>0</v>
      </c>
    </row>
    <row r="25" spans="1:8" hidden="1" outlineLevel="1" collapsed="1" x14ac:dyDescent="0.25">
      <c r="A25" s="14" t="s">
        <v>270</v>
      </c>
      <c r="B25" s="40" t="s">
        <v>271</v>
      </c>
      <c r="D25" s="13">
        <v>0</v>
      </c>
      <c r="E25" s="13">
        <f t="shared" si="1"/>
        <v>0</v>
      </c>
      <c r="F25" s="13">
        <v>0</v>
      </c>
      <c r="H25" s="10">
        <v>0</v>
      </c>
    </row>
    <row r="26" spans="1:8" collapsed="1" x14ac:dyDescent="0.25">
      <c r="A26" s="14" t="s">
        <v>173</v>
      </c>
      <c r="B26" s="12" t="s">
        <v>25</v>
      </c>
      <c r="D26" s="2">
        <v>2776266.6899999995</v>
      </c>
      <c r="E26" s="2">
        <f t="shared" ref="E26:E29" si="2">D26-H26</f>
        <v>-1952208.0600000005</v>
      </c>
      <c r="F26" s="2">
        <v>19040627.530000001</v>
      </c>
      <c r="H26" s="10">
        <v>4728474.75</v>
      </c>
    </row>
    <row r="27" spans="1:8" hidden="1" outlineLevel="1" x14ac:dyDescent="0.25">
      <c r="A27" s="1" t="s">
        <v>254</v>
      </c>
      <c r="B27" s="37" t="s">
        <v>255</v>
      </c>
      <c r="C27" s="2" t="s">
        <v>551</v>
      </c>
      <c r="D27" s="44">
        <v>7336.76</v>
      </c>
      <c r="E27" s="44">
        <f>D27-H27</f>
        <v>-4417.3999999999996</v>
      </c>
      <c r="F27" s="44">
        <v>40898.15</v>
      </c>
      <c r="H27" s="3">
        <v>11754.16</v>
      </c>
    </row>
    <row r="28" spans="1:8" collapsed="1" x14ac:dyDescent="0.25">
      <c r="A28" s="14" t="s">
        <v>174</v>
      </c>
      <c r="B28" s="12" t="s">
        <v>26</v>
      </c>
      <c r="D28" s="2">
        <v>7336.76</v>
      </c>
      <c r="E28" s="2">
        <f t="shared" si="2"/>
        <v>-4417.3999999999996</v>
      </c>
      <c r="F28" s="2">
        <v>40898.15</v>
      </c>
      <c r="H28" s="10">
        <v>11754.16</v>
      </c>
    </row>
    <row r="29" spans="1:8" x14ac:dyDescent="0.25">
      <c r="A29" s="14" t="s">
        <v>175</v>
      </c>
      <c r="B29" s="12" t="s">
        <v>27</v>
      </c>
      <c r="D29" s="2">
        <v>0</v>
      </c>
      <c r="E29" s="2">
        <f t="shared" si="2"/>
        <v>0</v>
      </c>
      <c r="F29" s="2">
        <v>0</v>
      </c>
    </row>
    <row r="30" spans="1:8" x14ac:dyDescent="0.25">
      <c r="A30" s="14" t="s">
        <v>176</v>
      </c>
      <c r="B30" s="12" t="s">
        <v>28</v>
      </c>
      <c r="D30" s="13">
        <v>0</v>
      </c>
      <c r="E30" s="13">
        <f>D30-H30</f>
        <v>0</v>
      </c>
      <c r="F30" s="13">
        <v>0</v>
      </c>
    </row>
    <row r="31" spans="1:8" x14ac:dyDescent="0.25">
      <c r="A31" s="1" t="s">
        <v>18</v>
      </c>
      <c r="B31" s="15" t="s">
        <v>29</v>
      </c>
      <c r="D31" s="2">
        <f>D16+D26+D28+D29+D30</f>
        <v>9463753.4699999988</v>
      </c>
      <c r="E31" s="2">
        <f t="shared" ref="E31" si="3">E16+E26+E28+E29+E30</f>
        <v>-6322539.7100000028</v>
      </c>
      <c r="F31" s="2">
        <f>F16+F26+F28+F29+F30</f>
        <v>63851029.100000001</v>
      </c>
    </row>
    <row r="33" spans="1:8" hidden="1" x14ac:dyDescent="0.25">
      <c r="A33" s="14" t="s">
        <v>146</v>
      </c>
      <c r="B33" s="12" t="s">
        <v>30</v>
      </c>
      <c r="D33" s="1">
        <v>0</v>
      </c>
      <c r="E33" s="2">
        <f t="shared" ref="E33:E39" si="4">D33-H33</f>
        <v>0</v>
      </c>
      <c r="F33" s="1">
        <v>0</v>
      </c>
    </row>
    <row r="34" spans="1:8" hidden="1" x14ac:dyDescent="0.25">
      <c r="A34" s="14" t="s">
        <v>147</v>
      </c>
      <c r="B34" s="12" t="s">
        <v>31</v>
      </c>
      <c r="D34" s="1">
        <v>0</v>
      </c>
      <c r="E34" s="2">
        <f t="shared" ref="E34:E38" si="5">D34-H34</f>
        <v>0</v>
      </c>
      <c r="F34" s="1">
        <v>0</v>
      </c>
    </row>
    <row r="35" spans="1:8" hidden="1" x14ac:dyDescent="0.25">
      <c r="A35" s="14" t="s">
        <v>148</v>
      </c>
      <c r="B35" s="12" t="s">
        <v>36</v>
      </c>
      <c r="D35" s="1">
        <v>0</v>
      </c>
      <c r="E35" s="2">
        <f t="shared" si="5"/>
        <v>0</v>
      </c>
      <c r="F35" s="1">
        <v>0</v>
      </c>
    </row>
    <row r="36" spans="1:8" hidden="1" x14ac:dyDescent="0.25">
      <c r="A36" s="14" t="s">
        <v>149</v>
      </c>
      <c r="B36" s="12" t="s">
        <v>35</v>
      </c>
      <c r="D36" s="1">
        <v>0</v>
      </c>
      <c r="E36" s="2">
        <f t="shared" si="5"/>
        <v>0</v>
      </c>
      <c r="F36" s="1">
        <v>0</v>
      </c>
    </row>
    <row r="37" spans="1:8" hidden="1" x14ac:dyDescent="0.25">
      <c r="A37" s="14" t="s">
        <v>150</v>
      </c>
      <c r="B37" s="12" t="s">
        <v>34</v>
      </c>
      <c r="D37" s="1">
        <v>0</v>
      </c>
      <c r="E37" s="2">
        <f t="shared" si="5"/>
        <v>0</v>
      </c>
      <c r="F37" s="1">
        <v>0</v>
      </c>
    </row>
    <row r="38" spans="1:8" hidden="1" x14ac:dyDescent="0.25">
      <c r="A38" s="14" t="s">
        <v>151</v>
      </c>
      <c r="B38" s="12" t="s">
        <v>33</v>
      </c>
      <c r="D38" s="1">
        <v>0</v>
      </c>
      <c r="E38" s="2">
        <f t="shared" si="5"/>
        <v>0</v>
      </c>
      <c r="F38" s="1">
        <v>0</v>
      </c>
    </row>
    <row r="39" spans="1:8" hidden="1" x14ac:dyDescent="0.25">
      <c r="A39" s="14" t="s">
        <v>152</v>
      </c>
      <c r="B39" s="12" t="s">
        <v>32</v>
      </c>
      <c r="D39" s="13">
        <v>0</v>
      </c>
      <c r="E39" s="13">
        <f t="shared" si="4"/>
        <v>0</v>
      </c>
      <c r="F39" s="13">
        <v>0</v>
      </c>
    </row>
    <row r="40" spans="1:8" hidden="1" x14ac:dyDescent="0.25">
      <c r="A40" s="1" t="s">
        <v>18</v>
      </c>
      <c r="B40" s="16" t="s">
        <v>37</v>
      </c>
      <c r="D40" s="2">
        <f>D33+D34+D35+D36+D37+D38+D39</f>
        <v>0</v>
      </c>
      <c r="E40" s="2">
        <f t="shared" ref="E40:F40" si="6">E33+E34+E35+E36+E37+E38+E39</f>
        <v>0</v>
      </c>
      <c r="F40" s="2">
        <f t="shared" si="6"/>
        <v>0</v>
      </c>
    </row>
    <row r="41" spans="1:8" x14ac:dyDescent="0.25">
      <c r="B41" s="17"/>
    </row>
    <row r="42" spans="1:8" hidden="1" outlineLevel="1" x14ac:dyDescent="0.25">
      <c r="A42" s="1" t="s">
        <v>272</v>
      </c>
      <c r="B42" s="37" t="s">
        <v>273</v>
      </c>
      <c r="C42" s="2" t="s">
        <v>552</v>
      </c>
      <c r="D42" s="44">
        <v>58204.020000000004</v>
      </c>
      <c r="E42" s="44">
        <f>D42-H42</f>
        <v>-41178.619999999995</v>
      </c>
      <c r="F42" s="44">
        <v>288763.08</v>
      </c>
      <c r="H42" s="3">
        <v>99382.64</v>
      </c>
    </row>
    <row r="43" spans="1:8" collapsed="1" x14ac:dyDescent="0.25">
      <c r="A43" s="14" t="s">
        <v>153</v>
      </c>
      <c r="B43" s="18" t="s">
        <v>38</v>
      </c>
      <c r="D43" s="1">
        <v>58204.020000000004</v>
      </c>
      <c r="E43" s="2">
        <f t="shared" ref="E43:E44" si="7">D43-H43</f>
        <v>-41178.619999999995</v>
      </c>
      <c r="F43" s="1">
        <v>288763.08</v>
      </c>
      <c r="H43" s="10">
        <v>99382.64</v>
      </c>
    </row>
    <row r="44" spans="1:8" x14ac:dyDescent="0.25">
      <c r="A44" s="14" t="s">
        <v>154</v>
      </c>
      <c r="B44" s="19" t="s">
        <v>39</v>
      </c>
      <c r="D44" s="1">
        <v>0</v>
      </c>
      <c r="E44" s="2">
        <f t="shared" si="7"/>
        <v>0</v>
      </c>
      <c r="F44" s="1">
        <v>0</v>
      </c>
    </row>
    <row r="45" spans="1:8" x14ac:dyDescent="0.25">
      <c r="B45" s="20" t="s">
        <v>142</v>
      </c>
      <c r="D45" s="21">
        <f>D43+D44</f>
        <v>58204.020000000004</v>
      </c>
      <c r="E45" s="21">
        <f t="shared" ref="E45:F45" si="8">E43+E44</f>
        <v>-41178.619999999995</v>
      </c>
      <c r="F45" s="21">
        <f t="shared" si="8"/>
        <v>288763.08</v>
      </c>
    </row>
    <row r="46" spans="1:8" x14ac:dyDescent="0.25">
      <c r="B46" s="17"/>
    </row>
    <row r="47" spans="1:8" hidden="1" outlineLevel="1" x14ac:dyDescent="0.25">
      <c r="A47" s="1" t="s">
        <v>274</v>
      </c>
      <c r="B47" s="37" t="s">
        <v>275</v>
      </c>
      <c r="C47" s="2" t="s">
        <v>553</v>
      </c>
      <c r="D47" s="44">
        <v>11867.7</v>
      </c>
      <c r="E47" s="44">
        <f>D47-H47</f>
        <v>2887.5500000000011</v>
      </c>
      <c r="F47" s="44">
        <v>22562.05</v>
      </c>
      <c r="H47" s="3">
        <v>8980.15</v>
      </c>
    </row>
    <row r="48" spans="1:8" collapsed="1" x14ac:dyDescent="0.25">
      <c r="A48" s="14" t="s">
        <v>155</v>
      </c>
      <c r="B48" s="19" t="s">
        <v>40</v>
      </c>
      <c r="D48" s="1">
        <v>11867.7</v>
      </c>
      <c r="E48" s="2">
        <f t="shared" ref="E48:E49" si="9">D48-H48</f>
        <v>2887.5500000000011</v>
      </c>
      <c r="F48" s="1">
        <v>22562.05</v>
      </c>
      <c r="H48" s="10">
        <v>8980.15</v>
      </c>
    </row>
    <row r="49" spans="1:8" x14ac:dyDescent="0.25">
      <c r="A49" s="14" t="s">
        <v>156</v>
      </c>
      <c r="B49" s="19" t="s">
        <v>41</v>
      </c>
      <c r="D49" s="1">
        <v>0</v>
      </c>
      <c r="E49" s="2">
        <f t="shared" si="9"/>
        <v>0</v>
      </c>
      <c r="F49" s="1">
        <v>0</v>
      </c>
    </row>
    <row r="50" spans="1:8" x14ac:dyDescent="0.25">
      <c r="B50" s="20" t="s">
        <v>143</v>
      </c>
      <c r="D50" s="21">
        <f>D48+D49</f>
        <v>11867.7</v>
      </c>
      <c r="E50" s="21">
        <f t="shared" ref="E50:F50" si="10">E48+E49</f>
        <v>2887.5500000000011</v>
      </c>
      <c r="F50" s="21">
        <f t="shared" si="10"/>
        <v>22562.05</v>
      </c>
    </row>
    <row r="51" spans="1:8" x14ac:dyDescent="0.25">
      <c r="B51" s="17"/>
    </row>
    <row r="52" spans="1:8" hidden="1" x14ac:dyDescent="0.25">
      <c r="A52" s="14" t="s">
        <v>157</v>
      </c>
      <c r="B52" s="19" t="s">
        <v>42</v>
      </c>
      <c r="D52" s="1">
        <v>0</v>
      </c>
      <c r="E52" s="2">
        <f t="shared" ref="E52:E86" si="11">D52-H52</f>
        <v>0</v>
      </c>
      <c r="F52" s="1">
        <v>0</v>
      </c>
    </row>
    <row r="53" spans="1:8" hidden="1" x14ac:dyDescent="0.25">
      <c r="A53" s="14" t="s">
        <v>158</v>
      </c>
      <c r="B53" s="19" t="s">
        <v>43</v>
      </c>
      <c r="D53" s="1">
        <v>0</v>
      </c>
      <c r="E53" s="2">
        <f t="shared" si="11"/>
        <v>0</v>
      </c>
      <c r="F53" s="1">
        <v>0</v>
      </c>
    </row>
    <row r="54" spans="1:8" hidden="1" x14ac:dyDescent="0.25">
      <c r="A54" s="14" t="s">
        <v>159</v>
      </c>
      <c r="B54" s="19" t="s">
        <v>44</v>
      </c>
      <c r="D54" s="1">
        <v>0</v>
      </c>
      <c r="E54" s="2">
        <f t="shared" si="11"/>
        <v>0</v>
      </c>
      <c r="F54" s="1">
        <v>0</v>
      </c>
    </row>
    <row r="55" spans="1:8" hidden="1" x14ac:dyDescent="0.25">
      <c r="A55" s="14" t="s">
        <v>160</v>
      </c>
      <c r="B55" s="19" t="s">
        <v>45</v>
      </c>
      <c r="D55" s="1">
        <v>0</v>
      </c>
      <c r="E55" s="2">
        <f t="shared" si="11"/>
        <v>0</v>
      </c>
      <c r="F55" s="1">
        <v>0</v>
      </c>
    </row>
    <row r="56" spans="1:8" hidden="1" x14ac:dyDescent="0.25">
      <c r="A56" s="14" t="s">
        <v>161</v>
      </c>
      <c r="B56" s="19" t="s">
        <v>46</v>
      </c>
      <c r="D56" s="1">
        <v>0</v>
      </c>
      <c r="E56" s="2">
        <f t="shared" si="11"/>
        <v>0</v>
      </c>
      <c r="F56" s="1">
        <v>0</v>
      </c>
    </row>
    <row r="57" spans="1:8" hidden="1" x14ac:dyDescent="0.25">
      <c r="A57" s="14" t="s">
        <v>162</v>
      </c>
      <c r="B57" s="19" t="s">
        <v>47</v>
      </c>
      <c r="D57" s="1">
        <v>0</v>
      </c>
      <c r="E57" s="2">
        <f t="shared" si="11"/>
        <v>0</v>
      </c>
      <c r="F57" s="1">
        <v>0</v>
      </c>
    </row>
    <row r="58" spans="1:8" hidden="1" x14ac:dyDescent="0.25">
      <c r="A58" s="14" t="s">
        <v>163</v>
      </c>
      <c r="B58" s="19" t="s">
        <v>48</v>
      </c>
      <c r="D58" s="1">
        <v>0</v>
      </c>
      <c r="E58" s="2">
        <f t="shared" si="11"/>
        <v>0</v>
      </c>
      <c r="F58" s="1">
        <v>0</v>
      </c>
    </row>
    <row r="59" spans="1:8" hidden="1" outlineLevel="1" x14ac:dyDescent="0.25">
      <c r="A59" s="1" t="s">
        <v>276</v>
      </c>
      <c r="B59" s="37" t="s">
        <v>277</v>
      </c>
      <c r="C59" s="2" t="s">
        <v>554</v>
      </c>
      <c r="D59" s="37">
        <v>643191.32999999996</v>
      </c>
      <c r="E59" s="37">
        <f t="shared" ref="E59:E67" si="12">D59-H59</f>
        <v>-247513.21000000008</v>
      </c>
      <c r="F59" s="37">
        <v>3682800.56</v>
      </c>
      <c r="H59" s="3">
        <v>890704.54</v>
      </c>
    </row>
    <row r="60" spans="1:8" hidden="1" outlineLevel="1" x14ac:dyDescent="0.25">
      <c r="A60" s="1" t="s">
        <v>278</v>
      </c>
      <c r="B60" s="37" t="s">
        <v>279</v>
      </c>
      <c r="C60" s="2" t="s">
        <v>555</v>
      </c>
      <c r="D60" s="37">
        <v>-94899.7</v>
      </c>
      <c r="E60" s="37">
        <f t="shared" si="12"/>
        <v>-29131.599999999991</v>
      </c>
      <c r="F60" s="37">
        <v>-259685.1</v>
      </c>
      <c r="H60" s="3">
        <v>-65768.100000000006</v>
      </c>
    </row>
    <row r="61" spans="1:8" hidden="1" outlineLevel="1" x14ac:dyDescent="0.25">
      <c r="A61" s="1" t="s">
        <v>280</v>
      </c>
      <c r="B61" s="37" t="s">
        <v>281</v>
      </c>
      <c r="C61" s="2" t="s">
        <v>556</v>
      </c>
      <c r="D61" s="37">
        <v>-1456</v>
      </c>
      <c r="E61" s="37">
        <f t="shared" si="12"/>
        <v>16</v>
      </c>
      <c r="F61" s="37">
        <v>-5856</v>
      </c>
      <c r="H61" s="3">
        <v>-1472</v>
      </c>
    </row>
    <row r="62" spans="1:8" hidden="1" outlineLevel="1" x14ac:dyDescent="0.25">
      <c r="A62" s="1" t="s">
        <v>282</v>
      </c>
      <c r="B62" s="37" t="s">
        <v>283</v>
      </c>
      <c r="C62" s="2" t="s">
        <v>557</v>
      </c>
      <c r="D62" s="37">
        <v>748024.84</v>
      </c>
      <c r="E62" s="37">
        <f t="shared" si="12"/>
        <v>-100421.74000000011</v>
      </c>
      <c r="F62" s="37">
        <v>3955234.4699999997</v>
      </c>
      <c r="H62" s="3">
        <v>848446.58000000007</v>
      </c>
    </row>
    <row r="63" spans="1:8" hidden="1" outlineLevel="1" x14ac:dyDescent="0.25">
      <c r="A63" s="1" t="s">
        <v>284</v>
      </c>
      <c r="B63" s="37" t="s">
        <v>285</v>
      </c>
      <c r="C63" s="2" t="s">
        <v>558</v>
      </c>
      <c r="D63" s="37">
        <v>-61613.79</v>
      </c>
      <c r="E63" s="37">
        <f t="shared" si="12"/>
        <v>-4396.1100000000006</v>
      </c>
      <c r="F63" s="37">
        <v>-182625.62</v>
      </c>
      <c r="H63" s="3">
        <v>-57217.68</v>
      </c>
    </row>
    <row r="64" spans="1:8" hidden="1" outlineLevel="1" x14ac:dyDescent="0.25">
      <c r="A64" s="1" t="s">
        <v>286</v>
      </c>
      <c r="B64" s="37" t="s">
        <v>287</v>
      </c>
      <c r="C64" s="2" t="s">
        <v>559</v>
      </c>
      <c r="D64" s="37">
        <v>-491.59000000000003</v>
      </c>
      <c r="E64" s="37">
        <f t="shared" si="12"/>
        <v>1872.9299999999998</v>
      </c>
      <c r="F64" s="37">
        <v>-4509.6400000000003</v>
      </c>
      <c r="H64" s="3">
        <v>-2364.52</v>
      </c>
    </row>
    <row r="65" spans="1:8" hidden="1" outlineLevel="1" x14ac:dyDescent="0.25">
      <c r="A65" s="1" t="s">
        <v>288</v>
      </c>
      <c r="B65" s="37" t="s">
        <v>289</v>
      </c>
      <c r="C65" s="2" t="s">
        <v>560</v>
      </c>
      <c r="D65" s="37">
        <v>406258.91000000003</v>
      </c>
      <c r="E65" s="37">
        <f t="shared" si="12"/>
        <v>-101615.38999999996</v>
      </c>
      <c r="F65" s="37">
        <v>1934676.78</v>
      </c>
      <c r="H65" s="3">
        <v>507874.3</v>
      </c>
    </row>
    <row r="66" spans="1:8" hidden="1" outlineLevel="1" x14ac:dyDescent="0.25">
      <c r="A66" s="1" t="s">
        <v>290</v>
      </c>
      <c r="B66" s="37" t="s">
        <v>291</v>
      </c>
      <c r="C66" s="2" t="s">
        <v>561</v>
      </c>
      <c r="D66" s="37">
        <v>-22.080000000000002</v>
      </c>
      <c r="E66" s="37">
        <f t="shared" si="12"/>
        <v>3069.7000000000003</v>
      </c>
      <c r="F66" s="37">
        <v>-3427.3</v>
      </c>
      <c r="H66" s="3">
        <v>-3091.78</v>
      </c>
    </row>
    <row r="67" spans="1:8" hidden="1" outlineLevel="1" x14ac:dyDescent="0.25">
      <c r="A67" s="1" t="s">
        <v>292</v>
      </c>
      <c r="B67" s="37" t="s">
        <v>293</v>
      </c>
      <c r="C67" s="2" t="s">
        <v>562</v>
      </c>
      <c r="D67" s="44">
        <v>0</v>
      </c>
      <c r="E67" s="44">
        <f t="shared" si="12"/>
        <v>0</v>
      </c>
      <c r="F67" s="44">
        <v>0</v>
      </c>
      <c r="H67" s="3">
        <v>0</v>
      </c>
    </row>
    <row r="68" spans="1:8" collapsed="1" x14ac:dyDescent="0.25">
      <c r="A68" s="14" t="s">
        <v>164</v>
      </c>
      <c r="B68" s="19" t="s">
        <v>49</v>
      </c>
      <c r="D68" s="1">
        <v>1638991.92</v>
      </c>
      <c r="E68" s="2">
        <f t="shared" si="11"/>
        <v>-478119.42000000039</v>
      </c>
      <c r="F68" s="1">
        <v>9116608.1499999985</v>
      </c>
      <c r="H68" s="10">
        <v>2117111.3400000003</v>
      </c>
    </row>
    <row r="69" spans="1:8" hidden="1" x14ac:dyDescent="0.25">
      <c r="A69" s="14" t="s">
        <v>165</v>
      </c>
      <c r="B69" s="19" t="s">
        <v>50</v>
      </c>
      <c r="D69" s="1">
        <v>0</v>
      </c>
      <c r="E69" s="2">
        <f t="shared" si="11"/>
        <v>0</v>
      </c>
      <c r="F69" s="1">
        <v>0</v>
      </c>
    </row>
    <row r="70" spans="1:8" hidden="1" x14ac:dyDescent="0.25">
      <c r="A70" s="14" t="s">
        <v>166</v>
      </c>
      <c r="B70" s="19" t="s">
        <v>51</v>
      </c>
      <c r="D70" s="1">
        <v>0</v>
      </c>
      <c r="E70" s="2">
        <f t="shared" si="11"/>
        <v>0</v>
      </c>
      <c r="F70" s="1">
        <v>0</v>
      </c>
    </row>
    <row r="71" spans="1:8" hidden="1" x14ac:dyDescent="0.25">
      <c r="A71" s="14" t="s">
        <v>167</v>
      </c>
      <c r="B71" s="19" t="s">
        <v>52</v>
      </c>
      <c r="D71" s="1">
        <v>0</v>
      </c>
      <c r="E71" s="2">
        <f t="shared" si="11"/>
        <v>0</v>
      </c>
      <c r="F71" s="1">
        <v>0</v>
      </c>
    </row>
    <row r="72" spans="1:8" hidden="1" outlineLevel="1" x14ac:dyDescent="0.25">
      <c r="A72" s="1" t="s">
        <v>294</v>
      </c>
      <c r="B72" s="37" t="s">
        <v>53</v>
      </c>
      <c r="C72" s="2" t="s">
        <v>563</v>
      </c>
      <c r="D72" s="44">
        <v>2852</v>
      </c>
      <c r="E72" s="44">
        <f>D72-H72</f>
        <v>0</v>
      </c>
      <c r="F72" s="44">
        <v>11408</v>
      </c>
      <c r="H72" s="3">
        <v>2852</v>
      </c>
    </row>
    <row r="73" spans="1:8" collapsed="1" x14ac:dyDescent="0.25">
      <c r="A73" s="14" t="s">
        <v>168</v>
      </c>
      <c r="B73" s="19" t="s">
        <v>53</v>
      </c>
      <c r="D73" s="1">
        <v>2852</v>
      </c>
      <c r="E73" s="2">
        <f t="shared" si="11"/>
        <v>0</v>
      </c>
      <c r="F73" s="1">
        <v>11408</v>
      </c>
      <c r="H73" s="10">
        <v>2852</v>
      </c>
    </row>
    <row r="74" spans="1:8" hidden="1" outlineLevel="1" x14ac:dyDescent="0.25">
      <c r="A74" s="14"/>
      <c r="B74" s="17"/>
      <c r="D74" s="1"/>
      <c r="F74" s="1"/>
    </row>
    <row r="75" spans="1:8" hidden="1" outlineLevel="2" x14ac:dyDescent="0.25">
      <c r="A75" s="14" t="s">
        <v>297</v>
      </c>
      <c r="B75" s="42" t="s">
        <v>298</v>
      </c>
      <c r="C75" s="2" t="s">
        <v>564</v>
      </c>
      <c r="D75" s="1">
        <v>-1114928.22</v>
      </c>
      <c r="E75" s="2">
        <f t="shared" ref="E75:E84" si="13">D75-H75</f>
        <v>1279537.3400000001</v>
      </c>
      <c r="F75" s="1">
        <v>-4518847.0199999996</v>
      </c>
      <c r="H75" s="10">
        <v>-2394465.56</v>
      </c>
    </row>
    <row r="76" spans="1:8" hidden="1" outlineLevel="2" x14ac:dyDescent="0.25">
      <c r="A76" s="14" t="s">
        <v>299</v>
      </c>
      <c r="B76" s="42" t="s">
        <v>300</v>
      </c>
      <c r="C76" s="2" t="s">
        <v>565</v>
      </c>
      <c r="D76" s="1">
        <v>-7712</v>
      </c>
      <c r="E76" s="2">
        <f t="shared" si="13"/>
        <v>-7312</v>
      </c>
      <c r="F76" s="1">
        <v>7024.2</v>
      </c>
      <c r="H76" s="10">
        <v>-400</v>
      </c>
    </row>
    <row r="77" spans="1:8" hidden="1" outlineLevel="2" x14ac:dyDescent="0.25">
      <c r="A77" s="14" t="s">
        <v>301</v>
      </c>
      <c r="B77" s="42" t="s">
        <v>302</v>
      </c>
      <c r="C77" s="2" t="s">
        <v>566</v>
      </c>
      <c r="D77" s="1">
        <v>0</v>
      </c>
      <c r="E77" s="2">
        <f t="shared" si="13"/>
        <v>0</v>
      </c>
      <c r="F77" s="1">
        <v>0</v>
      </c>
      <c r="H77" s="10">
        <v>0</v>
      </c>
    </row>
    <row r="78" spans="1:8" hidden="1" outlineLevel="2" x14ac:dyDescent="0.25">
      <c r="A78" s="14" t="s">
        <v>303</v>
      </c>
      <c r="B78" s="42" t="s">
        <v>304</v>
      </c>
      <c r="C78" s="2" t="s">
        <v>567</v>
      </c>
      <c r="D78" s="1">
        <v>-378967.4</v>
      </c>
      <c r="E78" s="2">
        <f t="shared" si="13"/>
        <v>502753.28000000003</v>
      </c>
      <c r="F78" s="1">
        <v>-1663211.4300000002</v>
      </c>
      <c r="H78" s="10">
        <v>-881720.68</v>
      </c>
    </row>
    <row r="79" spans="1:8" hidden="1" outlineLevel="2" x14ac:dyDescent="0.25">
      <c r="A79" s="14" t="s">
        <v>305</v>
      </c>
      <c r="B79" s="42" t="s">
        <v>306</v>
      </c>
      <c r="C79" s="2" t="s">
        <v>568</v>
      </c>
      <c r="D79" s="1">
        <v>-3664.58</v>
      </c>
      <c r="E79" s="2">
        <f t="shared" si="13"/>
        <v>-1698.2199999999998</v>
      </c>
      <c r="F79" s="1">
        <v>-1787.6000000000001</v>
      </c>
      <c r="H79" s="10">
        <v>-1966.3600000000001</v>
      </c>
    </row>
    <row r="80" spans="1:8" hidden="1" outlineLevel="2" x14ac:dyDescent="0.25">
      <c r="A80" s="14" t="s">
        <v>307</v>
      </c>
      <c r="B80" s="42" t="s">
        <v>308</v>
      </c>
      <c r="C80" s="2" t="s">
        <v>569</v>
      </c>
      <c r="D80" s="1">
        <v>6605.55</v>
      </c>
      <c r="E80" s="2">
        <f t="shared" si="13"/>
        <v>39758.730000000003</v>
      </c>
      <c r="F80" s="1">
        <v>-38269.5</v>
      </c>
      <c r="H80" s="10">
        <v>-33153.18</v>
      </c>
    </row>
    <row r="81" spans="1:8" hidden="1" outlineLevel="2" x14ac:dyDescent="0.25">
      <c r="A81" s="14" t="s">
        <v>309</v>
      </c>
      <c r="B81" s="42" t="s">
        <v>310</v>
      </c>
      <c r="C81" s="2" t="s">
        <v>570</v>
      </c>
      <c r="D81" s="13">
        <v>-44.69</v>
      </c>
      <c r="E81" s="13">
        <f t="shared" si="13"/>
        <v>-44.69</v>
      </c>
      <c r="F81" s="13">
        <v>0</v>
      </c>
      <c r="H81" s="10">
        <v>0</v>
      </c>
    </row>
    <row r="82" spans="1:8" hidden="1" outlineLevel="1" collapsed="1" x14ac:dyDescent="0.25">
      <c r="A82" s="14" t="s">
        <v>311</v>
      </c>
      <c r="B82" s="17" t="s">
        <v>312</v>
      </c>
      <c r="D82" s="1">
        <v>-1498711.34</v>
      </c>
      <c r="E82" s="2">
        <f t="shared" si="13"/>
        <v>1812994.4400000002</v>
      </c>
      <c r="F82" s="1">
        <v>-6215091.3499999996</v>
      </c>
      <c r="H82" s="10">
        <v>-3311705.7800000003</v>
      </c>
    </row>
    <row r="83" spans="1:8" hidden="1" outlineLevel="1" x14ac:dyDescent="0.25">
      <c r="A83" s="14" t="s">
        <v>313</v>
      </c>
      <c r="B83" s="42" t="s">
        <v>314</v>
      </c>
      <c r="C83" s="2" t="s">
        <v>571</v>
      </c>
      <c r="D83" s="1">
        <v>53408.03</v>
      </c>
      <c r="E83" s="2">
        <f t="shared" si="13"/>
        <v>20061.259999999995</v>
      </c>
      <c r="F83" s="1">
        <v>211731.77000000002</v>
      </c>
      <c r="H83" s="10">
        <v>33346.770000000004</v>
      </c>
    </row>
    <row r="84" spans="1:8" hidden="1" outlineLevel="1" x14ac:dyDescent="0.25">
      <c r="A84" s="14" t="s">
        <v>315</v>
      </c>
      <c r="B84" s="42" t="s">
        <v>316</v>
      </c>
      <c r="C84" s="2" t="s">
        <v>572</v>
      </c>
      <c r="D84" s="13">
        <v>39962.5</v>
      </c>
      <c r="E84" s="13">
        <f t="shared" si="13"/>
        <v>-777.48999999999796</v>
      </c>
      <c r="F84" s="13">
        <v>839136.24</v>
      </c>
      <c r="H84" s="10">
        <v>40739.99</v>
      </c>
    </row>
    <row r="85" spans="1:8" collapsed="1" x14ac:dyDescent="0.25">
      <c r="A85" s="14" t="s">
        <v>169</v>
      </c>
      <c r="B85" s="19" t="s">
        <v>54</v>
      </c>
      <c r="D85" s="1">
        <v>-1405340.8099999998</v>
      </c>
      <c r="E85" s="2">
        <f t="shared" si="11"/>
        <v>1832278.2100000002</v>
      </c>
      <c r="F85" s="1">
        <v>-5164223.34</v>
      </c>
      <c r="H85" s="10">
        <v>-3237619.02</v>
      </c>
    </row>
    <row r="86" spans="1:8" x14ac:dyDescent="0.25">
      <c r="A86" s="14" t="s">
        <v>170</v>
      </c>
      <c r="B86" s="19" t="s">
        <v>55</v>
      </c>
      <c r="D86" s="1">
        <v>0</v>
      </c>
      <c r="E86" s="2">
        <f t="shared" si="11"/>
        <v>0</v>
      </c>
      <c r="F86" s="1">
        <v>0</v>
      </c>
    </row>
    <row r="87" spans="1:8" x14ac:dyDescent="0.25">
      <c r="B87" s="16" t="s">
        <v>56</v>
      </c>
      <c r="D87" s="21">
        <f>D45+D50+D52+D53+D54+D55+D56+D57+D58+D68+D69+D70+D71+D73+D85+D86</f>
        <v>306574.83000000007</v>
      </c>
      <c r="E87" s="21">
        <f t="shared" ref="E87:F87" si="14">E45+E50+E52+E53+E54+E55+E56+E57+E58+E68+E69+E70+E71+E73+E85+E86</f>
        <v>1315867.7199999997</v>
      </c>
      <c r="F87" s="21">
        <f t="shared" si="14"/>
        <v>4275117.9399999995</v>
      </c>
    </row>
    <row r="88" spans="1:8" x14ac:dyDescent="0.25">
      <c r="A88" s="1" t="s">
        <v>18</v>
      </c>
      <c r="B88" s="22" t="s">
        <v>144</v>
      </c>
      <c r="C88" s="23"/>
      <c r="D88" s="23">
        <f>D31+D40+D87</f>
        <v>9770328.2999999989</v>
      </c>
      <c r="E88" s="23">
        <f>E31+E40+E87</f>
        <v>-5006671.990000003</v>
      </c>
      <c r="F88" s="23">
        <f>F31+F40+F87</f>
        <v>68126147.040000007</v>
      </c>
    </row>
    <row r="90" spans="1:8" x14ac:dyDescent="0.25">
      <c r="B90" s="11" t="s">
        <v>16</v>
      </c>
    </row>
    <row r="91" spans="1:8" x14ac:dyDescent="0.25">
      <c r="B91" s="11"/>
    </row>
    <row r="92" spans="1:8" x14ac:dyDescent="0.25">
      <c r="B92" s="24" t="s">
        <v>145</v>
      </c>
    </row>
    <row r="94" spans="1:8" x14ac:dyDescent="0.25">
      <c r="A94" s="1" t="s">
        <v>177</v>
      </c>
      <c r="B94" s="12" t="s">
        <v>57</v>
      </c>
      <c r="D94" s="1">
        <v>0</v>
      </c>
      <c r="E94" s="2">
        <f t="shared" ref="E94:E173" si="15">D94-H94</f>
        <v>0</v>
      </c>
      <c r="F94" s="1">
        <v>0</v>
      </c>
    </row>
    <row r="95" spans="1:8" x14ac:dyDescent="0.25">
      <c r="A95" s="1" t="s">
        <v>178</v>
      </c>
      <c r="B95" s="12" t="s">
        <v>58</v>
      </c>
      <c r="D95" s="1">
        <v>0</v>
      </c>
      <c r="E95" s="2">
        <f t="shared" si="15"/>
        <v>0</v>
      </c>
      <c r="F95" s="1">
        <v>0</v>
      </c>
    </row>
    <row r="96" spans="1:8" x14ac:dyDescent="0.25">
      <c r="A96" s="1" t="s">
        <v>179</v>
      </c>
      <c r="B96" s="12" t="s">
        <v>59</v>
      </c>
      <c r="D96" s="1">
        <v>0</v>
      </c>
      <c r="E96" s="2">
        <f t="shared" si="15"/>
        <v>0</v>
      </c>
      <c r="F96" s="1">
        <v>0</v>
      </c>
    </row>
    <row r="97" spans="1:8" hidden="1" outlineLevel="1" x14ac:dyDescent="0.25">
      <c r="B97" s="40"/>
      <c r="D97" s="1"/>
      <c r="F97" s="1"/>
    </row>
    <row r="98" spans="1:8" hidden="1" outlineLevel="2" x14ac:dyDescent="0.25">
      <c r="A98" s="1" t="s">
        <v>317</v>
      </c>
      <c r="B98" s="41" t="s">
        <v>318</v>
      </c>
      <c r="C98" s="2" t="s">
        <v>573</v>
      </c>
      <c r="D98" s="13">
        <v>30555.100000000002</v>
      </c>
      <c r="E98" s="13">
        <f t="shared" ref="E98:E120" si="16">D98-H98</f>
        <v>8229.6200000000026</v>
      </c>
      <c r="F98" s="13">
        <v>104989.34</v>
      </c>
      <c r="H98" s="10">
        <v>22325.48</v>
      </c>
    </row>
    <row r="99" spans="1:8" hidden="1" outlineLevel="1" collapsed="1" x14ac:dyDescent="0.25">
      <c r="A99" s="1" t="s">
        <v>319</v>
      </c>
      <c r="B99" s="40" t="s">
        <v>320</v>
      </c>
      <c r="D99" s="1">
        <v>30555.100000000002</v>
      </c>
      <c r="E99" s="2">
        <f t="shared" si="16"/>
        <v>8229.6200000000026</v>
      </c>
      <c r="F99" s="1">
        <v>104989.34</v>
      </c>
      <c r="H99" s="10">
        <v>22325.48</v>
      </c>
    </row>
    <row r="100" spans="1:8" hidden="1" outlineLevel="2" x14ac:dyDescent="0.25">
      <c r="A100" s="1" t="s">
        <v>321</v>
      </c>
      <c r="B100" s="41" t="s">
        <v>322</v>
      </c>
      <c r="C100" s="2" t="s">
        <v>574</v>
      </c>
      <c r="D100" s="1">
        <v>2796482.14</v>
      </c>
      <c r="E100" s="2">
        <f t="shared" si="16"/>
        <v>2013995.8000000003</v>
      </c>
      <c r="F100" s="1">
        <v>9788712.4499999993</v>
      </c>
      <c r="H100" s="10">
        <v>782486.34</v>
      </c>
    </row>
    <row r="101" spans="1:8" hidden="1" outlineLevel="2" x14ac:dyDescent="0.25">
      <c r="A101" s="1" t="s">
        <v>323</v>
      </c>
      <c r="B101" s="41" t="s">
        <v>324</v>
      </c>
      <c r="C101" s="2" t="s">
        <v>575</v>
      </c>
      <c r="D101" s="1">
        <v>614371.22</v>
      </c>
      <c r="E101" s="2">
        <f t="shared" si="16"/>
        <v>-395610.15</v>
      </c>
      <c r="F101" s="1">
        <v>3433703.4</v>
      </c>
      <c r="H101" s="10">
        <v>1009981.37</v>
      </c>
    </row>
    <row r="102" spans="1:8" hidden="1" outlineLevel="2" x14ac:dyDescent="0.25">
      <c r="A102" s="1" t="s">
        <v>325</v>
      </c>
      <c r="B102" s="41" t="s">
        <v>326</v>
      </c>
      <c r="C102" s="2" t="s">
        <v>576</v>
      </c>
      <c r="D102" s="1">
        <v>-345561.22000000003</v>
      </c>
      <c r="E102" s="2">
        <f t="shared" si="16"/>
        <v>291511.67999999999</v>
      </c>
      <c r="F102" s="1">
        <v>-2098803.92</v>
      </c>
      <c r="H102" s="10">
        <v>-637072.9</v>
      </c>
    </row>
    <row r="103" spans="1:8" hidden="1" outlineLevel="2" x14ac:dyDescent="0.25">
      <c r="A103" s="1" t="s">
        <v>327</v>
      </c>
      <c r="B103" s="41" t="s">
        <v>328</v>
      </c>
      <c r="C103" s="2" t="s">
        <v>577</v>
      </c>
      <c r="D103" s="1">
        <v>-7363.17</v>
      </c>
      <c r="E103" s="2">
        <f t="shared" si="16"/>
        <v>3183.7299999999996</v>
      </c>
      <c r="F103" s="1">
        <v>-229123.09</v>
      </c>
      <c r="H103" s="10">
        <v>-10546.9</v>
      </c>
    </row>
    <row r="104" spans="1:8" hidden="1" outlineLevel="2" x14ac:dyDescent="0.25">
      <c r="A104" s="1" t="s">
        <v>329</v>
      </c>
      <c r="B104" s="41" t="s">
        <v>330</v>
      </c>
      <c r="C104" s="2" t="s">
        <v>578</v>
      </c>
      <c r="D104" s="13">
        <v>1502153.12</v>
      </c>
      <c r="E104" s="13">
        <f t="shared" si="16"/>
        <v>-878851.54</v>
      </c>
      <c r="F104" s="13">
        <v>5129761.0599999996</v>
      </c>
      <c r="H104" s="10">
        <v>2381004.66</v>
      </c>
    </row>
    <row r="105" spans="1:8" hidden="1" outlineLevel="1" collapsed="1" x14ac:dyDescent="0.25">
      <c r="A105" s="1" t="s">
        <v>331</v>
      </c>
      <c r="B105" s="40" t="s">
        <v>332</v>
      </c>
      <c r="D105" s="1">
        <v>4560082.09</v>
      </c>
      <c r="E105" s="2">
        <f t="shared" si="16"/>
        <v>1034229.5199999996</v>
      </c>
      <c r="F105" s="1">
        <v>16024249.899999999</v>
      </c>
      <c r="H105" s="10">
        <v>3525852.5700000003</v>
      </c>
    </row>
    <row r="106" spans="1:8" hidden="1" outlineLevel="2" x14ac:dyDescent="0.25">
      <c r="A106" s="1" t="s">
        <v>333</v>
      </c>
      <c r="B106" s="41" t="s">
        <v>334</v>
      </c>
      <c r="C106" s="2" t="s">
        <v>579</v>
      </c>
      <c r="D106" s="13">
        <v>54062.65</v>
      </c>
      <c r="E106" s="13">
        <f t="shared" si="16"/>
        <v>-48758.43</v>
      </c>
      <c r="F106" s="13">
        <v>1091341.48</v>
      </c>
      <c r="H106" s="10">
        <v>102821.08</v>
      </c>
    </row>
    <row r="107" spans="1:8" hidden="1" outlineLevel="1" collapsed="1" x14ac:dyDescent="0.25">
      <c r="A107" s="1" t="s">
        <v>335</v>
      </c>
      <c r="B107" s="40" t="s">
        <v>336</v>
      </c>
      <c r="D107" s="1">
        <v>54062.65</v>
      </c>
      <c r="E107" s="2">
        <f t="shared" si="16"/>
        <v>-48758.43</v>
      </c>
      <c r="F107" s="1">
        <v>1091341.48</v>
      </c>
      <c r="H107" s="10">
        <v>102821.08</v>
      </c>
    </row>
    <row r="108" spans="1:8" hidden="1" outlineLevel="2" x14ac:dyDescent="0.25">
      <c r="A108" s="1" t="s">
        <v>337</v>
      </c>
      <c r="B108" s="41" t="s">
        <v>338</v>
      </c>
      <c r="C108" s="2" t="s">
        <v>580</v>
      </c>
      <c r="D108" s="13">
        <v>-57815.360000000001</v>
      </c>
      <c r="E108" s="13">
        <f t="shared" si="16"/>
        <v>1330250.71</v>
      </c>
      <c r="F108" s="13">
        <v>301992.76</v>
      </c>
      <c r="H108" s="10">
        <v>-1388066.07</v>
      </c>
    </row>
    <row r="109" spans="1:8" hidden="1" outlineLevel="1" collapsed="1" x14ac:dyDescent="0.25">
      <c r="A109" s="1" t="s">
        <v>339</v>
      </c>
      <c r="B109" s="40" t="s">
        <v>338</v>
      </c>
      <c r="D109" s="1">
        <v>-57815.360000000001</v>
      </c>
      <c r="E109" s="2">
        <f t="shared" si="16"/>
        <v>1330250.71</v>
      </c>
      <c r="F109" s="1">
        <v>301992.76</v>
      </c>
      <c r="H109" s="10">
        <v>-1388066.07</v>
      </c>
    </row>
    <row r="110" spans="1:8" hidden="1" outlineLevel="2" x14ac:dyDescent="0.25">
      <c r="A110" s="1" t="s">
        <v>340</v>
      </c>
      <c r="B110" s="41" t="s">
        <v>341</v>
      </c>
      <c r="C110" s="2" t="s">
        <v>581</v>
      </c>
      <c r="D110" s="13">
        <v>728971.53</v>
      </c>
      <c r="E110" s="13">
        <f t="shared" si="16"/>
        <v>1429316.56</v>
      </c>
      <c r="F110" s="13">
        <v>-2390980.52</v>
      </c>
      <c r="H110" s="10">
        <v>-700345.03</v>
      </c>
    </row>
    <row r="111" spans="1:8" hidden="1" outlineLevel="1" collapsed="1" x14ac:dyDescent="0.25">
      <c r="A111" s="1" t="s">
        <v>342</v>
      </c>
      <c r="B111" s="40" t="s">
        <v>343</v>
      </c>
      <c r="D111" s="1">
        <v>728971.53</v>
      </c>
      <c r="E111" s="2">
        <f t="shared" si="16"/>
        <v>1429316.56</v>
      </c>
      <c r="F111" s="1">
        <v>-2390980.52</v>
      </c>
      <c r="H111" s="10">
        <v>-700345.03</v>
      </c>
    </row>
    <row r="112" spans="1:8" hidden="1" outlineLevel="2" x14ac:dyDescent="0.25">
      <c r="A112" s="1" t="s">
        <v>344</v>
      </c>
      <c r="B112" s="41" t="s">
        <v>345</v>
      </c>
      <c r="C112" s="2" t="s">
        <v>582</v>
      </c>
      <c r="D112" s="1">
        <v>31076.09</v>
      </c>
      <c r="E112" s="2">
        <f t="shared" si="16"/>
        <v>-6852.34</v>
      </c>
      <c r="F112" s="1">
        <v>143922.74</v>
      </c>
      <c r="H112" s="10">
        <v>37928.43</v>
      </c>
    </row>
    <row r="113" spans="1:8" hidden="1" outlineLevel="2" x14ac:dyDescent="0.25">
      <c r="A113" s="1" t="s">
        <v>346</v>
      </c>
      <c r="B113" s="41" t="s">
        <v>347</v>
      </c>
      <c r="C113" s="2" t="s">
        <v>583</v>
      </c>
      <c r="D113" s="13">
        <v>5150.55</v>
      </c>
      <c r="E113" s="13">
        <f t="shared" si="16"/>
        <v>141.52999999999975</v>
      </c>
      <c r="F113" s="13">
        <v>20716.27</v>
      </c>
      <c r="H113" s="10">
        <v>5009.0200000000004</v>
      </c>
    </row>
    <row r="114" spans="1:8" hidden="1" outlineLevel="1" collapsed="1" x14ac:dyDescent="0.25">
      <c r="A114" s="1" t="s">
        <v>348</v>
      </c>
      <c r="B114" s="40" t="s">
        <v>349</v>
      </c>
      <c r="D114" s="1">
        <v>36226.639999999999</v>
      </c>
      <c r="E114" s="2">
        <f t="shared" si="16"/>
        <v>-6710.8099999999977</v>
      </c>
      <c r="F114" s="1">
        <v>164639.00999999998</v>
      </c>
      <c r="H114" s="10">
        <v>42937.45</v>
      </c>
    </row>
    <row r="115" spans="1:8" hidden="1" outlineLevel="2" x14ac:dyDescent="0.25">
      <c r="A115" s="1" t="s">
        <v>350</v>
      </c>
      <c r="B115" s="41" t="s">
        <v>351</v>
      </c>
      <c r="C115" s="2" t="s">
        <v>584</v>
      </c>
      <c r="D115" s="13">
        <v>-534718.16</v>
      </c>
      <c r="E115" s="13">
        <f t="shared" si="16"/>
        <v>-4173448.2</v>
      </c>
      <c r="F115" s="13">
        <v>13993873.859999999</v>
      </c>
      <c r="H115" s="10">
        <v>3638730.04</v>
      </c>
    </row>
    <row r="116" spans="1:8" hidden="1" outlineLevel="1" collapsed="1" x14ac:dyDescent="0.25">
      <c r="A116" s="1" t="s">
        <v>352</v>
      </c>
      <c r="B116" s="40" t="s">
        <v>353</v>
      </c>
      <c r="D116" s="1">
        <v>-534718.16</v>
      </c>
      <c r="E116" s="2">
        <f t="shared" si="16"/>
        <v>-4173448.2</v>
      </c>
      <c r="F116" s="1">
        <v>13993873.859999999</v>
      </c>
      <c r="H116" s="10">
        <v>3638730.04</v>
      </c>
    </row>
    <row r="117" spans="1:8" hidden="1" outlineLevel="2" x14ac:dyDescent="0.25">
      <c r="A117" s="1" t="s">
        <v>354</v>
      </c>
      <c r="B117" s="41" t="s">
        <v>355</v>
      </c>
      <c r="C117" s="2" t="s">
        <v>585</v>
      </c>
      <c r="D117" s="13">
        <v>-1850843.9</v>
      </c>
      <c r="E117" s="13">
        <f t="shared" si="16"/>
        <v>-1774365.76</v>
      </c>
      <c r="F117" s="13">
        <v>-2269862.6800000002</v>
      </c>
      <c r="H117" s="10">
        <v>-76478.14</v>
      </c>
    </row>
    <row r="118" spans="1:8" hidden="1" outlineLevel="1" collapsed="1" x14ac:dyDescent="0.25">
      <c r="A118" s="1" t="s">
        <v>356</v>
      </c>
      <c r="B118" s="40" t="s">
        <v>357</v>
      </c>
      <c r="D118" s="1">
        <v>-1850843.9</v>
      </c>
      <c r="E118" s="2">
        <f t="shared" si="16"/>
        <v>-1774365.76</v>
      </c>
      <c r="F118" s="1">
        <v>-2269862.6800000002</v>
      </c>
      <c r="H118" s="10">
        <v>-76478.14</v>
      </c>
    </row>
    <row r="119" spans="1:8" hidden="1" outlineLevel="2" x14ac:dyDescent="0.25">
      <c r="A119" s="1" t="s">
        <v>358</v>
      </c>
      <c r="B119" s="41" t="s">
        <v>359</v>
      </c>
      <c r="C119" s="2" t="s">
        <v>586</v>
      </c>
      <c r="D119" s="13">
        <v>-7916.29</v>
      </c>
      <c r="E119" s="13">
        <f t="shared" si="16"/>
        <v>6577.7699999999995</v>
      </c>
      <c r="F119" s="13">
        <v>-56263.19</v>
      </c>
      <c r="H119" s="10">
        <v>-14494.06</v>
      </c>
    </row>
    <row r="120" spans="1:8" hidden="1" outlineLevel="1" collapsed="1" x14ac:dyDescent="0.25">
      <c r="A120" s="1" t="s">
        <v>360</v>
      </c>
      <c r="B120" s="40" t="s">
        <v>361</v>
      </c>
      <c r="D120" s="13">
        <v>-7916.29</v>
      </c>
      <c r="E120" s="13">
        <f t="shared" si="16"/>
        <v>6577.7699999999995</v>
      </c>
      <c r="F120" s="13">
        <v>-56263.19</v>
      </c>
      <c r="H120" s="10">
        <v>-14494.06</v>
      </c>
    </row>
    <row r="121" spans="1:8" collapsed="1" x14ac:dyDescent="0.25">
      <c r="A121" s="1" t="s">
        <v>180</v>
      </c>
      <c r="B121" s="12" t="s">
        <v>60</v>
      </c>
      <c r="D121" s="1">
        <v>2958604.2999999993</v>
      </c>
      <c r="E121" s="2">
        <f t="shared" si="15"/>
        <v>-2194679.0200000019</v>
      </c>
      <c r="F121" s="1">
        <v>26963979.959999997</v>
      </c>
      <c r="H121" s="10">
        <v>5153283.3200000012</v>
      </c>
    </row>
    <row r="122" spans="1:8" x14ac:dyDescent="0.25">
      <c r="A122" s="1" t="s">
        <v>181</v>
      </c>
      <c r="B122" s="12" t="s">
        <v>61</v>
      </c>
      <c r="D122" s="1">
        <v>0</v>
      </c>
      <c r="E122" s="2">
        <f t="shared" si="15"/>
        <v>0</v>
      </c>
      <c r="F122" s="1">
        <v>0</v>
      </c>
    </row>
    <row r="123" spans="1:8" x14ac:dyDescent="0.25">
      <c r="A123" s="1" t="s">
        <v>182</v>
      </c>
      <c r="B123" s="12" t="s">
        <v>62</v>
      </c>
      <c r="D123" s="1">
        <v>0</v>
      </c>
      <c r="E123" s="2">
        <f t="shared" si="15"/>
        <v>0</v>
      </c>
      <c r="F123" s="1">
        <v>0</v>
      </c>
    </row>
    <row r="124" spans="1:8" x14ac:dyDescent="0.25">
      <c r="A124" s="1" t="s">
        <v>183</v>
      </c>
      <c r="B124" s="12" t="s">
        <v>63</v>
      </c>
      <c r="D124" s="1">
        <v>0</v>
      </c>
      <c r="E124" s="2">
        <f t="shared" si="15"/>
        <v>0</v>
      </c>
      <c r="F124" s="1">
        <v>0</v>
      </c>
    </row>
    <row r="125" spans="1:8" hidden="1" outlineLevel="1" x14ac:dyDescent="0.25">
      <c r="A125" s="1" t="s">
        <v>295</v>
      </c>
      <c r="B125" s="37" t="s">
        <v>296</v>
      </c>
      <c r="C125" s="2" t="s">
        <v>587</v>
      </c>
      <c r="D125" s="44">
        <v>0</v>
      </c>
      <c r="E125" s="44">
        <f>D125-H125</f>
        <v>0</v>
      </c>
      <c r="F125" s="44">
        <v>0</v>
      </c>
      <c r="H125" s="3">
        <v>0</v>
      </c>
    </row>
    <row r="126" spans="1:8" collapsed="1" x14ac:dyDescent="0.25">
      <c r="A126" s="1" t="s">
        <v>184</v>
      </c>
      <c r="B126" s="12" t="s">
        <v>64</v>
      </c>
      <c r="D126" s="1">
        <v>0</v>
      </c>
      <c r="E126" s="2">
        <f t="shared" ref="E126" si="17">D126-H126</f>
        <v>0</v>
      </c>
      <c r="F126" s="1">
        <v>0</v>
      </c>
      <c r="H126" s="10">
        <v>0</v>
      </c>
    </row>
    <row r="127" spans="1:8" x14ac:dyDescent="0.25">
      <c r="A127" s="1" t="s">
        <v>185</v>
      </c>
      <c r="B127" s="12" t="s">
        <v>133</v>
      </c>
      <c r="D127" s="1">
        <v>0</v>
      </c>
      <c r="E127" s="2">
        <f t="shared" ref="E127:E151" si="18">D127-H127</f>
        <v>0</v>
      </c>
      <c r="F127" s="1">
        <v>0</v>
      </c>
    </row>
    <row r="128" spans="1:8" hidden="1" outlineLevel="1" x14ac:dyDescent="0.25">
      <c r="B128" s="40"/>
      <c r="D128" s="1"/>
      <c r="F128" s="1"/>
    </row>
    <row r="129" spans="1:8" hidden="1" outlineLevel="2" x14ac:dyDescent="0.25">
      <c r="A129" s="1" t="s">
        <v>372</v>
      </c>
      <c r="B129" s="41" t="s">
        <v>373</v>
      </c>
      <c r="C129" s="2" t="s">
        <v>588</v>
      </c>
      <c r="D129" s="13">
        <v>3804.73</v>
      </c>
      <c r="E129" s="13">
        <f t="shared" ref="E129:E130" si="19">D129-H129</f>
        <v>3615.11</v>
      </c>
      <c r="F129" s="13">
        <v>4141.4800000000005</v>
      </c>
      <c r="H129" s="10">
        <v>189.62</v>
      </c>
    </row>
    <row r="130" spans="1:8" hidden="1" outlineLevel="1" collapsed="1" x14ac:dyDescent="0.25">
      <c r="A130" s="1" t="s">
        <v>374</v>
      </c>
      <c r="B130" s="40" t="s">
        <v>375</v>
      </c>
      <c r="D130" s="13">
        <v>3804.73</v>
      </c>
      <c r="E130" s="13">
        <f t="shared" si="19"/>
        <v>3615.11</v>
      </c>
      <c r="F130" s="13">
        <v>4141.4800000000005</v>
      </c>
      <c r="H130" s="10">
        <v>189.62</v>
      </c>
    </row>
    <row r="131" spans="1:8" collapsed="1" x14ac:dyDescent="0.25">
      <c r="A131" s="1" t="s">
        <v>186</v>
      </c>
      <c r="B131" s="12" t="s">
        <v>134</v>
      </c>
      <c r="D131" s="1">
        <v>3804.73</v>
      </c>
      <c r="E131" s="2">
        <f t="shared" si="18"/>
        <v>3615.11</v>
      </c>
      <c r="F131" s="1">
        <v>4141.4800000000005</v>
      </c>
      <c r="H131" s="10">
        <v>189.62</v>
      </c>
    </row>
    <row r="132" spans="1:8" x14ac:dyDescent="0.25">
      <c r="A132" s="1" t="s">
        <v>187</v>
      </c>
      <c r="B132" s="12" t="s">
        <v>135</v>
      </c>
      <c r="D132" s="1">
        <v>0</v>
      </c>
      <c r="E132" s="2">
        <f t="shared" si="18"/>
        <v>0</v>
      </c>
      <c r="F132" s="1">
        <v>0</v>
      </c>
    </row>
    <row r="133" spans="1:8" hidden="1" outlineLevel="1" x14ac:dyDescent="0.25">
      <c r="B133" s="40"/>
      <c r="D133" s="1"/>
      <c r="F133" s="1"/>
    </row>
    <row r="134" spans="1:8" hidden="1" outlineLevel="2" x14ac:dyDescent="0.25">
      <c r="A134" s="1" t="s">
        <v>376</v>
      </c>
      <c r="B134" s="41" t="s">
        <v>377</v>
      </c>
      <c r="C134" s="2" t="s">
        <v>589</v>
      </c>
      <c r="D134" s="1">
        <v>87286.6</v>
      </c>
      <c r="E134" s="2">
        <f t="shared" ref="E134:E144" si="20">D134-H134</f>
        <v>-13020.739999999991</v>
      </c>
      <c r="F134" s="1">
        <v>349360.42</v>
      </c>
      <c r="H134" s="10">
        <v>100307.34</v>
      </c>
    </row>
    <row r="135" spans="1:8" hidden="1" outlineLevel="2" x14ac:dyDescent="0.25">
      <c r="A135" s="1" t="s">
        <v>378</v>
      </c>
      <c r="B135" s="41" t="s">
        <v>379</v>
      </c>
      <c r="C135" s="2" t="s">
        <v>590</v>
      </c>
      <c r="D135" s="1">
        <v>7926.4400000000005</v>
      </c>
      <c r="E135" s="2">
        <f t="shared" si="20"/>
        <v>-19866.059999999998</v>
      </c>
      <c r="F135" s="1">
        <v>66428.7</v>
      </c>
      <c r="H135" s="10">
        <v>27792.5</v>
      </c>
    </row>
    <row r="136" spans="1:8" hidden="1" outlineLevel="2" x14ac:dyDescent="0.25">
      <c r="A136" s="1" t="s">
        <v>380</v>
      </c>
      <c r="B136" s="41" t="s">
        <v>381</v>
      </c>
      <c r="C136" s="2" t="s">
        <v>591</v>
      </c>
      <c r="D136" s="1">
        <v>582664.12</v>
      </c>
      <c r="E136" s="2">
        <f t="shared" si="20"/>
        <v>-3066.9000000000233</v>
      </c>
      <c r="F136" s="1">
        <v>2219550.16</v>
      </c>
      <c r="H136" s="10">
        <v>585731.02</v>
      </c>
    </row>
    <row r="137" spans="1:8" hidden="1" outlineLevel="2" x14ac:dyDescent="0.25">
      <c r="A137" s="1" t="s">
        <v>382</v>
      </c>
      <c r="B137" s="41" t="s">
        <v>383</v>
      </c>
      <c r="C137" s="2" t="s">
        <v>592</v>
      </c>
      <c r="D137" s="1">
        <v>15626.880000000001</v>
      </c>
      <c r="E137" s="2">
        <f t="shared" si="20"/>
        <v>-1715.989999999998</v>
      </c>
      <c r="F137" s="1">
        <v>72436.33</v>
      </c>
      <c r="H137" s="10">
        <v>17342.87</v>
      </c>
    </row>
    <row r="138" spans="1:8" hidden="1" outlineLevel="2" x14ac:dyDescent="0.25">
      <c r="A138" s="1" t="s">
        <v>384</v>
      </c>
      <c r="B138" s="41" t="s">
        <v>385</v>
      </c>
      <c r="C138" s="2" t="s">
        <v>593</v>
      </c>
      <c r="D138" s="1">
        <v>7629.08</v>
      </c>
      <c r="E138" s="2">
        <f t="shared" si="20"/>
        <v>1355.9899999999998</v>
      </c>
      <c r="F138" s="1">
        <v>24251.95</v>
      </c>
      <c r="H138" s="10">
        <v>6273.09</v>
      </c>
    </row>
    <row r="139" spans="1:8" hidden="1" outlineLevel="2" x14ac:dyDescent="0.25">
      <c r="A139" s="1" t="s">
        <v>386</v>
      </c>
      <c r="B139" s="41" t="s">
        <v>387</v>
      </c>
      <c r="C139" s="2" t="s">
        <v>594</v>
      </c>
      <c r="D139" s="1">
        <v>126515.05</v>
      </c>
      <c r="E139" s="2">
        <f t="shared" si="20"/>
        <v>-6006.1800000000076</v>
      </c>
      <c r="F139" s="1">
        <v>490759.52</v>
      </c>
      <c r="H139" s="10">
        <v>132521.23000000001</v>
      </c>
    </row>
    <row r="140" spans="1:8" hidden="1" outlineLevel="2" x14ac:dyDescent="0.25">
      <c r="A140" s="1" t="s">
        <v>388</v>
      </c>
      <c r="B140" s="41" t="s">
        <v>389</v>
      </c>
      <c r="C140" s="2" t="s">
        <v>595</v>
      </c>
      <c r="D140" s="1">
        <v>240170</v>
      </c>
      <c r="E140" s="2">
        <f t="shared" si="20"/>
        <v>36121.479999999981</v>
      </c>
      <c r="F140" s="1">
        <v>935790.57000000007</v>
      </c>
      <c r="H140" s="10">
        <v>204048.52000000002</v>
      </c>
    </row>
    <row r="141" spans="1:8" hidden="1" outlineLevel="2" x14ac:dyDescent="0.25">
      <c r="A141" s="1" t="s">
        <v>390</v>
      </c>
      <c r="B141" s="41" t="s">
        <v>391</v>
      </c>
      <c r="C141" s="2" t="s">
        <v>596</v>
      </c>
      <c r="D141" s="1">
        <v>0</v>
      </c>
      <c r="E141" s="2">
        <f t="shared" si="20"/>
        <v>0</v>
      </c>
      <c r="F141" s="1">
        <v>28.03</v>
      </c>
      <c r="H141" s="10">
        <v>0</v>
      </c>
    </row>
    <row r="142" spans="1:8" hidden="1" outlineLevel="2" x14ac:dyDescent="0.25">
      <c r="A142" s="1" t="s">
        <v>392</v>
      </c>
      <c r="B142" s="41" t="s">
        <v>393</v>
      </c>
      <c r="C142" s="2" t="s">
        <v>597</v>
      </c>
      <c r="D142" s="1">
        <v>76550.78</v>
      </c>
      <c r="E142" s="2">
        <f t="shared" si="20"/>
        <v>-2148.9199999999983</v>
      </c>
      <c r="F142" s="1">
        <v>428704.4</v>
      </c>
      <c r="H142" s="10">
        <v>78699.7</v>
      </c>
    </row>
    <row r="143" spans="1:8" hidden="1" outlineLevel="2" x14ac:dyDescent="0.25">
      <c r="A143" s="1" t="s">
        <v>394</v>
      </c>
      <c r="B143" s="41" t="s">
        <v>395</v>
      </c>
      <c r="C143" s="2" t="s">
        <v>598</v>
      </c>
      <c r="D143" s="13">
        <v>950</v>
      </c>
      <c r="E143" s="13">
        <f t="shared" si="20"/>
        <v>644.32999999999993</v>
      </c>
      <c r="F143" s="13">
        <v>2337.4900000000002</v>
      </c>
      <c r="H143" s="10">
        <v>305.67</v>
      </c>
    </row>
    <row r="144" spans="1:8" hidden="1" outlineLevel="1" collapsed="1" x14ac:dyDescent="0.25">
      <c r="A144" s="1" t="s">
        <v>396</v>
      </c>
      <c r="B144" s="40" t="s">
        <v>397</v>
      </c>
      <c r="D144" s="13">
        <v>1145318.95</v>
      </c>
      <c r="E144" s="13">
        <f t="shared" si="20"/>
        <v>-7702.9899999997579</v>
      </c>
      <c r="F144" s="13">
        <v>4589647.57</v>
      </c>
      <c r="H144" s="10">
        <v>1153021.9399999997</v>
      </c>
    </row>
    <row r="145" spans="1:8" collapsed="1" x14ac:dyDescent="0.25">
      <c r="A145" s="1" t="s">
        <v>188</v>
      </c>
      <c r="B145" s="12" t="s">
        <v>136</v>
      </c>
      <c r="D145" s="1">
        <v>1145318.95</v>
      </c>
      <c r="E145" s="2">
        <f t="shared" si="18"/>
        <v>-7702.9899999997579</v>
      </c>
      <c r="F145" s="1">
        <v>4589647.57</v>
      </c>
      <c r="H145" s="10">
        <v>1153021.9399999997</v>
      </c>
    </row>
    <row r="146" spans="1:8" hidden="1" outlineLevel="1" x14ac:dyDescent="0.25">
      <c r="A146" s="1" t="s">
        <v>362</v>
      </c>
      <c r="B146" s="37" t="s">
        <v>363</v>
      </c>
      <c r="C146" s="2" t="s">
        <v>599</v>
      </c>
      <c r="D146" s="37">
        <v>88.66</v>
      </c>
      <c r="E146" s="37">
        <f t="shared" ref="E146:E150" si="21">D146-H146</f>
        <v>53.8</v>
      </c>
      <c r="F146" s="37">
        <v>134.6</v>
      </c>
      <c r="H146" s="3">
        <v>34.86</v>
      </c>
    </row>
    <row r="147" spans="1:8" hidden="1" outlineLevel="1" x14ac:dyDescent="0.25">
      <c r="A147" s="1" t="s">
        <v>364</v>
      </c>
      <c r="B147" s="37" t="s">
        <v>365</v>
      </c>
      <c r="C147" s="2" t="s">
        <v>600</v>
      </c>
      <c r="D147" s="37">
        <v>1832.93</v>
      </c>
      <c r="E147" s="37">
        <f t="shared" si="21"/>
        <v>-12337.5</v>
      </c>
      <c r="F147" s="37">
        <v>50416.57</v>
      </c>
      <c r="H147" s="3">
        <v>14170.43</v>
      </c>
    </row>
    <row r="148" spans="1:8" hidden="1" outlineLevel="1" x14ac:dyDescent="0.25">
      <c r="A148" s="1" t="s">
        <v>366</v>
      </c>
      <c r="B148" s="37" t="s">
        <v>367</v>
      </c>
      <c r="C148" s="2" t="s">
        <v>601</v>
      </c>
      <c r="D148" s="37">
        <v>233826.07</v>
      </c>
      <c r="E148" s="37">
        <f t="shared" si="21"/>
        <v>-24943.079999999987</v>
      </c>
      <c r="F148" s="37">
        <v>906865.65</v>
      </c>
      <c r="H148" s="3">
        <v>258769.15</v>
      </c>
    </row>
    <row r="149" spans="1:8" hidden="1" outlineLevel="1" x14ac:dyDescent="0.25">
      <c r="A149" s="1" t="s">
        <v>368</v>
      </c>
      <c r="B149" s="37" t="s">
        <v>369</v>
      </c>
      <c r="C149" s="2" t="s">
        <v>602</v>
      </c>
      <c r="D149" s="37">
        <v>-41469.08</v>
      </c>
      <c r="E149" s="37">
        <f t="shared" si="21"/>
        <v>541495.12000000011</v>
      </c>
      <c r="F149" s="37">
        <v>-698916.69000000006</v>
      </c>
      <c r="H149" s="3">
        <v>-582964.20000000007</v>
      </c>
    </row>
    <row r="150" spans="1:8" hidden="1" outlineLevel="1" x14ac:dyDescent="0.25">
      <c r="A150" s="1" t="s">
        <v>370</v>
      </c>
      <c r="B150" s="37" t="s">
        <v>371</v>
      </c>
      <c r="C150" s="2" t="s">
        <v>603</v>
      </c>
      <c r="D150" s="44">
        <v>1012.7</v>
      </c>
      <c r="E150" s="44">
        <f t="shared" si="21"/>
        <v>426.41000000000008</v>
      </c>
      <c r="F150" s="44">
        <v>4067.52</v>
      </c>
      <c r="H150" s="3">
        <v>586.29</v>
      </c>
    </row>
    <row r="151" spans="1:8" collapsed="1" x14ac:dyDescent="0.25">
      <c r="A151" s="1" t="s">
        <v>189</v>
      </c>
      <c r="B151" s="12" t="s">
        <v>137</v>
      </c>
      <c r="D151" s="1">
        <v>195291.28000000003</v>
      </c>
      <c r="E151" s="2">
        <f t="shared" si="18"/>
        <v>504694.75000000012</v>
      </c>
      <c r="F151" s="1">
        <v>262567.65000000002</v>
      </c>
      <c r="H151" s="10">
        <v>-309403.47000000009</v>
      </c>
    </row>
    <row r="152" spans="1:8" hidden="1" outlineLevel="1" x14ac:dyDescent="0.25">
      <c r="A152" s="1" t="s">
        <v>398</v>
      </c>
      <c r="B152" s="37" t="s">
        <v>399</v>
      </c>
      <c r="C152" s="2" t="s">
        <v>604</v>
      </c>
      <c r="D152" s="37">
        <v>13180</v>
      </c>
      <c r="E152" s="37">
        <f t="shared" ref="E152:E153" si="22">D152-H152</f>
        <v>0</v>
      </c>
      <c r="F152" s="37">
        <v>52720</v>
      </c>
      <c r="H152" s="3">
        <v>13180</v>
      </c>
    </row>
    <row r="153" spans="1:8" hidden="1" outlineLevel="1" x14ac:dyDescent="0.25">
      <c r="A153" s="1" t="s">
        <v>400</v>
      </c>
      <c r="B153" s="37" t="s">
        <v>401</v>
      </c>
      <c r="C153" s="2" t="s">
        <v>605</v>
      </c>
      <c r="D153" s="44">
        <v>24080.639999999999</v>
      </c>
      <c r="E153" s="44">
        <f t="shared" si="22"/>
        <v>4754.6299999999974</v>
      </c>
      <c r="F153" s="44">
        <v>86527.85</v>
      </c>
      <c r="H153" s="3">
        <v>19326.010000000002</v>
      </c>
    </row>
    <row r="154" spans="1:8" collapsed="1" x14ac:dyDescent="0.25">
      <c r="A154" s="1" t="s">
        <v>190</v>
      </c>
      <c r="B154" s="12" t="s">
        <v>138</v>
      </c>
      <c r="D154" s="1">
        <v>37260.639999999999</v>
      </c>
      <c r="E154" s="2">
        <f t="shared" ref="E154:E157" si="23">D154-H154</f>
        <v>4754.6299999999974</v>
      </c>
      <c r="F154" s="1">
        <v>139247.85</v>
      </c>
      <c r="H154" s="10">
        <v>32506.010000000002</v>
      </c>
    </row>
    <row r="155" spans="1:8" hidden="1" outlineLevel="1" x14ac:dyDescent="0.25">
      <c r="A155" s="1" t="s">
        <v>402</v>
      </c>
      <c r="B155" s="37" t="s">
        <v>403</v>
      </c>
      <c r="C155" s="2" t="s">
        <v>606</v>
      </c>
      <c r="D155" s="37">
        <v>1105.28</v>
      </c>
      <c r="E155" s="37">
        <f t="shared" ref="E155:E156" si="24">D155-H155</f>
        <v>879.68999999999994</v>
      </c>
      <c r="F155" s="37">
        <v>2634.5</v>
      </c>
      <c r="H155" s="3">
        <v>225.59</v>
      </c>
    </row>
    <row r="156" spans="1:8" hidden="1" outlineLevel="1" x14ac:dyDescent="0.25">
      <c r="A156" s="1" t="s">
        <v>404</v>
      </c>
      <c r="B156" s="37" t="s">
        <v>405</v>
      </c>
      <c r="C156" s="2" t="s">
        <v>607</v>
      </c>
      <c r="D156" s="44">
        <v>1055.2</v>
      </c>
      <c r="E156" s="44">
        <f t="shared" si="24"/>
        <v>1431.66</v>
      </c>
      <c r="F156" s="44">
        <v>679.08</v>
      </c>
      <c r="H156" s="3">
        <v>-376.46</v>
      </c>
    </row>
    <row r="157" spans="1:8" collapsed="1" x14ac:dyDescent="0.25">
      <c r="A157" s="1" t="s">
        <v>191</v>
      </c>
      <c r="B157" s="12" t="s">
        <v>139</v>
      </c>
      <c r="D157" s="1">
        <v>2160.48</v>
      </c>
      <c r="E157" s="2">
        <f t="shared" si="23"/>
        <v>2311.35</v>
      </c>
      <c r="F157" s="1">
        <v>3313.58</v>
      </c>
      <c r="H157" s="10">
        <v>-150.86999999999998</v>
      </c>
    </row>
    <row r="158" spans="1:8" hidden="1" outlineLevel="1" x14ac:dyDescent="0.25">
      <c r="A158" s="1" t="s">
        <v>406</v>
      </c>
      <c r="B158" s="37" t="s">
        <v>407</v>
      </c>
      <c r="C158" s="2" t="s">
        <v>608</v>
      </c>
      <c r="D158" s="37">
        <v>1041660.61</v>
      </c>
      <c r="E158" s="37">
        <f t="shared" ref="E158:E172" si="25">D158-H158</f>
        <v>354754.03</v>
      </c>
      <c r="F158" s="37">
        <v>3077678.74</v>
      </c>
      <c r="H158" s="3">
        <v>686906.58</v>
      </c>
    </row>
    <row r="159" spans="1:8" hidden="1" outlineLevel="1" x14ac:dyDescent="0.25">
      <c r="A159" s="1" t="s">
        <v>408</v>
      </c>
      <c r="B159" s="37" t="s">
        <v>409</v>
      </c>
      <c r="C159" s="2" t="s">
        <v>609</v>
      </c>
      <c r="D159" s="37">
        <v>1117.05</v>
      </c>
      <c r="E159" s="37">
        <f t="shared" si="25"/>
        <v>-1235.93</v>
      </c>
      <c r="F159" s="37">
        <v>12473.65</v>
      </c>
      <c r="H159" s="3">
        <v>2352.98</v>
      </c>
    </row>
    <row r="160" spans="1:8" hidden="1" outlineLevel="1" x14ac:dyDescent="0.25">
      <c r="A160" s="1" t="s">
        <v>410</v>
      </c>
      <c r="B160" s="37" t="s">
        <v>411</v>
      </c>
      <c r="C160" s="2" t="s">
        <v>610</v>
      </c>
      <c r="D160" s="37">
        <v>77164.540000000008</v>
      </c>
      <c r="E160" s="37">
        <f t="shared" si="25"/>
        <v>80228.13</v>
      </c>
      <c r="F160" s="37">
        <v>170558.96</v>
      </c>
      <c r="H160" s="3">
        <v>-3063.59</v>
      </c>
    </row>
    <row r="161" spans="1:8" hidden="1" outlineLevel="1" x14ac:dyDescent="0.25">
      <c r="A161" s="1" t="s">
        <v>412</v>
      </c>
      <c r="B161" s="37" t="s">
        <v>413</v>
      </c>
      <c r="C161" s="2" t="s">
        <v>611</v>
      </c>
      <c r="D161" s="37">
        <v>98227.02</v>
      </c>
      <c r="E161" s="37">
        <f t="shared" si="25"/>
        <v>50558.960000000006</v>
      </c>
      <c r="F161" s="37">
        <v>297170.07</v>
      </c>
      <c r="H161" s="3">
        <v>47668.06</v>
      </c>
    </row>
    <row r="162" spans="1:8" hidden="1" outlineLevel="1" x14ac:dyDescent="0.25">
      <c r="A162" s="1" t="s">
        <v>414</v>
      </c>
      <c r="B162" s="37" t="s">
        <v>415</v>
      </c>
      <c r="C162" s="2" t="s">
        <v>612</v>
      </c>
      <c r="D162" s="37">
        <v>13375.33</v>
      </c>
      <c r="E162" s="37">
        <f t="shared" si="25"/>
        <v>-1848.4500000000007</v>
      </c>
      <c r="F162" s="37">
        <v>51445.39</v>
      </c>
      <c r="H162" s="3">
        <v>15223.78</v>
      </c>
    </row>
    <row r="163" spans="1:8" hidden="1" outlineLevel="1" x14ac:dyDescent="0.25">
      <c r="A163" s="1" t="s">
        <v>416</v>
      </c>
      <c r="B163" s="37" t="s">
        <v>417</v>
      </c>
      <c r="C163" s="2" t="s">
        <v>613</v>
      </c>
      <c r="D163" s="37">
        <v>504779.79000000004</v>
      </c>
      <c r="E163" s="37">
        <f t="shared" si="25"/>
        <v>50095.130000000005</v>
      </c>
      <c r="F163" s="37">
        <v>1713703.8399999999</v>
      </c>
      <c r="H163" s="3">
        <v>454684.66000000003</v>
      </c>
    </row>
    <row r="164" spans="1:8" hidden="1" outlineLevel="1" x14ac:dyDescent="0.25">
      <c r="A164" s="1" t="s">
        <v>418</v>
      </c>
      <c r="B164" s="37" t="s">
        <v>419</v>
      </c>
      <c r="C164" s="2" t="s">
        <v>614</v>
      </c>
      <c r="D164" s="37">
        <v>148437.21</v>
      </c>
      <c r="E164" s="37">
        <f t="shared" si="25"/>
        <v>-38351.290000000008</v>
      </c>
      <c r="F164" s="37">
        <v>629165.81000000006</v>
      </c>
      <c r="H164" s="3">
        <v>186788.5</v>
      </c>
    </row>
    <row r="165" spans="1:8" hidden="1" outlineLevel="1" x14ac:dyDescent="0.25">
      <c r="A165" s="1" t="s">
        <v>420</v>
      </c>
      <c r="B165" s="37" t="s">
        <v>421</v>
      </c>
      <c r="C165" s="2" t="s">
        <v>615</v>
      </c>
      <c r="D165" s="37">
        <v>3534.76</v>
      </c>
      <c r="E165" s="37">
        <f t="shared" si="25"/>
        <v>0</v>
      </c>
      <c r="F165" s="37">
        <v>14137.39</v>
      </c>
      <c r="H165" s="3">
        <v>3534.76</v>
      </c>
    </row>
    <row r="166" spans="1:8" hidden="1" outlineLevel="1" x14ac:dyDescent="0.25">
      <c r="A166" s="1" t="s">
        <v>422</v>
      </c>
      <c r="B166" s="37" t="s">
        <v>423</v>
      </c>
      <c r="C166" s="2" t="s">
        <v>616</v>
      </c>
      <c r="D166" s="37">
        <v>188604.84</v>
      </c>
      <c r="E166" s="37">
        <f t="shared" si="25"/>
        <v>10178.169999999984</v>
      </c>
      <c r="F166" s="37">
        <v>735101.8</v>
      </c>
      <c r="H166" s="3">
        <v>178426.67</v>
      </c>
    </row>
    <row r="167" spans="1:8" hidden="1" outlineLevel="1" x14ac:dyDescent="0.25">
      <c r="A167" s="1" t="s">
        <v>424</v>
      </c>
      <c r="B167" s="37" t="s">
        <v>425</v>
      </c>
      <c r="C167" s="2" t="s">
        <v>617</v>
      </c>
      <c r="D167" s="37">
        <v>304417.91999999998</v>
      </c>
      <c r="E167" s="37">
        <f t="shared" si="25"/>
        <v>-107218.32</v>
      </c>
      <c r="F167" s="37">
        <v>1432531.21</v>
      </c>
      <c r="H167" s="3">
        <v>411636.24</v>
      </c>
    </row>
    <row r="168" spans="1:8" hidden="1" outlineLevel="1" x14ac:dyDescent="0.25">
      <c r="A168" s="1" t="s">
        <v>426</v>
      </c>
      <c r="B168" s="37" t="s">
        <v>427</v>
      </c>
      <c r="C168" s="2" t="s">
        <v>618</v>
      </c>
      <c r="D168" s="37">
        <v>-79058.69</v>
      </c>
      <c r="E168" s="37">
        <f t="shared" si="25"/>
        <v>-202266.68</v>
      </c>
      <c r="F168" s="37">
        <v>-155472.51999999999</v>
      </c>
      <c r="H168" s="3">
        <v>123207.99</v>
      </c>
    </row>
    <row r="169" spans="1:8" hidden="1" outlineLevel="1" x14ac:dyDescent="0.25">
      <c r="A169" s="1" t="s">
        <v>428</v>
      </c>
      <c r="B169" s="37" t="s">
        <v>429</v>
      </c>
      <c r="C169" s="2" t="s">
        <v>619</v>
      </c>
      <c r="D169" s="37">
        <v>22636.400000000001</v>
      </c>
      <c r="E169" s="37">
        <f t="shared" si="25"/>
        <v>1.6300000000010186</v>
      </c>
      <c r="F169" s="37">
        <v>90605.040000000008</v>
      </c>
      <c r="H169" s="3">
        <v>22634.77</v>
      </c>
    </row>
    <row r="170" spans="1:8" hidden="1" outlineLevel="1" x14ac:dyDescent="0.25">
      <c r="A170" s="1" t="s">
        <v>430</v>
      </c>
      <c r="B170" s="37" t="s">
        <v>431</v>
      </c>
      <c r="C170" s="2" t="s">
        <v>620</v>
      </c>
      <c r="D170" s="37">
        <v>90.52</v>
      </c>
      <c r="E170" s="37">
        <f t="shared" si="25"/>
        <v>-2061.33</v>
      </c>
      <c r="F170" s="37">
        <v>3832.7200000000003</v>
      </c>
      <c r="H170" s="3">
        <v>2151.85</v>
      </c>
    </row>
    <row r="171" spans="1:8" hidden="1" outlineLevel="1" x14ac:dyDescent="0.25">
      <c r="A171" s="1" t="s">
        <v>432</v>
      </c>
      <c r="B171" s="37" t="s">
        <v>433</v>
      </c>
      <c r="C171" s="2" t="s">
        <v>621</v>
      </c>
      <c r="D171" s="37">
        <v>1318.1200000000001</v>
      </c>
      <c r="E171" s="37">
        <f t="shared" si="25"/>
        <v>-18362.38</v>
      </c>
      <c r="F171" s="37">
        <v>16032.04</v>
      </c>
      <c r="H171" s="3">
        <v>19680.5</v>
      </c>
    </row>
    <row r="172" spans="1:8" hidden="1" outlineLevel="1" x14ac:dyDescent="0.25">
      <c r="A172" s="1" t="s">
        <v>434</v>
      </c>
      <c r="B172" s="37" t="s">
        <v>435</v>
      </c>
      <c r="C172" s="2" t="s">
        <v>622</v>
      </c>
      <c r="D172" s="44">
        <v>76226.91</v>
      </c>
      <c r="E172" s="44">
        <f t="shared" si="25"/>
        <v>-3614.0399999999936</v>
      </c>
      <c r="F172" s="44">
        <v>299322.48</v>
      </c>
      <c r="H172" s="3">
        <v>79840.95</v>
      </c>
    </row>
    <row r="173" spans="1:8" collapsed="1" x14ac:dyDescent="0.25">
      <c r="A173" s="1" t="s">
        <v>192</v>
      </c>
      <c r="B173" s="12" t="s">
        <v>140</v>
      </c>
      <c r="D173" s="1">
        <v>2402532.3300000005</v>
      </c>
      <c r="E173" s="2">
        <f t="shared" si="15"/>
        <v>170857.62999999989</v>
      </c>
      <c r="F173" s="1">
        <v>8388286.620000001</v>
      </c>
      <c r="H173" s="10">
        <v>2231674.7000000007</v>
      </c>
    </row>
    <row r="174" spans="1:8" x14ac:dyDescent="0.25">
      <c r="B174" s="25" t="s">
        <v>129</v>
      </c>
      <c r="D174" s="21">
        <f>D94+D95+D96+D121+D122+D123+D124+D126+D127+D131+D132+D145+D151+D154+D157+D173</f>
        <v>6744972.7100000009</v>
      </c>
      <c r="E174" s="21">
        <f>E94+E95+E96+E121+E122+E123+E124+E126+E127+E131+E132+E145+E151+E154+E157+E173</f>
        <v>-1516148.5400000019</v>
      </c>
      <c r="F174" s="21">
        <f>F94+F95+F96+F121+F122+F123+F124+F126+F127+F131+F132+F145+F151+F154+F157+F173</f>
        <v>40351184.709999993</v>
      </c>
    </row>
    <row r="175" spans="1:8" x14ac:dyDescent="0.25">
      <c r="B175" s="25"/>
      <c r="D175" s="1"/>
      <c r="E175" s="1"/>
      <c r="F175" s="1"/>
    </row>
    <row r="176" spans="1:8" x14ac:dyDescent="0.25">
      <c r="B176" s="24" t="s">
        <v>130</v>
      </c>
      <c r="D176" s="1"/>
      <c r="E176" s="1"/>
      <c r="F176" s="1"/>
    </row>
    <row r="178" spans="1:8" x14ac:dyDescent="0.25">
      <c r="A178" s="1" t="s">
        <v>193</v>
      </c>
      <c r="B178" s="12" t="s">
        <v>65</v>
      </c>
      <c r="D178" s="1">
        <v>0</v>
      </c>
      <c r="E178" s="2">
        <f t="shared" ref="E178:E193" si="26">D178-H178</f>
        <v>0</v>
      </c>
      <c r="F178" s="1">
        <v>0</v>
      </c>
    </row>
    <row r="179" spans="1:8" x14ac:dyDescent="0.25">
      <c r="A179" s="1" t="s">
        <v>194</v>
      </c>
      <c r="B179" s="12" t="s">
        <v>66</v>
      </c>
      <c r="D179" s="1">
        <v>0</v>
      </c>
      <c r="E179" s="2">
        <f t="shared" si="26"/>
        <v>0</v>
      </c>
      <c r="F179" s="1">
        <v>0</v>
      </c>
    </row>
    <row r="180" spans="1:8" x14ac:dyDescent="0.25">
      <c r="A180" s="1" t="s">
        <v>195</v>
      </c>
      <c r="B180" s="12" t="s">
        <v>67</v>
      </c>
      <c r="D180" s="1">
        <v>0</v>
      </c>
      <c r="E180" s="2">
        <f t="shared" si="26"/>
        <v>0</v>
      </c>
      <c r="F180" s="1">
        <v>0</v>
      </c>
    </row>
    <row r="181" spans="1:8" hidden="1" outlineLevel="1" x14ac:dyDescent="0.25">
      <c r="B181" s="40"/>
      <c r="D181" s="1"/>
      <c r="F181" s="1"/>
    </row>
    <row r="182" spans="1:8" hidden="1" outlineLevel="2" x14ac:dyDescent="0.25">
      <c r="A182" s="1" t="s">
        <v>438</v>
      </c>
      <c r="B182" s="41" t="s">
        <v>439</v>
      </c>
      <c r="C182" s="2" t="s">
        <v>623</v>
      </c>
      <c r="D182" s="1">
        <v>7478.75</v>
      </c>
      <c r="E182" s="2">
        <f t="shared" ref="E182:E190" si="27">D182-H182</f>
        <v>-642</v>
      </c>
      <c r="F182" s="1">
        <v>29653.440000000002</v>
      </c>
      <c r="H182" s="10">
        <v>8120.75</v>
      </c>
    </row>
    <row r="183" spans="1:8" hidden="1" outlineLevel="2" x14ac:dyDescent="0.25">
      <c r="A183" s="1" t="s">
        <v>440</v>
      </c>
      <c r="B183" s="41" t="s">
        <v>441</v>
      </c>
      <c r="C183" s="2" t="s">
        <v>624</v>
      </c>
      <c r="D183" s="1">
        <v>2139.09</v>
      </c>
      <c r="E183" s="2">
        <f t="shared" si="27"/>
        <v>-3065.5299999999997</v>
      </c>
      <c r="F183" s="1">
        <v>20721.37</v>
      </c>
      <c r="H183" s="10">
        <v>5204.62</v>
      </c>
    </row>
    <row r="184" spans="1:8" hidden="1" outlineLevel="2" x14ac:dyDescent="0.25">
      <c r="A184" s="1" t="s">
        <v>442</v>
      </c>
      <c r="B184" s="41" t="s">
        <v>443</v>
      </c>
      <c r="C184" s="2" t="s">
        <v>625</v>
      </c>
      <c r="D184" s="1">
        <v>167103.16</v>
      </c>
      <c r="E184" s="2">
        <f t="shared" si="27"/>
        <v>-128831.95999999999</v>
      </c>
      <c r="F184" s="1">
        <v>784298.36</v>
      </c>
      <c r="H184" s="10">
        <v>295935.12</v>
      </c>
    </row>
    <row r="185" spans="1:8" hidden="1" outlineLevel="2" x14ac:dyDescent="0.25">
      <c r="A185" s="1" t="s">
        <v>444</v>
      </c>
      <c r="B185" s="41" t="s">
        <v>445</v>
      </c>
      <c r="C185" s="2" t="s">
        <v>626</v>
      </c>
      <c r="D185" s="1">
        <v>58415.16</v>
      </c>
      <c r="E185" s="2">
        <f t="shared" si="27"/>
        <v>-715.86000000000058</v>
      </c>
      <c r="F185" s="1">
        <v>174203.76</v>
      </c>
      <c r="H185" s="10">
        <v>59131.020000000004</v>
      </c>
    </row>
    <row r="186" spans="1:8" hidden="1" outlineLevel="2" x14ac:dyDescent="0.25">
      <c r="A186" s="1" t="s">
        <v>446</v>
      </c>
      <c r="B186" s="41" t="s">
        <v>447</v>
      </c>
      <c r="C186" s="2" t="s">
        <v>627</v>
      </c>
      <c r="D186" s="1">
        <v>5950.72</v>
      </c>
      <c r="E186" s="2">
        <f t="shared" si="27"/>
        <v>-1699.3400000000001</v>
      </c>
      <c r="F186" s="1">
        <v>29442.260000000002</v>
      </c>
      <c r="H186" s="10">
        <v>7650.06</v>
      </c>
    </row>
    <row r="187" spans="1:8" hidden="1" outlineLevel="2" x14ac:dyDescent="0.25">
      <c r="A187" s="1" t="s">
        <v>448</v>
      </c>
      <c r="B187" s="41" t="s">
        <v>449</v>
      </c>
      <c r="C187" s="2" t="s">
        <v>628</v>
      </c>
      <c r="D187" s="1">
        <v>73576.09</v>
      </c>
      <c r="E187" s="2">
        <f t="shared" si="27"/>
        <v>-17131.300000000003</v>
      </c>
      <c r="F187" s="1">
        <v>326093.43</v>
      </c>
      <c r="H187" s="10">
        <v>90707.39</v>
      </c>
    </row>
    <row r="188" spans="1:8" hidden="1" outlineLevel="2" x14ac:dyDescent="0.25">
      <c r="A188" s="1" t="s">
        <v>450</v>
      </c>
      <c r="B188" s="41" t="s">
        <v>451</v>
      </c>
      <c r="C188" s="2" t="s">
        <v>629</v>
      </c>
      <c r="D188" s="1">
        <v>19937.850000000002</v>
      </c>
      <c r="E188" s="2">
        <f t="shared" si="27"/>
        <v>9091.9100000000017</v>
      </c>
      <c r="F188" s="1">
        <v>41448.42</v>
      </c>
      <c r="H188" s="10">
        <v>10845.94</v>
      </c>
    </row>
    <row r="189" spans="1:8" hidden="1" outlineLevel="2" x14ac:dyDescent="0.25">
      <c r="A189" s="1" t="s">
        <v>452</v>
      </c>
      <c r="B189" s="41" t="s">
        <v>453</v>
      </c>
      <c r="C189" s="2" t="s">
        <v>630</v>
      </c>
      <c r="D189" s="13">
        <v>23614.510000000002</v>
      </c>
      <c r="E189" s="13">
        <f t="shared" si="27"/>
        <v>-6447.4199999999983</v>
      </c>
      <c r="F189" s="13">
        <v>147863.35</v>
      </c>
      <c r="H189" s="10">
        <v>30061.93</v>
      </c>
    </row>
    <row r="190" spans="1:8" hidden="1" outlineLevel="1" collapsed="1" x14ac:dyDescent="0.25">
      <c r="A190" s="1" t="s">
        <v>454</v>
      </c>
      <c r="B190" s="40" t="s">
        <v>455</v>
      </c>
      <c r="D190" s="13">
        <v>358215.32999999996</v>
      </c>
      <c r="E190" s="13">
        <f t="shared" si="27"/>
        <v>-149441.50000000006</v>
      </c>
      <c r="F190" s="13">
        <v>1553724.39</v>
      </c>
      <c r="H190" s="10">
        <v>507656.83</v>
      </c>
    </row>
    <row r="191" spans="1:8" collapsed="1" x14ac:dyDescent="0.25">
      <c r="A191" s="1" t="s">
        <v>196</v>
      </c>
      <c r="B191" s="12" t="s">
        <v>68</v>
      </c>
      <c r="D191" s="1">
        <v>358215.32999999996</v>
      </c>
      <c r="E191" s="2">
        <f t="shared" si="26"/>
        <v>-149441.50000000006</v>
      </c>
      <c r="F191" s="1">
        <v>1553724.39</v>
      </c>
      <c r="H191" s="10">
        <v>507656.83</v>
      </c>
    </row>
    <row r="192" spans="1:8" hidden="1" outlineLevel="1" x14ac:dyDescent="0.25">
      <c r="A192" s="1" t="s">
        <v>436</v>
      </c>
      <c r="B192" s="37" t="s">
        <v>437</v>
      </c>
      <c r="C192" s="2" t="s">
        <v>631</v>
      </c>
      <c r="D192" s="44">
        <v>116759.40000000001</v>
      </c>
      <c r="E192" s="44">
        <f>D192-H192</f>
        <v>22598.430000000008</v>
      </c>
      <c r="F192" s="44">
        <v>402578.58</v>
      </c>
      <c r="H192" s="3">
        <v>94160.97</v>
      </c>
    </row>
    <row r="193" spans="1:8" collapsed="1" x14ac:dyDescent="0.25">
      <c r="A193" s="1" t="s">
        <v>197</v>
      </c>
      <c r="B193" s="12" t="s">
        <v>69</v>
      </c>
      <c r="D193" s="1">
        <v>116759.40000000001</v>
      </c>
      <c r="E193" s="2">
        <f t="shared" si="26"/>
        <v>22598.430000000008</v>
      </c>
      <c r="F193" s="1">
        <v>402578.58</v>
      </c>
      <c r="H193" s="10">
        <v>94160.97</v>
      </c>
    </row>
    <row r="194" spans="1:8" x14ac:dyDescent="0.25">
      <c r="B194" s="25" t="s">
        <v>131</v>
      </c>
      <c r="D194" s="21">
        <f>D178+D179+D180+D191+D193</f>
        <v>474974.73</v>
      </c>
      <c r="E194" s="21">
        <f t="shared" ref="E194:F194" si="28">E178+E179+E180+E191+E193</f>
        <v>-126843.07000000005</v>
      </c>
      <c r="F194" s="21">
        <f t="shared" si="28"/>
        <v>1956302.97</v>
      </c>
    </row>
    <row r="196" spans="1:8" hidden="1" outlineLevel="1" x14ac:dyDescent="0.25">
      <c r="A196" s="1" t="s">
        <v>456</v>
      </c>
      <c r="B196" s="37" t="s">
        <v>457</v>
      </c>
      <c r="C196" s="2" t="s">
        <v>632</v>
      </c>
      <c r="D196" s="44">
        <v>1208691.1599999999</v>
      </c>
      <c r="E196" s="44">
        <f>D196-H196</f>
        <v>8429.8799999998882</v>
      </c>
      <c r="F196" s="44">
        <v>4794895.6900000004</v>
      </c>
      <c r="H196" s="3">
        <v>1200261.28</v>
      </c>
    </row>
    <row r="197" spans="1:8" collapsed="1" x14ac:dyDescent="0.25">
      <c r="A197" s="1" t="s">
        <v>198</v>
      </c>
      <c r="B197" s="12" t="s">
        <v>70</v>
      </c>
      <c r="D197" s="1">
        <v>1208691.1599999999</v>
      </c>
      <c r="E197" s="2">
        <f t="shared" ref="E197:E209" si="29">D197-H197</f>
        <v>8429.8799999998882</v>
      </c>
      <c r="F197" s="1">
        <v>4794895.6900000004</v>
      </c>
      <c r="H197" s="10">
        <v>1200261.28</v>
      </c>
    </row>
    <row r="198" spans="1:8" x14ac:dyDescent="0.25">
      <c r="A198" s="1" t="s">
        <v>199</v>
      </c>
      <c r="B198" s="12" t="s">
        <v>71</v>
      </c>
      <c r="D198" s="1">
        <v>0</v>
      </c>
      <c r="E198" s="2">
        <f t="shared" si="29"/>
        <v>0</v>
      </c>
      <c r="F198" s="1">
        <v>0</v>
      </c>
    </row>
    <row r="199" spans="1:8" hidden="1" outlineLevel="1" x14ac:dyDescent="0.25">
      <c r="B199" s="40"/>
      <c r="D199" s="1"/>
      <c r="F199" s="1"/>
    </row>
    <row r="200" spans="1:8" hidden="1" outlineLevel="2" x14ac:dyDescent="0.25">
      <c r="A200" s="1" t="s">
        <v>476</v>
      </c>
      <c r="B200" s="41" t="s">
        <v>477</v>
      </c>
      <c r="C200" s="2" t="s">
        <v>633</v>
      </c>
      <c r="D200" s="1">
        <v>34733.9</v>
      </c>
      <c r="E200" s="2">
        <f t="shared" ref="E200:E204" si="30">D200-H200</f>
        <v>-165.61000000000058</v>
      </c>
      <c r="F200" s="1">
        <v>139308.82</v>
      </c>
      <c r="H200" s="10">
        <v>34899.51</v>
      </c>
    </row>
    <row r="201" spans="1:8" hidden="1" outlineLevel="2" x14ac:dyDescent="0.25">
      <c r="A201" s="1" t="s">
        <v>478</v>
      </c>
      <c r="B201" s="41" t="s">
        <v>479</v>
      </c>
      <c r="C201" s="2" t="s">
        <v>634</v>
      </c>
      <c r="D201" s="13">
        <v>9962.68</v>
      </c>
      <c r="E201" s="13">
        <f t="shared" si="30"/>
        <v>1152.5300000000007</v>
      </c>
      <c r="F201" s="13">
        <v>36784.28</v>
      </c>
      <c r="H201" s="10">
        <v>8810.15</v>
      </c>
    </row>
    <row r="202" spans="1:8" hidden="1" outlineLevel="1" collapsed="1" x14ac:dyDescent="0.25">
      <c r="A202" s="1" t="s">
        <v>480</v>
      </c>
      <c r="B202" s="40" t="s">
        <v>481</v>
      </c>
      <c r="D202" s="1">
        <v>44696.58</v>
      </c>
      <c r="E202" s="2">
        <f t="shared" si="30"/>
        <v>986.91999999999825</v>
      </c>
      <c r="F202" s="1">
        <v>176093.1</v>
      </c>
      <c r="H202" s="10">
        <v>43709.66</v>
      </c>
    </row>
    <row r="203" spans="1:8" hidden="1" outlineLevel="2" x14ac:dyDescent="0.25">
      <c r="A203" s="1" t="s">
        <v>482</v>
      </c>
      <c r="B203" s="41" t="s">
        <v>483</v>
      </c>
      <c r="C203" s="2" t="s">
        <v>635</v>
      </c>
      <c r="D203" s="13">
        <v>106996.14</v>
      </c>
      <c r="E203" s="13">
        <f t="shared" si="30"/>
        <v>10350.419999999998</v>
      </c>
      <c r="F203" s="13">
        <v>400266.06</v>
      </c>
      <c r="H203" s="10">
        <v>96645.72</v>
      </c>
    </row>
    <row r="204" spans="1:8" hidden="1" outlineLevel="1" collapsed="1" x14ac:dyDescent="0.25">
      <c r="A204" s="1" t="s">
        <v>484</v>
      </c>
      <c r="B204" s="40" t="s">
        <v>485</v>
      </c>
      <c r="D204" s="13">
        <v>106996.14</v>
      </c>
      <c r="E204" s="13">
        <f t="shared" si="30"/>
        <v>10350.419999999998</v>
      </c>
      <c r="F204" s="13">
        <v>400266.06</v>
      </c>
      <c r="H204" s="10">
        <v>96645.72</v>
      </c>
    </row>
    <row r="205" spans="1:8" collapsed="1" x14ac:dyDescent="0.25">
      <c r="A205" s="1" t="s">
        <v>200</v>
      </c>
      <c r="B205" s="12" t="s">
        <v>72</v>
      </c>
      <c r="D205" s="1">
        <v>151692.72</v>
      </c>
      <c r="E205" s="2">
        <f t="shared" si="29"/>
        <v>11337.339999999997</v>
      </c>
      <c r="F205" s="1">
        <v>576359.16</v>
      </c>
      <c r="H205" s="10">
        <v>140355.38</v>
      </c>
    </row>
    <row r="206" spans="1:8" x14ac:dyDescent="0.25">
      <c r="A206" s="1" t="s">
        <v>201</v>
      </c>
      <c r="B206" s="12" t="s">
        <v>73</v>
      </c>
      <c r="D206" s="1">
        <v>0</v>
      </c>
      <c r="E206" s="2">
        <f t="shared" si="29"/>
        <v>0</v>
      </c>
      <c r="F206" s="1">
        <v>0</v>
      </c>
    </row>
    <row r="207" spans="1:8" x14ac:dyDescent="0.25">
      <c r="A207" s="1" t="s">
        <v>202</v>
      </c>
      <c r="B207" s="12" t="s">
        <v>74</v>
      </c>
      <c r="D207" s="1">
        <v>0</v>
      </c>
      <c r="E207" s="2">
        <f t="shared" si="29"/>
        <v>0</v>
      </c>
      <c r="F207" s="1">
        <v>0</v>
      </c>
    </row>
    <row r="208" spans="1:8" x14ac:dyDescent="0.25">
      <c r="A208" s="1" t="s">
        <v>203</v>
      </c>
      <c r="B208" s="12" t="s">
        <v>75</v>
      </c>
      <c r="D208" s="1">
        <v>0</v>
      </c>
      <c r="E208" s="2">
        <f t="shared" si="29"/>
        <v>0</v>
      </c>
      <c r="F208" s="1">
        <v>0</v>
      </c>
    </row>
    <row r="209" spans="1:8" x14ac:dyDescent="0.25">
      <c r="A209" s="1" t="s">
        <v>204</v>
      </c>
      <c r="B209" s="12" t="s">
        <v>76</v>
      </c>
      <c r="D209" s="1">
        <v>0</v>
      </c>
      <c r="E209" s="2">
        <f t="shared" si="29"/>
        <v>0</v>
      </c>
      <c r="F209" s="1">
        <v>0</v>
      </c>
    </row>
    <row r="210" spans="1:8" hidden="1" outlineLevel="1" x14ac:dyDescent="0.25">
      <c r="A210" s="1" t="s">
        <v>458</v>
      </c>
      <c r="B210" s="37" t="s">
        <v>459</v>
      </c>
      <c r="C210" s="2" t="s">
        <v>636</v>
      </c>
      <c r="D210" s="37">
        <v>0</v>
      </c>
      <c r="E210" s="37">
        <f t="shared" ref="E210:E218" si="31">D210-H210</f>
        <v>0</v>
      </c>
      <c r="F210" s="37">
        <v>3000</v>
      </c>
      <c r="H210" s="3">
        <v>0</v>
      </c>
    </row>
    <row r="211" spans="1:8" hidden="1" outlineLevel="1" x14ac:dyDescent="0.25">
      <c r="A211" s="1" t="s">
        <v>460</v>
      </c>
      <c r="B211" s="37" t="s">
        <v>461</v>
      </c>
      <c r="C211" s="2" t="s">
        <v>637</v>
      </c>
      <c r="D211" s="37">
        <v>310893.42</v>
      </c>
      <c r="E211" s="37">
        <f t="shared" si="31"/>
        <v>-292611.83</v>
      </c>
      <c r="F211" s="37">
        <v>1891908.67</v>
      </c>
      <c r="H211" s="3">
        <v>603505.25</v>
      </c>
    </row>
    <row r="212" spans="1:8" hidden="1" outlineLevel="1" x14ac:dyDescent="0.25">
      <c r="A212" s="1" t="s">
        <v>462</v>
      </c>
      <c r="B212" s="37" t="s">
        <v>463</v>
      </c>
      <c r="C212" s="2" t="s">
        <v>638</v>
      </c>
      <c r="D212" s="37">
        <v>10632.84</v>
      </c>
      <c r="E212" s="37">
        <f t="shared" si="31"/>
        <v>10632.85</v>
      </c>
      <c r="F212" s="37">
        <v>10632.82</v>
      </c>
      <c r="H212" s="3">
        <v>-0.01</v>
      </c>
    </row>
    <row r="213" spans="1:8" hidden="1" outlineLevel="1" x14ac:dyDescent="0.25">
      <c r="A213" s="1" t="s">
        <v>464</v>
      </c>
      <c r="B213" s="37" t="s">
        <v>465</v>
      </c>
      <c r="C213" s="2" t="s">
        <v>639</v>
      </c>
      <c r="D213" s="37">
        <v>0</v>
      </c>
      <c r="E213" s="37">
        <f t="shared" si="31"/>
        <v>0</v>
      </c>
      <c r="F213" s="37">
        <v>0</v>
      </c>
      <c r="H213" s="3">
        <v>0</v>
      </c>
    </row>
    <row r="214" spans="1:8" hidden="1" outlineLevel="1" x14ac:dyDescent="0.25">
      <c r="A214" s="1" t="s">
        <v>466</v>
      </c>
      <c r="B214" s="37" t="s">
        <v>467</v>
      </c>
      <c r="C214" s="2" t="s">
        <v>640</v>
      </c>
      <c r="D214" s="37">
        <v>4588.32</v>
      </c>
      <c r="E214" s="37">
        <f t="shared" si="31"/>
        <v>35441.740000000005</v>
      </c>
      <c r="F214" s="37">
        <v>-16403.62</v>
      </c>
      <c r="H214" s="3">
        <v>-30853.420000000002</v>
      </c>
    </row>
    <row r="215" spans="1:8" hidden="1" outlineLevel="1" x14ac:dyDescent="0.25">
      <c r="A215" s="1" t="s">
        <v>468</v>
      </c>
      <c r="B215" s="37" t="s">
        <v>469</v>
      </c>
      <c r="C215" s="2" t="s">
        <v>641</v>
      </c>
      <c r="D215" s="37">
        <v>54776.01</v>
      </c>
      <c r="E215" s="37">
        <f t="shared" si="31"/>
        <v>-7992.510000000002</v>
      </c>
      <c r="F215" s="37">
        <v>256505.26</v>
      </c>
      <c r="H215" s="3">
        <v>62768.520000000004</v>
      </c>
    </row>
    <row r="216" spans="1:8" hidden="1" outlineLevel="1" x14ac:dyDescent="0.25">
      <c r="A216" s="1" t="s">
        <v>470</v>
      </c>
      <c r="B216" s="37" t="s">
        <v>471</v>
      </c>
      <c r="C216" s="2" t="s">
        <v>642</v>
      </c>
      <c r="D216" s="37">
        <v>12975.42</v>
      </c>
      <c r="E216" s="37">
        <f t="shared" si="31"/>
        <v>-1943.75</v>
      </c>
      <c r="F216" s="37">
        <v>60387.96</v>
      </c>
      <c r="H216" s="3">
        <v>14919.17</v>
      </c>
    </row>
    <row r="217" spans="1:8" hidden="1" outlineLevel="1" x14ac:dyDescent="0.25">
      <c r="A217" s="1" t="s">
        <v>472</v>
      </c>
      <c r="B217" s="37" t="s">
        <v>473</v>
      </c>
      <c r="C217" s="2" t="s">
        <v>643</v>
      </c>
      <c r="D217" s="37">
        <v>1.27</v>
      </c>
      <c r="E217" s="37">
        <f t="shared" si="31"/>
        <v>-20.18</v>
      </c>
      <c r="F217" s="37">
        <v>5190.34</v>
      </c>
      <c r="H217" s="3">
        <v>21.45</v>
      </c>
    </row>
    <row r="218" spans="1:8" hidden="1" outlineLevel="1" x14ac:dyDescent="0.25">
      <c r="A218" s="1" t="s">
        <v>474</v>
      </c>
      <c r="B218" s="37" t="s">
        <v>475</v>
      </c>
      <c r="C218" s="2" t="s">
        <v>644</v>
      </c>
      <c r="D218" s="44">
        <v>162.37</v>
      </c>
      <c r="E218" s="44">
        <f t="shared" si="31"/>
        <v>-8714.93</v>
      </c>
      <c r="F218" s="44">
        <v>13061.14</v>
      </c>
      <c r="H218" s="3">
        <v>8877.3000000000011</v>
      </c>
    </row>
    <row r="219" spans="1:8" collapsed="1" x14ac:dyDescent="0.25">
      <c r="A219" s="1" t="s">
        <v>205</v>
      </c>
      <c r="B219" s="12" t="s">
        <v>77</v>
      </c>
      <c r="D219" s="1">
        <v>394029.65</v>
      </c>
      <c r="E219" s="2">
        <f t="shared" ref="E219" si="32">D219-H219</f>
        <v>-265208.61</v>
      </c>
      <c r="F219" s="1">
        <v>2224282.5699999998</v>
      </c>
      <c r="H219" s="10">
        <v>659238.26</v>
      </c>
    </row>
    <row r="221" spans="1:8" hidden="1" outlineLevel="1" x14ac:dyDescent="0.25">
      <c r="A221" s="1" t="s">
        <v>486</v>
      </c>
      <c r="B221" s="37" t="s">
        <v>487</v>
      </c>
      <c r="C221" s="2" t="s">
        <v>645</v>
      </c>
      <c r="D221" s="44">
        <v>-20344</v>
      </c>
      <c r="E221" s="44">
        <f>D221-H221</f>
        <v>-154723</v>
      </c>
      <c r="F221" s="44">
        <v>105939</v>
      </c>
      <c r="H221" s="3">
        <v>134379</v>
      </c>
    </row>
    <row r="222" spans="1:8" collapsed="1" x14ac:dyDescent="0.25">
      <c r="A222" s="1" t="s">
        <v>206</v>
      </c>
      <c r="B222" s="12" t="s">
        <v>78</v>
      </c>
      <c r="D222" s="1">
        <v>-20344</v>
      </c>
      <c r="E222" s="2">
        <f t="shared" ref="E222:E224" si="33">D222-H222</f>
        <v>-154723</v>
      </c>
      <c r="F222" s="1">
        <v>105939</v>
      </c>
      <c r="H222" s="10">
        <v>134379</v>
      </c>
    </row>
    <row r="223" spans="1:8" hidden="1" outlineLevel="1" x14ac:dyDescent="0.25">
      <c r="A223" s="1" t="s">
        <v>488</v>
      </c>
      <c r="B223" s="37" t="s">
        <v>489</v>
      </c>
      <c r="C223" s="2" t="s">
        <v>646</v>
      </c>
      <c r="D223" s="44">
        <v>6101</v>
      </c>
      <c r="E223" s="44">
        <f>D223-H223</f>
        <v>-596285</v>
      </c>
      <c r="F223" s="44">
        <v>2580141</v>
      </c>
      <c r="H223" s="3">
        <v>602386</v>
      </c>
    </row>
    <row r="224" spans="1:8" collapsed="1" x14ac:dyDescent="0.25">
      <c r="A224" s="1" t="s">
        <v>207</v>
      </c>
      <c r="B224" s="12" t="s">
        <v>79</v>
      </c>
      <c r="D224" s="1">
        <v>6101</v>
      </c>
      <c r="E224" s="2">
        <f t="shared" si="33"/>
        <v>-596285</v>
      </c>
      <c r="F224" s="1">
        <v>2580141</v>
      </c>
      <c r="H224" s="10">
        <v>602386</v>
      </c>
    </row>
    <row r="225" spans="1:8" x14ac:dyDescent="0.25">
      <c r="B225" s="25" t="s">
        <v>80</v>
      </c>
      <c r="D225" s="21">
        <f>D222+D224</f>
        <v>-14243</v>
      </c>
      <c r="E225" s="21">
        <f t="shared" ref="E225:F225" si="34">E222+E224</f>
        <v>-751008</v>
      </c>
      <c r="F225" s="21">
        <f t="shared" si="34"/>
        <v>2686080</v>
      </c>
    </row>
    <row r="227" spans="1:8" hidden="1" outlineLevel="1" x14ac:dyDescent="0.25">
      <c r="A227" s="1" t="s">
        <v>490</v>
      </c>
      <c r="B227" s="37" t="s">
        <v>491</v>
      </c>
      <c r="C227" s="2" t="s">
        <v>647</v>
      </c>
      <c r="D227" s="37">
        <v>252833</v>
      </c>
      <c r="E227" s="37">
        <f t="shared" ref="E227:E228" si="35">D227-H227</f>
        <v>-100022</v>
      </c>
      <c r="F227" s="37">
        <v>1960937</v>
      </c>
      <c r="H227" s="3">
        <v>352855</v>
      </c>
    </row>
    <row r="228" spans="1:8" hidden="1" outlineLevel="1" x14ac:dyDescent="0.25">
      <c r="A228" s="1" t="s">
        <v>492</v>
      </c>
      <c r="B228" s="37" t="s">
        <v>493</v>
      </c>
      <c r="C228" s="2" t="s">
        <v>648</v>
      </c>
      <c r="D228" s="44">
        <v>69939</v>
      </c>
      <c r="E228" s="44">
        <f t="shared" si="35"/>
        <v>-18128</v>
      </c>
      <c r="F228" s="44">
        <v>931970</v>
      </c>
      <c r="H228" s="3">
        <v>88067</v>
      </c>
    </row>
    <row r="229" spans="1:8" collapsed="1" x14ac:dyDescent="0.25">
      <c r="A229" s="1" t="s">
        <v>208</v>
      </c>
      <c r="B229" s="12" t="s">
        <v>81</v>
      </c>
      <c r="D229" s="1">
        <v>322772</v>
      </c>
      <c r="E229" s="2">
        <f t="shared" ref="E229:E238" si="36">D229-H229</f>
        <v>-118150</v>
      </c>
      <c r="F229" s="1">
        <v>2892907</v>
      </c>
      <c r="H229" s="10">
        <v>440922</v>
      </c>
    </row>
    <row r="230" spans="1:8" hidden="1" outlineLevel="1" x14ac:dyDescent="0.25">
      <c r="B230" s="40"/>
      <c r="D230" s="1"/>
      <c r="F230" s="1"/>
    </row>
    <row r="231" spans="1:8" hidden="1" outlineLevel="1" x14ac:dyDescent="0.25">
      <c r="A231" s="1" t="s">
        <v>494</v>
      </c>
      <c r="B231" s="41" t="s">
        <v>495</v>
      </c>
      <c r="C231" s="2" t="s">
        <v>649</v>
      </c>
      <c r="D231" s="1">
        <v>-272787</v>
      </c>
      <c r="E231" s="2">
        <f t="shared" ref="E231:E232" si="37">D231-H231</f>
        <v>57341</v>
      </c>
      <c r="F231" s="1">
        <v>-1601049</v>
      </c>
      <c r="H231" s="10">
        <v>-330128</v>
      </c>
    </row>
    <row r="232" spans="1:8" hidden="1" outlineLevel="1" x14ac:dyDescent="0.25">
      <c r="A232" s="1" t="s">
        <v>496</v>
      </c>
      <c r="B232" s="41" t="s">
        <v>497</v>
      </c>
      <c r="C232" s="2" t="s">
        <v>650</v>
      </c>
      <c r="D232" s="13">
        <v>-47753</v>
      </c>
      <c r="E232" s="13">
        <f t="shared" si="37"/>
        <v>19155</v>
      </c>
      <c r="F232" s="13">
        <v>-279806</v>
      </c>
      <c r="H232" s="10">
        <v>-66908</v>
      </c>
    </row>
    <row r="233" spans="1:8" collapsed="1" x14ac:dyDescent="0.25">
      <c r="A233" s="1" t="s">
        <v>209</v>
      </c>
      <c r="B233" s="12" t="s">
        <v>82</v>
      </c>
      <c r="D233" s="1">
        <v>-320540</v>
      </c>
      <c r="E233" s="2">
        <f t="shared" si="36"/>
        <v>76496</v>
      </c>
      <c r="F233" s="1">
        <v>-1880855</v>
      </c>
      <c r="H233" s="10">
        <v>-397036</v>
      </c>
    </row>
    <row r="234" spans="1:8" hidden="1" outlineLevel="1" x14ac:dyDescent="0.25">
      <c r="A234" s="1" t="s">
        <v>498</v>
      </c>
      <c r="B234" s="37" t="s">
        <v>499</v>
      </c>
      <c r="C234" s="2" t="s">
        <v>651</v>
      </c>
      <c r="D234" s="44">
        <v>-2037</v>
      </c>
      <c r="E234" s="44">
        <f>D234-H234</f>
        <v>0</v>
      </c>
      <c r="F234" s="44">
        <v>-8148</v>
      </c>
      <c r="H234" s="3">
        <v>-2037</v>
      </c>
    </row>
    <row r="235" spans="1:8" collapsed="1" x14ac:dyDescent="0.25">
      <c r="A235" s="1" t="s">
        <v>210</v>
      </c>
      <c r="B235" s="12" t="s">
        <v>83</v>
      </c>
      <c r="D235" s="1">
        <v>-2037</v>
      </c>
      <c r="E235" s="2">
        <f t="shared" si="36"/>
        <v>0</v>
      </c>
      <c r="F235" s="1">
        <v>-8148</v>
      </c>
      <c r="H235" s="10">
        <v>-2037</v>
      </c>
    </row>
    <row r="236" spans="1:8" x14ac:dyDescent="0.25">
      <c r="A236" s="1" t="s">
        <v>211</v>
      </c>
      <c r="B236" s="12" t="s">
        <v>84</v>
      </c>
      <c r="D236" s="1">
        <v>0</v>
      </c>
      <c r="E236" s="2">
        <f t="shared" si="36"/>
        <v>0</v>
      </c>
      <c r="F236" s="1">
        <v>0</v>
      </c>
    </row>
    <row r="237" spans="1:8" x14ac:dyDescent="0.25">
      <c r="A237" s="1" t="s">
        <v>212</v>
      </c>
      <c r="B237" s="12" t="s">
        <v>85</v>
      </c>
      <c r="D237" s="1">
        <v>0</v>
      </c>
      <c r="E237" s="2">
        <f t="shared" si="36"/>
        <v>0</v>
      </c>
      <c r="F237" s="1">
        <v>0</v>
      </c>
    </row>
    <row r="238" spans="1:8" x14ac:dyDescent="0.25">
      <c r="A238" s="1" t="s">
        <v>213</v>
      </c>
      <c r="B238" s="12" t="s">
        <v>86</v>
      </c>
      <c r="D238" s="1">
        <v>0</v>
      </c>
      <c r="E238" s="2">
        <f t="shared" si="36"/>
        <v>0</v>
      </c>
      <c r="F238" s="1">
        <v>0</v>
      </c>
    </row>
    <row r="239" spans="1:8" x14ac:dyDescent="0.25">
      <c r="B239" s="22" t="s">
        <v>7</v>
      </c>
      <c r="C239" s="22"/>
      <c r="D239" s="23">
        <f>D174+D194+D197+D198+D205+D206+D207+D208+D209+D219+D225+D229+D233+D235+D236+D237+D238</f>
        <v>8960312.9700000025</v>
      </c>
      <c r="E239" s="23">
        <f>E174+E194+E197+E198+E205+E206+E207+E208+E209+E219+E225+E229+E233+E235+E236+E237+E238</f>
        <v>-2681095.0000000019</v>
      </c>
      <c r="F239" s="23">
        <f>F174+F194+F197+F198+F205+F206+F207+F208+F209+F219+F225+F229+F233+F235+F236+F237+F238</f>
        <v>53593009.099999987</v>
      </c>
    </row>
    <row r="240" spans="1:8" x14ac:dyDescent="0.25">
      <c r="B240" s="26"/>
      <c r="C240" s="26"/>
      <c r="D240" s="26"/>
      <c r="E240" s="26"/>
      <c r="F240" s="26"/>
    </row>
    <row r="241" spans="1:8" x14ac:dyDescent="0.25">
      <c r="B241" s="13"/>
      <c r="C241" s="13"/>
      <c r="D241" s="13"/>
      <c r="E241" s="13"/>
      <c r="F241" s="13"/>
    </row>
    <row r="242" spans="1:8" ht="12" thickBot="1" x14ac:dyDescent="0.3">
      <c r="B242" s="27" t="s">
        <v>121</v>
      </c>
      <c r="C242" s="27"/>
      <c r="D242" s="28">
        <f>D88-D239</f>
        <v>810015.32999999635</v>
      </c>
      <c r="E242" s="28">
        <f>E88-E239</f>
        <v>-2325576.9900000012</v>
      </c>
      <c r="F242" s="28">
        <f>F88-F239</f>
        <v>14533137.94000002</v>
      </c>
    </row>
    <row r="243" spans="1:8" x14ac:dyDescent="0.25">
      <c r="B243" s="29"/>
      <c r="C243" s="29"/>
      <c r="D243" s="29"/>
      <c r="E243" s="29"/>
      <c r="F243" s="29"/>
    </row>
    <row r="244" spans="1:8" x14ac:dyDescent="0.25">
      <c r="B244" s="29"/>
      <c r="C244" s="29"/>
      <c r="D244" s="29"/>
      <c r="E244" s="29"/>
      <c r="F244" s="29"/>
    </row>
    <row r="245" spans="1:8" x14ac:dyDescent="0.25">
      <c r="B245" s="29" t="s">
        <v>87</v>
      </c>
      <c r="C245" s="29"/>
      <c r="D245" s="29"/>
      <c r="E245" s="29"/>
      <c r="F245" s="29"/>
    </row>
    <row r="246" spans="1:8" x14ac:dyDescent="0.25">
      <c r="B246" s="1"/>
      <c r="C246" s="29"/>
      <c r="D246" s="29"/>
      <c r="E246" s="29"/>
      <c r="F246" s="29"/>
    </row>
    <row r="247" spans="1:8" hidden="1" x14ac:dyDescent="0.25">
      <c r="A247" s="1" t="s">
        <v>214</v>
      </c>
      <c r="B247" s="30" t="s">
        <v>88</v>
      </c>
      <c r="C247" s="29"/>
      <c r="D247" s="1">
        <v>0</v>
      </c>
      <c r="E247" s="2">
        <f t="shared" ref="E247:E264" si="38">D247-H247</f>
        <v>0</v>
      </c>
      <c r="F247" s="1">
        <v>0</v>
      </c>
    </row>
    <row r="248" spans="1:8" hidden="1" x14ac:dyDescent="0.25">
      <c r="A248" s="1" t="s">
        <v>215</v>
      </c>
      <c r="B248" s="31" t="s">
        <v>89</v>
      </c>
      <c r="C248" s="29"/>
      <c r="D248" s="1">
        <v>0</v>
      </c>
      <c r="E248" s="2">
        <f t="shared" si="38"/>
        <v>0</v>
      </c>
      <c r="F248" s="1">
        <v>0</v>
      </c>
    </row>
    <row r="249" spans="1:8" hidden="1" outlineLevel="1" x14ac:dyDescent="0.25">
      <c r="A249" s="1" t="s">
        <v>500</v>
      </c>
      <c r="B249" s="37" t="s">
        <v>501</v>
      </c>
      <c r="C249" s="2" t="s">
        <v>652</v>
      </c>
      <c r="D249" s="44">
        <v>21207.600000000002</v>
      </c>
      <c r="E249" s="44">
        <f>D249-H249</f>
        <v>-23732.829999999998</v>
      </c>
      <c r="F249" s="44">
        <v>188907.31</v>
      </c>
      <c r="H249" s="3">
        <v>44940.43</v>
      </c>
    </row>
    <row r="250" spans="1:8" hidden="1" collapsed="1" x14ac:dyDescent="0.25">
      <c r="A250" s="1" t="s">
        <v>216</v>
      </c>
      <c r="B250" s="30" t="s">
        <v>90</v>
      </c>
      <c r="C250" s="29"/>
      <c r="D250" s="1">
        <v>21207.600000000002</v>
      </c>
      <c r="E250" s="2">
        <f t="shared" si="38"/>
        <v>-23732.829999999998</v>
      </c>
      <c r="F250" s="1">
        <v>188907.31</v>
      </c>
      <c r="H250" s="10">
        <v>44940.43</v>
      </c>
    </row>
    <row r="251" spans="1:8" hidden="1" outlineLevel="1" x14ac:dyDescent="0.25">
      <c r="B251" s="43"/>
      <c r="C251" s="29"/>
      <c r="D251" s="1"/>
      <c r="F251" s="1"/>
    </row>
    <row r="252" spans="1:8" hidden="1" outlineLevel="2" x14ac:dyDescent="0.25">
      <c r="A252" s="1" t="s">
        <v>504</v>
      </c>
      <c r="B252" s="33" t="s">
        <v>505</v>
      </c>
      <c r="C252" s="29" t="s">
        <v>653</v>
      </c>
      <c r="D252" s="13">
        <v>307.70999999999998</v>
      </c>
      <c r="E252" s="13">
        <f t="shared" ref="E252:E253" si="39">D252-H252</f>
        <v>244.68999999999997</v>
      </c>
      <c r="F252" s="13">
        <v>2623.21</v>
      </c>
      <c r="H252" s="10">
        <v>63.02</v>
      </c>
    </row>
    <row r="253" spans="1:8" hidden="1" outlineLevel="1" collapsed="1" x14ac:dyDescent="0.25">
      <c r="A253" s="1" t="s">
        <v>506</v>
      </c>
      <c r="B253" s="43" t="s">
        <v>507</v>
      </c>
      <c r="C253" s="29"/>
      <c r="D253" s="13">
        <v>307.70999999999998</v>
      </c>
      <c r="E253" s="13">
        <f t="shared" si="39"/>
        <v>244.68999999999997</v>
      </c>
      <c r="F253" s="13">
        <v>2623.21</v>
      </c>
      <c r="H253" s="10">
        <v>63.02</v>
      </c>
    </row>
    <row r="254" spans="1:8" hidden="1" collapsed="1" x14ac:dyDescent="0.25">
      <c r="A254" s="1" t="s">
        <v>217</v>
      </c>
      <c r="B254" s="30" t="s">
        <v>91</v>
      </c>
      <c r="C254" s="29"/>
      <c r="D254" s="1">
        <v>307.70999999999998</v>
      </c>
      <c r="E254" s="2">
        <f t="shared" si="38"/>
        <v>244.68999999999997</v>
      </c>
      <c r="F254" s="1">
        <v>2623.21</v>
      </c>
      <c r="H254" s="10">
        <v>63.02</v>
      </c>
    </row>
    <row r="255" spans="1:8" hidden="1" x14ac:dyDescent="0.25">
      <c r="A255" s="1" t="s">
        <v>218</v>
      </c>
      <c r="B255" s="30" t="s">
        <v>92</v>
      </c>
      <c r="C255" s="29"/>
      <c r="D255" s="1">
        <v>0</v>
      </c>
      <c r="E255" s="2">
        <f t="shared" si="38"/>
        <v>0</v>
      </c>
      <c r="F255" s="1">
        <v>0</v>
      </c>
    </row>
    <row r="256" spans="1:8" hidden="1" outlineLevel="1" x14ac:dyDescent="0.25">
      <c r="A256" s="1" t="s">
        <v>502</v>
      </c>
      <c r="B256" s="37" t="s">
        <v>503</v>
      </c>
      <c r="C256" s="2" t="s">
        <v>654</v>
      </c>
      <c r="D256" s="44">
        <v>61.63</v>
      </c>
      <c r="E256" s="44">
        <f>D256-H256</f>
        <v>-29.720000000000006</v>
      </c>
      <c r="F256" s="44">
        <v>325.09000000000003</v>
      </c>
      <c r="H256" s="3">
        <v>91.350000000000009</v>
      </c>
    </row>
    <row r="257" spans="1:8" hidden="1" collapsed="1" x14ac:dyDescent="0.25">
      <c r="A257" s="1" t="s">
        <v>219</v>
      </c>
      <c r="B257" s="30" t="s">
        <v>93</v>
      </c>
      <c r="C257" s="29"/>
      <c r="D257" s="1">
        <v>61.63</v>
      </c>
      <c r="E257" s="2">
        <f t="shared" si="38"/>
        <v>-29.720000000000006</v>
      </c>
      <c r="F257" s="1">
        <v>325.09000000000003</v>
      </c>
      <c r="H257" s="10">
        <v>91.350000000000009</v>
      </c>
    </row>
    <row r="258" spans="1:8" hidden="1" x14ac:dyDescent="0.25">
      <c r="A258" s="1" t="s">
        <v>220</v>
      </c>
      <c r="B258" s="30" t="s">
        <v>94</v>
      </c>
      <c r="C258" s="29"/>
      <c r="D258" s="1">
        <v>0</v>
      </c>
      <c r="E258" s="2">
        <f t="shared" si="38"/>
        <v>0</v>
      </c>
      <c r="F258" s="1">
        <v>0</v>
      </c>
    </row>
    <row r="259" spans="1:8" hidden="1" outlineLevel="1" x14ac:dyDescent="0.25">
      <c r="A259" s="1" t="s">
        <v>508</v>
      </c>
      <c r="B259" s="37" t="s">
        <v>95</v>
      </c>
      <c r="C259" s="2" t="s">
        <v>655</v>
      </c>
      <c r="D259" s="44">
        <v>21191.03</v>
      </c>
      <c r="E259" s="44">
        <f>D259-H259</f>
        <v>-384.89000000000306</v>
      </c>
      <c r="F259" s="44">
        <v>73843.69</v>
      </c>
      <c r="H259" s="3">
        <v>21575.920000000002</v>
      </c>
    </row>
    <row r="260" spans="1:8" hidden="1" collapsed="1" x14ac:dyDescent="0.25">
      <c r="A260" s="1" t="s">
        <v>221</v>
      </c>
      <c r="B260" s="30" t="s">
        <v>95</v>
      </c>
      <c r="C260" s="29"/>
      <c r="D260" s="1">
        <v>21191.03</v>
      </c>
      <c r="E260" s="2">
        <f t="shared" si="38"/>
        <v>-384.89000000000306</v>
      </c>
      <c r="F260" s="1">
        <v>73843.69</v>
      </c>
      <c r="H260" s="10">
        <v>21575.920000000002</v>
      </c>
    </row>
    <row r="261" spans="1:8" hidden="1" outlineLevel="1" x14ac:dyDescent="0.25">
      <c r="A261" s="1" t="s">
        <v>509</v>
      </c>
      <c r="B261" s="37" t="s">
        <v>510</v>
      </c>
      <c r="C261" s="2" t="s">
        <v>656</v>
      </c>
      <c r="D261" s="37">
        <v>0</v>
      </c>
      <c r="E261" s="37">
        <f t="shared" ref="E261:E262" si="40">D261-H261</f>
        <v>0</v>
      </c>
      <c r="F261" s="37">
        <v>0</v>
      </c>
      <c r="H261" s="3">
        <v>0</v>
      </c>
    </row>
    <row r="262" spans="1:8" hidden="1" outlineLevel="1" x14ac:dyDescent="0.25">
      <c r="A262" s="1" t="s">
        <v>511</v>
      </c>
      <c r="B262" s="37" t="s">
        <v>512</v>
      </c>
      <c r="C262" s="2" t="s">
        <v>657</v>
      </c>
      <c r="D262" s="44">
        <v>53857.120000000003</v>
      </c>
      <c r="E262" s="44">
        <f t="shared" si="40"/>
        <v>-48235.29</v>
      </c>
      <c r="F262" s="44">
        <v>569169.45000000007</v>
      </c>
      <c r="H262" s="3">
        <v>102092.41</v>
      </c>
    </row>
    <row r="263" spans="1:8" hidden="1" collapsed="1" x14ac:dyDescent="0.25">
      <c r="A263" s="1" t="s">
        <v>222</v>
      </c>
      <c r="B263" s="30" t="s">
        <v>96</v>
      </c>
      <c r="C263" s="29"/>
      <c r="D263" s="1">
        <v>53857.120000000003</v>
      </c>
      <c r="E263" s="2">
        <f t="shared" si="38"/>
        <v>-48235.29</v>
      </c>
      <c r="F263" s="1">
        <v>569169.45000000007</v>
      </c>
      <c r="H263" s="10">
        <v>102092.41</v>
      </c>
    </row>
    <row r="264" spans="1:8" hidden="1" x14ac:dyDescent="0.25">
      <c r="A264" s="1" t="s">
        <v>223</v>
      </c>
      <c r="B264" s="30" t="s">
        <v>97</v>
      </c>
      <c r="C264" s="29"/>
      <c r="D264" s="1">
        <v>0</v>
      </c>
      <c r="E264" s="2">
        <f t="shared" si="38"/>
        <v>0</v>
      </c>
      <c r="F264" s="1">
        <v>0</v>
      </c>
    </row>
    <row r="265" spans="1:8" hidden="1" x14ac:dyDescent="0.25">
      <c r="B265" s="32" t="s">
        <v>98</v>
      </c>
      <c r="C265" s="29"/>
      <c r="D265" s="21">
        <f>D247+D248+D250+D254+D255+D257+D258+D260+D263+D264</f>
        <v>96625.09</v>
      </c>
      <c r="E265" s="21">
        <f t="shared" ref="E265:F265" si="41">E247+E248+E250+E254+E255+E257+E258+E260+E263+E264</f>
        <v>-72138.040000000008</v>
      </c>
      <c r="F265" s="21">
        <f t="shared" si="41"/>
        <v>834868.75</v>
      </c>
    </row>
    <row r="266" spans="1:8" hidden="1" x14ac:dyDescent="0.25">
      <c r="B266" s="1"/>
      <c r="C266" s="29"/>
      <c r="D266" s="29"/>
      <c r="E266" s="29"/>
      <c r="F266" s="29"/>
    </row>
    <row r="267" spans="1:8" hidden="1" outlineLevel="1" x14ac:dyDescent="0.25">
      <c r="A267" s="1" t="s">
        <v>513</v>
      </c>
      <c r="B267" s="37" t="s">
        <v>514</v>
      </c>
      <c r="C267" s="2" t="s">
        <v>658</v>
      </c>
      <c r="D267" s="44">
        <v>0</v>
      </c>
      <c r="E267" s="44">
        <f>D267-H267</f>
        <v>-39513.950000000004</v>
      </c>
      <c r="F267" s="44">
        <v>39513.950000000004</v>
      </c>
      <c r="H267" s="3">
        <v>39513.950000000004</v>
      </c>
    </row>
    <row r="268" spans="1:8" hidden="1" collapsed="1" x14ac:dyDescent="0.25">
      <c r="A268" s="1" t="s">
        <v>224</v>
      </c>
      <c r="B268" s="30" t="s">
        <v>99</v>
      </c>
      <c r="C268" s="29"/>
      <c r="D268" s="1">
        <v>0</v>
      </c>
      <c r="E268" s="2">
        <f t="shared" ref="E268:E280" si="42">D268-H268</f>
        <v>-39513.950000000004</v>
      </c>
      <c r="F268" s="1">
        <v>39513.950000000004</v>
      </c>
      <c r="H268" s="10">
        <v>39513.950000000004</v>
      </c>
    </row>
    <row r="269" spans="1:8" hidden="1" outlineLevel="1" x14ac:dyDescent="0.25">
      <c r="A269" s="1" t="s">
        <v>515</v>
      </c>
      <c r="B269" s="37" t="s">
        <v>100</v>
      </c>
      <c r="C269" s="2" t="s">
        <v>659</v>
      </c>
      <c r="D269" s="44">
        <v>-2158.59</v>
      </c>
      <c r="E269" s="44">
        <f>D269-H269</f>
        <v>0</v>
      </c>
      <c r="F269" s="44">
        <v>-8634.36</v>
      </c>
      <c r="H269" s="3">
        <v>-2158.59</v>
      </c>
    </row>
    <row r="270" spans="1:8" hidden="1" collapsed="1" x14ac:dyDescent="0.25">
      <c r="A270" s="1" t="s">
        <v>225</v>
      </c>
      <c r="B270" s="30" t="s">
        <v>100</v>
      </c>
      <c r="C270" s="29"/>
      <c r="D270" s="1">
        <v>-2158.59</v>
      </c>
      <c r="E270" s="2">
        <f t="shared" si="42"/>
        <v>0</v>
      </c>
      <c r="F270" s="1">
        <v>-8634.36</v>
      </c>
      <c r="H270" s="10">
        <v>-2158.59</v>
      </c>
    </row>
    <row r="271" spans="1:8" hidden="1" outlineLevel="1" x14ac:dyDescent="0.25">
      <c r="A271" s="1" t="s">
        <v>516</v>
      </c>
      <c r="B271" s="37" t="s">
        <v>517</v>
      </c>
      <c r="C271" s="2" t="s">
        <v>660</v>
      </c>
      <c r="D271" s="44">
        <v>530.98</v>
      </c>
      <c r="E271" s="44">
        <f>D271-H271</f>
        <v>-7404.02</v>
      </c>
      <c r="F271" s="44">
        <v>9875.98</v>
      </c>
      <c r="H271" s="3">
        <v>7935</v>
      </c>
    </row>
    <row r="272" spans="1:8" hidden="1" collapsed="1" x14ac:dyDescent="0.25">
      <c r="A272" s="1" t="s">
        <v>226</v>
      </c>
      <c r="B272" s="30" t="s">
        <v>101</v>
      </c>
      <c r="C272" s="29"/>
      <c r="D272" s="1">
        <v>530.98</v>
      </c>
      <c r="E272" s="2">
        <f t="shared" si="42"/>
        <v>-7404.02</v>
      </c>
      <c r="F272" s="1">
        <v>9875.98</v>
      </c>
      <c r="H272" s="10">
        <v>7935</v>
      </c>
    </row>
    <row r="273" spans="1:8" hidden="1" x14ac:dyDescent="0.25">
      <c r="A273" s="1" t="s">
        <v>227</v>
      </c>
      <c r="B273" s="30" t="s">
        <v>102</v>
      </c>
      <c r="C273" s="29"/>
      <c r="D273" s="1">
        <v>0</v>
      </c>
      <c r="E273" s="2">
        <f t="shared" si="42"/>
        <v>0</v>
      </c>
      <c r="F273" s="1">
        <v>0</v>
      </c>
    </row>
    <row r="274" spans="1:8" hidden="1" outlineLevel="1" x14ac:dyDescent="0.25">
      <c r="A274" s="1" t="s">
        <v>518</v>
      </c>
      <c r="B274" s="37" t="s">
        <v>519</v>
      </c>
      <c r="C274" s="2" t="s">
        <v>661</v>
      </c>
      <c r="D274" s="44">
        <v>12000</v>
      </c>
      <c r="E274" s="44">
        <f>D274-H274</f>
        <v>12000</v>
      </c>
      <c r="F274" s="44">
        <v>56001.36</v>
      </c>
      <c r="H274" s="3">
        <v>0</v>
      </c>
    </row>
    <row r="275" spans="1:8" hidden="1" collapsed="1" x14ac:dyDescent="0.25">
      <c r="A275" s="1" t="s">
        <v>228</v>
      </c>
      <c r="B275" s="30" t="s">
        <v>103</v>
      </c>
      <c r="C275" s="29"/>
      <c r="D275" s="1">
        <v>12000</v>
      </c>
      <c r="E275" s="2">
        <f t="shared" si="42"/>
        <v>12000</v>
      </c>
      <c r="F275" s="1">
        <v>56001.36</v>
      </c>
      <c r="H275" s="10">
        <v>0</v>
      </c>
    </row>
    <row r="276" spans="1:8" hidden="1" outlineLevel="1" x14ac:dyDescent="0.25">
      <c r="A276" s="1" t="s">
        <v>520</v>
      </c>
      <c r="B276" s="37" t="s">
        <v>521</v>
      </c>
      <c r="C276" s="2" t="s">
        <v>662</v>
      </c>
      <c r="D276" s="44">
        <v>183.5</v>
      </c>
      <c r="E276" s="44">
        <f>D276-H276</f>
        <v>-1316.5</v>
      </c>
      <c r="F276" s="44">
        <v>2448.5</v>
      </c>
      <c r="H276" s="3">
        <v>1500</v>
      </c>
    </row>
    <row r="277" spans="1:8" hidden="1" collapsed="1" x14ac:dyDescent="0.25">
      <c r="A277" s="1" t="s">
        <v>229</v>
      </c>
      <c r="B277" s="30" t="s">
        <v>104</v>
      </c>
      <c r="C277" s="29"/>
      <c r="D277" s="1">
        <v>183.5</v>
      </c>
      <c r="E277" s="2">
        <f t="shared" si="42"/>
        <v>-1316.5</v>
      </c>
      <c r="F277" s="1">
        <v>2448.5</v>
      </c>
      <c r="H277" s="10">
        <v>1500</v>
      </c>
    </row>
    <row r="278" spans="1:8" hidden="1" outlineLevel="1" x14ac:dyDescent="0.25">
      <c r="A278" s="1" t="s">
        <v>522</v>
      </c>
      <c r="B278" s="37" t="s">
        <v>523</v>
      </c>
      <c r="C278" s="2" t="s">
        <v>663</v>
      </c>
      <c r="D278" s="37">
        <v>0</v>
      </c>
      <c r="E278" s="37">
        <f t="shared" ref="E278:E279" si="43">D278-H278</f>
        <v>0</v>
      </c>
      <c r="F278" s="37">
        <v>0</v>
      </c>
      <c r="H278" s="3">
        <v>0</v>
      </c>
    </row>
    <row r="279" spans="1:8" hidden="1" outlineLevel="1" x14ac:dyDescent="0.25">
      <c r="A279" s="1" t="s">
        <v>524</v>
      </c>
      <c r="B279" s="37" t="s">
        <v>525</v>
      </c>
      <c r="C279" s="2" t="s">
        <v>664</v>
      </c>
      <c r="D279" s="44">
        <v>17661.34</v>
      </c>
      <c r="E279" s="44">
        <f t="shared" si="43"/>
        <v>994.34000000000015</v>
      </c>
      <c r="F279" s="44">
        <v>64456.46</v>
      </c>
      <c r="H279" s="3">
        <v>16667</v>
      </c>
    </row>
    <row r="280" spans="1:8" hidden="1" collapsed="1" x14ac:dyDescent="0.25">
      <c r="A280" s="1" t="s">
        <v>230</v>
      </c>
      <c r="B280" s="30" t="s">
        <v>105</v>
      </c>
      <c r="C280" s="29"/>
      <c r="D280" s="1">
        <v>17661.34</v>
      </c>
      <c r="E280" s="2">
        <f t="shared" si="42"/>
        <v>994.34000000000015</v>
      </c>
      <c r="F280" s="1">
        <v>64456.46</v>
      </c>
      <c r="H280" s="10">
        <v>16667</v>
      </c>
    </row>
    <row r="281" spans="1:8" hidden="1" x14ac:dyDescent="0.25">
      <c r="B281" s="32" t="s">
        <v>106</v>
      </c>
      <c r="C281" s="29"/>
      <c r="D281" s="21">
        <f>D268+D270+D272+D273+D275+D277+D280</f>
        <v>28217.23</v>
      </c>
      <c r="E281" s="21">
        <f t="shared" ref="E281:F281" si="44">E268+E270+E272+E273+E275+E277+E280</f>
        <v>-35240.130000000005</v>
      </c>
      <c r="F281" s="21">
        <f t="shared" si="44"/>
        <v>163661.89000000001</v>
      </c>
    </row>
    <row r="282" spans="1:8" hidden="1" x14ac:dyDescent="0.25">
      <c r="B282" s="33"/>
      <c r="C282" s="29"/>
      <c r="D282" s="1"/>
      <c r="E282" s="1"/>
      <c r="F282" s="1"/>
    </row>
    <row r="283" spans="1:8" hidden="1" outlineLevel="1" x14ac:dyDescent="0.25">
      <c r="A283" s="1" t="s">
        <v>526</v>
      </c>
      <c r="B283" s="37" t="s">
        <v>527</v>
      </c>
      <c r="C283" s="2" t="s">
        <v>665</v>
      </c>
      <c r="D283" s="44">
        <v>0</v>
      </c>
      <c r="E283" s="44">
        <f>D283-H283</f>
        <v>0</v>
      </c>
      <c r="F283" s="44">
        <v>0</v>
      </c>
      <c r="H283" s="3">
        <v>0</v>
      </c>
    </row>
    <row r="284" spans="1:8" hidden="1" collapsed="1" x14ac:dyDescent="0.25">
      <c r="A284" s="1" t="s">
        <v>231</v>
      </c>
      <c r="B284" s="30" t="s">
        <v>114</v>
      </c>
      <c r="C284" s="29"/>
      <c r="D284" s="1">
        <v>0</v>
      </c>
      <c r="E284" s="2">
        <f t="shared" ref="E284" si="45">D284-H284</f>
        <v>0</v>
      </c>
      <c r="F284" s="1">
        <v>0</v>
      </c>
      <c r="H284" s="10">
        <v>0</v>
      </c>
    </row>
    <row r="285" spans="1:8" hidden="1" x14ac:dyDescent="0.25">
      <c r="B285" s="34"/>
      <c r="C285" s="29"/>
      <c r="D285" s="1"/>
      <c r="E285" s="1"/>
      <c r="F285" s="1"/>
    </row>
    <row r="286" spans="1:8" hidden="1" outlineLevel="1" x14ac:dyDescent="0.25">
      <c r="A286" s="1" t="s">
        <v>528</v>
      </c>
      <c r="B286" s="37" t="s">
        <v>529</v>
      </c>
      <c r="C286" s="2" t="s">
        <v>666</v>
      </c>
      <c r="D286" s="44">
        <v>17186</v>
      </c>
      <c r="E286" s="44">
        <f>D286-H286</f>
        <v>-7172</v>
      </c>
      <c r="F286" s="44">
        <v>149644</v>
      </c>
      <c r="H286" s="3">
        <v>24358</v>
      </c>
    </row>
    <row r="287" spans="1:8" hidden="1" collapsed="1" x14ac:dyDescent="0.25">
      <c r="A287" s="1" t="s">
        <v>232</v>
      </c>
      <c r="B287" s="30" t="s">
        <v>115</v>
      </c>
      <c r="C287" s="29"/>
      <c r="D287" s="1">
        <v>17186</v>
      </c>
      <c r="E287" s="2">
        <f t="shared" ref="E287:E289" si="46">D287-H287</f>
        <v>-7172</v>
      </c>
      <c r="F287" s="1">
        <v>149644</v>
      </c>
      <c r="H287" s="10">
        <v>24358</v>
      </c>
    </row>
    <row r="288" spans="1:8" hidden="1" outlineLevel="1" x14ac:dyDescent="0.25">
      <c r="A288" s="1" t="s">
        <v>530</v>
      </c>
      <c r="B288" s="37" t="s">
        <v>531</v>
      </c>
      <c r="C288" s="2" t="s">
        <v>667</v>
      </c>
      <c r="D288" s="44">
        <v>4308</v>
      </c>
      <c r="E288" s="44">
        <f>D288-H288</f>
        <v>-1796</v>
      </c>
      <c r="F288" s="44">
        <v>37505</v>
      </c>
      <c r="H288" s="3">
        <v>6104</v>
      </c>
    </row>
    <row r="289" spans="1:8" hidden="1" collapsed="1" x14ac:dyDescent="0.25">
      <c r="A289" s="1" t="s">
        <v>233</v>
      </c>
      <c r="B289" s="30" t="s">
        <v>116</v>
      </c>
      <c r="C289" s="29"/>
      <c r="D289" s="1">
        <v>4308</v>
      </c>
      <c r="E289" s="2">
        <f t="shared" si="46"/>
        <v>-1796</v>
      </c>
      <c r="F289" s="1">
        <v>37505</v>
      </c>
      <c r="H289" s="10">
        <v>6104</v>
      </c>
    </row>
    <row r="290" spans="1:8" hidden="1" x14ac:dyDescent="0.25">
      <c r="B290" s="34" t="s">
        <v>141</v>
      </c>
      <c r="C290" s="29"/>
      <c r="D290" s="21">
        <f>D287+D289</f>
        <v>21494</v>
      </c>
      <c r="E290" s="21">
        <f t="shared" ref="E290:F290" si="47">E287+E289</f>
        <v>-8968</v>
      </c>
      <c r="F290" s="21">
        <f t="shared" si="47"/>
        <v>187149</v>
      </c>
    </row>
    <row r="291" spans="1:8" hidden="1" x14ac:dyDescent="0.25">
      <c r="B291" s="34"/>
      <c r="C291" s="29"/>
      <c r="D291" s="1"/>
      <c r="E291" s="1"/>
      <c r="F291" s="1"/>
    </row>
    <row r="292" spans="1:8" hidden="1" x14ac:dyDescent="0.25">
      <c r="A292" s="1" t="s">
        <v>234</v>
      </c>
      <c r="B292" s="30" t="s">
        <v>117</v>
      </c>
      <c r="C292" s="29"/>
      <c r="D292" s="1">
        <v>0</v>
      </c>
      <c r="E292" s="2">
        <f t="shared" ref="E292:E295" si="48">D292-H292</f>
        <v>0</v>
      </c>
      <c r="F292" s="1">
        <v>0</v>
      </c>
    </row>
    <row r="293" spans="1:8" hidden="1" x14ac:dyDescent="0.25">
      <c r="A293" s="1" t="s">
        <v>235</v>
      </c>
      <c r="B293" s="30" t="s">
        <v>118</v>
      </c>
      <c r="C293" s="29"/>
      <c r="D293" s="1">
        <v>0</v>
      </c>
      <c r="E293" s="2">
        <f t="shared" si="48"/>
        <v>0</v>
      </c>
      <c r="F293" s="1">
        <v>0</v>
      </c>
    </row>
    <row r="294" spans="1:8" hidden="1" x14ac:dyDescent="0.25">
      <c r="A294" s="1" t="s">
        <v>236</v>
      </c>
      <c r="B294" s="30" t="s">
        <v>132</v>
      </c>
      <c r="C294" s="29"/>
      <c r="D294" s="1">
        <v>0</v>
      </c>
      <c r="E294" s="2">
        <f t="shared" ref="E294" si="49">D294-H294</f>
        <v>0</v>
      </c>
      <c r="F294" s="1">
        <v>0</v>
      </c>
    </row>
    <row r="295" spans="1:8" hidden="1" x14ac:dyDescent="0.25">
      <c r="A295" s="1" t="s">
        <v>237</v>
      </c>
      <c r="B295" s="30" t="s">
        <v>119</v>
      </c>
      <c r="C295" s="29"/>
      <c r="D295" s="1">
        <v>0</v>
      </c>
      <c r="E295" s="2">
        <f t="shared" si="48"/>
        <v>0</v>
      </c>
      <c r="F295" s="1">
        <v>0</v>
      </c>
    </row>
    <row r="296" spans="1:8" hidden="1" x14ac:dyDescent="0.25">
      <c r="B296" s="32" t="s">
        <v>120</v>
      </c>
      <c r="C296" s="29"/>
      <c r="D296" s="21">
        <f>D284+D290+D292+D293+D294+D295</f>
        <v>21494</v>
      </c>
      <c r="E296" s="21">
        <f>E284+E290+E292+E293+E294+E295</f>
        <v>-8968</v>
      </c>
      <c r="F296" s="21">
        <f>F284+F290+F292+F293+F294+F295</f>
        <v>187149</v>
      </c>
    </row>
    <row r="297" spans="1:8" x14ac:dyDescent="0.25">
      <c r="B297" s="22" t="s">
        <v>8</v>
      </c>
      <c r="C297" s="23"/>
      <c r="D297" s="23">
        <f>D265-D281-D296</f>
        <v>46913.86</v>
      </c>
      <c r="E297" s="23">
        <f>E265-E281-E296</f>
        <v>-27929.910000000003</v>
      </c>
      <c r="F297" s="23">
        <f>F265-F281-F296</f>
        <v>484057.86</v>
      </c>
    </row>
    <row r="298" spans="1:8" x14ac:dyDescent="0.25">
      <c r="B298" s="29"/>
      <c r="C298" s="1"/>
      <c r="D298" s="1"/>
      <c r="E298" s="1"/>
      <c r="F298" s="1"/>
    </row>
    <row r="299" spans="1:8" x14ac:dyDescent="0.25">
      <c r="A299" s="1" t="s">
        <v>238</v>
      </c>
      <c r="B299" s="30" t="s">
        <v>107</v>
      </c>
      <c r="C299" s="29"/>
      <c r="D299" s="1">
        <v>0</v>
      </c>
      <c r="E299" s="2">
        <f t="shared" ref="E299:E311" si="50">D299-H299</f>
        <v>0</v>
      </c>
      <c r="F299" s="1">
        <v>0</v>
      </c>
    </row>
    <row r="300" spans="1:8" x14ac:dyDescent="0.25">
      <c r="A300" s="1" t="s">
        <v>239</v>
      </c>
      <c r="B300" s="30" t="s">
        <v>108</v>
      </c>
      <c r="C300" s="29"/>
      <c r="D300" s="1">
        <v>0</v>
      </c>
      <c r="E300" s="2">
        <f t="shared" si="50"/>
        <v>0</v>
      </c>
      <c r="F300" s="1">
        <v>0</v>
      </c>
    </row>
    <row r="301" spans="1:8" x14ac:dyDescent="0.25">
      <c r="A301" s="1" t="s">
        <v>240</v>
      </c>
      <c r="B301" s="30" t="s">
        <v>109</v>
      </c>
      <c r="C301" s="29"/>
      <c r="D301" s="1">
        <v>0</v>
      </c>
      <c r="E301" s="2">
        <f t="shared" si="50"/>
        <v>0</v>
      </c>
      <c r="F301" s="1">
        <v>0</v>
      </c>
    </row>
    <row r="302" spans="1:8" x14ac:dyDescent="0.25">
      <c r="A302" s="1" t="s">
        <v>241</v>
      </c>
      <c r="B302" s="30" t="s">
        <v>110</v>
      </c>
      <c r="C302" s="29"/>
      <c r="D302" s="1">
        <v>0</v>
      </c>
      <c r="E302" s="2">
        <f t="shared" si="50"/>
        <v>0</v>
      </c>
      <c r="F302" s="1">
        <v>0</v>
      </c>
    </row>
    <row r="303" spans="1:8" hidden="1" outlineLevel="1" x14ac:dyDescent="0.25">
      <c r="A303" s="1" t="s">
        <v>532</v>
      </c>
      <c r="B303" s="37" t="s">
        <v>533</v>
      </c>
      <c r="C303" s="2" t="s">
        <v>668</v>
      </c>
      <c r="D303" s="37">
        <v>628810.03</v>
      </c>
      <c r="E303" s="37">
        <f t="shared" ref="E303:E304" si="51">D303-H303</f>
        <v>-20960.329999999958</v>
      </c>
      <c r="F303" s="37">
        <v>2515240.11</v>
      </c>
      <c r="H303" s="3">
        <v>649770.36</v>
      </c>
    </row>
    <row r="304" spans="1:8" hidden="1" outlineLevel="1" x14ac:dyDescent="0.25">
      <c r="A304" s="1" t="s">
        <v>534</v>
      </c>
      <c r="B304" s="37" t="s">
        <v>535</v>
      </c>
      <c r="C304" s="2" t="s">
        <v>669</v>
      </c>
      <c r="D304" s="44">
        <v>1768.89</v>
      </c>
      <c r="E304" s="44">
        <f t="shared" si="51"/>
        <v>-861.78999999999974</v>
      </c>
      <c r="F304" s="44">
        <v>12941.94</v>
      </c>
      <c r="H304" s="3">
        <v>2630.68</v>
      </c>
    </row>
    <row r="305" spans="1:8" collapsed="1" x14ac:dyDescent="0.25">
      <c r="A305" s="1" t="s">
        <v>242</v>
      </c>
      <c r="B305" s="30" t="s">
        <v>111</v>
      </c>
      <c r="C305" s="29"/>
      <c r="D305" s="1">
        <v>630578.92000000004</v>
      </c>
      <c r="E305" s="2">
        <f t="shared" si="50"/>
        <v>-21822.119999999995</v>
      </c>
      <c r="F305" s="1">
        <v>2528182.0499999998</v>
      </c>
      <c r="H305" s="10">
        <v>652401.04</v>
      </c>
    </row>
    <row r="306" spans="1:8" hidden="1" outlineLevel="1" x14ac:dyDescent="0.25">
      <c r="A306" s="1" t="s">
        <v>536</v>
      </c>
      <c r="B306" s="37" t="s">
        <v>537</v>
      </c>
      <c r="C306" s="2" t="s">
        <v>670</v>
      </c>
      <c r="D306" s="37">
        <v>-8568.59</v>
      </c>
      <c r="E306" s="37">
        <f t="shared" ref="E306:E308" si="52">D306-H306</f>
        <v>-8568.59</v>
      </c>
      <c r="F306" s="37">
        <v>-21610.49</v>
      </c>
      <c r="H306" s="3">
        <v>0</v>
      </c>
    </row>
    <row r="307" spans="1:8" hidden="1" outlineLevel="1" x14ac:dyDescent="0.25">
      <c r="A307" s="1" t="s">
        <v>538</v>
      </c>
      <c r="B307" s="37" t="s">
        <v>539</v>
      </c>
      <c r="C307" s="2" t="s">
        <v>671</v>
      </c>
      <c r="D307" s="37">
        <v>179.56</v>
      </c>
      <c r="E307" s="37">
        <f t="shared" si="52"/>
        <v>-27.870000000000005</v>
      </c>
      <c r="F307" s="37">
        <v>793.82</v>
      </c>
      <c r="H307" s="3">
        <v>207.43</v>
      </c>
    </row>
    <row r="308" spans="1:8" hidden="1" outlineLevel="1" x14ac:dyDescent="0.25">
      <c r="A308" s="1" t="s">
        <v>540</v>
      </c>
      <c r="B308" s="37" t="s">
        <v>541</v>
      </c>
      <c r="C308" s="2" t="s">
        <v>672</v>
      </c>
      <c r="D308" s="44">
        <v>0</v>
      </c>
      <c r="E308" s="44">
        <f t="shared" si="52"/>
        <v>0</v>
      </c>
      <c r="F308" s="44">
        <v>0</v>
      </c>
      <c r="H308" s="3">
        <v>0</v>
      </c>
    </row>
    <row r="309" spans="1:8" collapsed="1" x14ac:dyDescent="0.25">
      <c r="A309" s="1" t="s">
        <v>243</v>
      </c>
      <c r="B309" s="30" t="s">
        <v>17</v>
      </c>
      <c r="C309" s="29"/>
      <c r="D309" s="1">
        <v>-8389.0300000000007</v>
      </c>
      <c r="E309" s="2">
        <f t="shared" si="50"/>
        <v>-8596.4600000000009</v>
      </c>
      <c r="F309" s="1">
        <v>-20816.670000000002</v>
      </c>
      <c r="H309" s="10">
        <v>207.43</v>
      </c>
    </row>
    <row r="310" spans="1:8" hidden="1" outlineLevel="1" x14ac:dyDescent="0.25">
      <c r="A310" s="1" t="s">
        <v>542</v>
      </c>
      <c r="B310" s="37" t="s">
        <v>543</v>
      </c>
      <c r="C310" s="2" t="s">
        <v>673</v>
      </c>
      <c r="D310" s="44">
        <v>-13562.33</v>
      </c>
      <c r="E310" s="44">
        <f>D310-H310</f>
        <v>910.59000000000015</v>
      </c>
      <c r="F310" s="44">
        <v>-48388.9</v>
      </c>
      <c r="H310" s="3">
        <v>-14472.92</v>
      </c>
    </row>
    <row r="311" spans="1:8" collapsed="1" x14ac:dyDescent="0.25">
      <c r="A311" s="1" t="s">
        <v>244</v>
      </c>
      <c r="B311" s="30" t="s">
        <v>112</v>
      </c>
      <c r="C311" s="29"/>
      <c r="D311" s="1">
        <v>-13562.33</v>
      </c>
      <c r="E311" s="2">
        <f t="shared" si="50"/>
        <v>910.59000000000015</v>
      </c>
      <c r="F311" s="1">
        <v>-48388.9</v>
      </c>
      <c r="H311" s="10">
        <v>-14472.92</v>
      </c>
    </row>
    <row r="312" spans="1:8" x14ac:dyDescent="0.25">
      <c r="B312" s="35" t="s">
        <v>113</v>
      </c>
      <c r="C312" s="22"/>
      <c r="D312" s="23">
        <f>D299+D300+D301+D302+D305+D309+D311</f>
        <v>608627.56000000006</v>
      </c>
      <c r="E312" s="23">
        <f t="shared" ref="E312:F312" si="53">E299+E300+E301+E302+E305+E309+E311</f>
        <v>-29507.989999999994</v>
      </c>
      <c r="F312" s="23">
        <f t="shared" si="53"/>
        <v>2458976.48</v>
      </c>
    </row>
    <row r="313" spans="1:8" x14ac:dyDescent="0.25">
      <c r="B313" s="29"/>
      <c r="C313" s="1"/>
      <c r="D313" s="1"/>
      <c r="E313" s="1"/>
      <c r="F313" s="1"/>
    </row>
    <row r="314" spans="1:8" x14ac:dyDescent="0.25">
      <c r="B314" s="22" t="s">
        <v>249</v>
      </c>
      <c r="C314" s="23"/>
      <c r="D314" s="23">
        <f>D242+D297-D312</f>
        <v>248301.62999999628</v>
      </c>
      <c r="E314" s="23">
        <f>E242+E297-E312</f>
        <v>-2323998.9100000011</v>
      </c>
      <c r="F314" s="23">
        <f>F242+F297-F312</f>
        <v>12558219.320000019</v>
      </c>
    </row>
    <row r="315" spans="1:8" x14ac:dyDescent="0.25">
      <c r="B315" s="29"/>
      <c r="C315" s="1"/>
      <c r="D315" s="1"/>
      <c r="E315" s="1"/>
      <c r="F315" s="1"/>
    </row>
    <row r="316" spans="1:8" x14ac:dyDescent="0.25">
      <c r="B316" s="29"/>
      <c r="C316" s="1"/>
      <c r="D316" s="1"/>
      <c r="E316" s="1"/>
      <c r="F316" s="1"/>
    </row>
    <row r="317" spans="1:8" x14ac:dyDescent="0.25">
      <c r="A317" s="1" t="s">
        <v>245</v>
      </c>
      <c r="B317" s="30" t="s">
        <v>122</v>
      </c>
      <c r="C317" s="1"/>
      <c r="D317" s="1">
        <v>0</v>
      </c>
      <c r="E317" s="2">
        <f t="shared" ref="E317:E318" si="54">D317-H317</f>
        <v>0</v>
      </c>
      <c r="F317" s="1">
        <v>0</v>
      </c>
    </row>
    <row r="318" spans="1:8" x14ac:dyDescent="0.25">
      <c r="A318" s="1" t="s">
        <v>246</v>
      </c>
      <c r="B318" s="30" t="s">
        <v>123</v>
      </c>
      <c r="C318" s="1"/>
      <c r="D318" s="1">
        <v>0</v>
      </c>
      <c r="E318" s="2">
        <f t="shared" si="54"/>
        <v>0</v>
      </c>
      <c r="F318" s="1">
        <v>0</v>
      </c>
    </row>
    <row r="319" spans="1:8" x14ac:dyDescent="0.25">
      <c r="B319" s="34" t="s">
        <v>124</v>
      </c>
      <c r="C319" s="1"/>
      <c r="D319" s="21">
        <f>D317+D318</f>
        <v>0</v>
      </c>
      <c r="E319" s="21">
        <f t="shared" ref="E319:F319" si="55">E317+E318</f>
        <v>0</v>
      </c>
      <c r="F319" s="21">
        <f t="shared" si="55"/>
        <v>0</v>
      </c>
    </row>
    <row r="320" spans="1:8" x14ac:dyDescent="0.25">
      <c r="B320" s="1"/>
      <c r="C320" s="1"/>
      <c r="D320" s="1"/>
      <c r="E320" s="1"/>
      <c r="F320" s="1"/>
    </row>
    <row r="321" spans="1:6" x14ac:dyDescent="0.25">
      <c r="A321" s="1" t="s">
        <v>247</v>
      </c>
      <c r="B321" s="30" t="s">
        <v>125</v>
      </c>
      <c r="C321" s="1"/>
      <c r="D321" s="1">
        <v>0</v>
      </c>
      <c r="E321" s="2">
        <f t="shared" ref="E321:E322" si="56">D321-H321</f>
        <v>0</v>
      </c>
      <c r="F321" s="1">
        <v>0</v>
      </c>
    </row>
    <row r="322" spans="1:6" x14ac:dyDescent="0.25">
      <c r="A322" s="1" t="s">
        <v>248</v>
      </c>
      <c r="B322" s="30" t="s">
        <v>126</v>
      </c>
      <c r="C322" s="1"/>
      <c r="D322" s="1">
        <v>0</v>
      </c>
      <c r="E322" s="2">
        <f t="shared" si="56"/>
        <v>0</v>
      </c>
      <c r="F322" s="1">
        <v>0</v>
      </c>
    </row>
    <row r="323" spans="1:6" x14ac:dyDescent="0.25">
      <c r="B323" s="34" t="s">
        <v>127</v>
      </c>
      <c r="C323" s="1"/>
      <c r="D323" s="23">
        <f>D321+D322</f>
        <v>0</v>
      </c>
      <c r="E323" s="23">
        <f t="shared" ref="E323:F323" si="57">E321+E322</f>
        <v>0</v>
      </c>
      <c r="F323" s="23">
        <f t="shared" si="57"/>
        <v>0</v>
      </c>
    </row>
    <row r="324" spans="1:6" x14ac:dyDescent="0.25">
      <c r="B324" s="35" t="s">
        <v>128</v>
      </c>
      <c r="C324" s="23"/>
      <c r="D324" s="23">
        <f>D319+D323</f>
        <v>0</v>
      </c>
      <c r="E324" s="23">
        <f>E319+E323</f>
        <v>0</v>
      </c>
      <c r="F324" s="23">
        <f>F319+F323</f>
        <v>0</v>
      </c>
    </row>
    <row r="325" spans="1:6" ht="12" thickBot="1" x14ac:dyDescent="0.3">
      <c r="B325" s="36" t="s">
        <v>9</v>
      </c>
      <c r="C325" s="36"/>
      <c r="D325" s="36">
        <f>+D314+D324</f>
        <v>248301.62999999628</v>
      </c>
      <c r="E325" s="36">
        <f>+E314+E324</f>
        <v>-2323998.9100000011</v>
      </c>
      <c r="F325" s="36">
        <f>+F314+F324</f>
        <v>12558219.320000019</v>
      </c>
    </row>
    <row r="326" spans="1:6" ht="12" thickTop="1" x14ac:dyDescent="0.25"/>
    <row r="327" spans="1:6" x14ac:dyDescent="0.25">
      <c r="D327" s="38"/>
      <c r="E327" s="38"/>
      <c r="F327" s="38"/>
    </row>
    <row r="328" spans="1:6" x14ac:dyDescent="0.25">
      <c r="D328" s="38"/>
      <c r="E328" s="38"/>
      <c r="F328" s="38"/>
    </row>
    <row r="329" spans="1:6" x14ac:dyDescent="0.25">
      <c r="D329" s="38"/>
      <c r="E329" s="38"/>
      <c r="F329" s="38"/>
    </row>
    <row r="330" spans="1:6" x14ac:dyDescent="0.25">
      <c r="D330" s="38"/>
      <c r="E330" s="38"/>
      <c r="F330" s="38"/>
    </row>
    <row r="331" spans="1:6" x14ac:dyDescent="0.25">
      <c r="D331" s="38"/>
      <c r="E331" s="38"/>
      <c r="F331" s="38"/>
    </row>
    <row r="332" spans="1:6" x14ac:dyDescent="0.25">
      <c r="D332" s="38"/>
      <c r="E332" s="38"/>
      <c r="F332" s="38"/>
    </row>
    <row r="333" spans="1:6" x14ac:dyDescent="0.25">
      <c r="D333" s="38"/>
      <c r="E333" s="38"/>
      <c r="F333" s="38"/>
    </row>
    <row r="334" spans="1:6" x14ac:dyDescent="0.25">
      <c r="D334" s="38"/>
      <c r="E334" s="38"/>
      <c r="F334" s="38"/>
    </row>
    <row r="335" spans="1:6" x14ac:dyDescent="0.25">
      <c r="D335" s="38"/>
      <c r="E335" s="38"/>
      <c r="F335" s="38"/>
    </row>
    <row r="336" spans="1:6" x14ac:dyDescent="0.25">
      <c r="D336" s="38"/>
      <c r="E336" s="38"/>
      <c r="F336" s="38"/>
    </row>
    <row r="337" spans="4:6" x14ac:dyDescent="0.25">
      <c r="D337" s="38"/>
      <c r="E337" s="38"/>
      <c r="F337" s="38"/>
    </row>
    <row r="338" spans="4:6" x14ac:dyDescent="0.25">
      <c r="D338" s="38"/>
      <c r="E338" s="38"/>
      <c r="F338" s="38"/>
    </row>
    <row r="339" spans="4:6" x14ac:dyDescent="0.25">
      <c r="D339" s="38"/>
      <c r="E339" s="38"/>
      <c r="F339" s="38"/>
    </row>
    <row r="340" spans="4:6" x14ac:dyDescent="0.25">
      <c r="D340" s="38"/>
      <c r="E340" s="38"/>
      <c r="F340" s="38"/>
    </row>
    <row r="341" spans="4:6" x14ac:dyDescent="0.25">
      <c r="D341" s="38"/>
      <c r="E341" s="38"/>
      <c r="F341" s="38"/>
    </row>
    <row r="342" spans="4:6" x14ac:dyDescent="0.25">
      <c r="D342" s="38"/>
      <c r="E342" s="38"/>
      <c r="F342" s="38"/>
    </row>
    <row r="343" spans="4:6" x14ac:dyDescent="0.25">
      <c r="D343" s="38"/>
      <c r="E343" s="38"/>
      <c r="F343" s="38"/>
    </row>
    <row r="344" spans="4:6" x14ac:dyDescent="0.25">
      <c r="D344" s="38"/>
      <c r="E344" s="38"/>
      <c r="F344" s="38"/>
    </row>
    <row r="345" spans="4:6" x14ac:dyDescent="0.25">
      <c r="D345" s="38"/>
      <c r="E345" s="38"/>
      <c r="F345" s="38"/>
    </row>
    <row r="346" spans="4:6" x14ac:dyDescent="0.25">
      <c r="D346" s="38"/>
      <c r="E346" s="38"/>
      <c r="F346" s="38"/>
    </row>
    <row r="347" spans="4:6" x14ac:dyDescent="0.25">
      <c r="D347" s="38"/>
      <c r="E347" s="38"/>
      <c r="F347" s="38"/>
    </row>
    <row r="348" spans="4:6" x14ac:dyDescent="0.25">
      <c r="D348" s="38"/>
      <c r="E348" s="38"/>
      <c r="F348" s="38"/>
    </row>
    <row r="349" spans="4:6" x14ac:dyDescent="0.25">
      <c r="D349" s="38"/>
      <c r="E349" s="38"/>
      <c r="F349" s="38"/>
    </row>
    <row r="350" spans="4:6" x14ac:dyDescent="0.25">
      <c r="D350" s="38"/>
      <c r="E350" s="38"/>
      <c r="F350" s="38"/>
    </row>
    <row r="351" spans="4:6" x14ac:dyDescent="0.25">
      <c r="D351" s="38"/>
      <c r="E351" s="38"/>
      <c r="F351" s="38"/>
    </row>
    <row r="352" spans="4:6" x14ac:dyDescent="0.25">
      <c r="D352" s="38"/>
      <c r="E352" s="38"/>
      <c r="F352" s="38"/>
    </row>
    <row r="353" spans="4:6" x14ac:dyDescent="0.25">
      <c r="D353" s="38"/>
      <c r="E353" s="38"/>
      <c r="F353" s="38"/>
    </row>
    <row r="354" spans="4:6" x14ac:dyDescent="0.25">
      <c r="D354" s="38"/>
      <c r="E354" s="38"/>
      <c r="F354" s="38"/>
    </row>
    <row r="355" spans="4:6" x14ac:dyDescent="0.25">
      <c r="D355" s="38"/>
      <c r="E355" s="38"/>
      <c r="F355" s="38"/>
    </row>
    <row r="356" spans="4:6" x14ac:dyDescent="0.25">
      <c r="D356" s="38"/>
      <c r="E356" s="38"/>
      <c r="F356" s="38"/>
    </row>
    <row r="357" spans="4:6" x14ac:dyDescent="0.25">
      <c r="D357" s="38"/>
      <c r="E357" s="38"/>
      <c r="F357" s="38"/>
    </row>
    <row r="358" spans="4:6" x14ac:dyDescent="0.25">
      <c r="D358" s="38"/>
      <c r="E358" s="38"/>
      <c r="F358" s="38"/>
    </row>
    <row r="359" spans="4:6" x14ac:dyDescent="0.25">
      <c r="D359" s="38"/>
      <c r="E359" s="38"/>
      <c r="F359" s="38"/>
    </row>
    <row r="360" spans="4:6" x14ac:dyDescent="0.25">
      <c r="D360" s="38"/>
      <c r="E360" s="38"/>
      <c r="F360" s="38"/>
    </row>
    <row r="361" spans="4:6" x14ac:dyDescent="0.25">
      <c r="D361" s="38"/>
      <c r="E361" s="38"/>
      <c r="F361" s="38"/>
    </row>
    <row r="362" spans="4:6" x14ac:dyDescent="0.25">
      <c r="D362" s="38"/>
      <c r="E362" s="38"/>
      <c r="F362" s="38"/>
    </row>
    <row r="363" spans="4:6" x14ac:dyDescent="0.25">
      <c r="D363" s="38"/>
      <c r="E363" s="38"/>
      <c r="F363" s="38"/>
    </row>
    <row r="364" spans="4:6" x14ac:dyDescent="0.25">
      <c r="D364" s="38"/>
      <c r="E364" s="38"/>
      <c r="F364" s="38"/>
    </row>
    <row r="365" spans="4:6" x14ac:dyDescent="0.25">
      <c r="D365" s="38"/>
      <c r="E365" s="38"/>
      <c r="F365" s="38"/>
    </row>
    <row r="366" spans="4:6" x14ac:dyDescent="0.25">
      <c r="D366" s="38"/>
      <c r="E366" s="38"/>
      <c r="F366" s="38"/>
    </row>
    <row r="367" spans="4:6" x14ac:dyDescent="0.25">
      <c r="D367" s="38"/>
      <c r="E367" s="38"/>
      <c r="F367" s="38"/>
    </row>
    <row r="368" spans="4:6" x14ac:dyDescent="0.25">
      <c r="D368" s="38"/>
      <c r="E368" s="38"/>
      <c r="F368" s="38"/>
    </row>
    <row r="369" spans="4:6" x14ac:dyDescent="0.25">
      <c r="D369" s="38"/>
      <c r="E369" s="38"/>
      <c r="F369" s="38"/>
    </row>
    <row r="370" spans="4:6" x14ac:dyDescent="0.25">
      <c r="D370" s="38"/>
      <c r="E370" s="38"/>
      <c r="F370" s="38"/>
    </row>
    <row r="371" spans="4:6" x14ac:dyDescent="0.25">
      <c r="D371" s="38"/>
      <c r="E371" s="38"/>
      <c r="F371" s="38"/>
    </row>
    <row r="372" spans="4:6" x14ac:dyDescent="0.25">
      <c r="D372" s="38"/>
      <c r="E372" s="38"/>
      <c r="F372" s="38"/>
    </row>
    <row r="373" spans="4:6" x14ac:dyDescent="0.25">
      <c r="D373" s="38"/>
      <c r="E373" s="38"/>
      <c r="F373" s="38"/>
    </row>
    <row r="374" spans="4:6" x14ac:dyDescent="0.25">
      <c r="D374" s="38"/>
      <c r="E374" s="38"/>
      <c r="F374" s="38"/>
    </row>
    <row r="375" spans="4:6" x14ac:dyDescent="0.25">
      <c r="D375" s="38"/>
      <c r="E375" s="38"/>
      <c r="F375" s="38"/>
    </row>
    <row r="376" spans="4:6" x14ac:dyDescent="0.25">
      <c r="D376" s="38"/>
      <c r="E376" s="38"/>
      <c r="F376" s="38"/>
    </row>
    <row r="377" spans="4:6" x14ac:dyDescent="0.25">
      <c r="D377" s="38"/>
      <c r="E377" s="38"/>
      <c r="F377" s="38"/>
    </row>
    <row r="378" spans="4:6" x14ac:dyDescent="0.25">
      <c r="D378" s="38"/>
      <c r="E378" s="38"/>
      <c r="F378" s="38"/>
    </row>
    <row r="379" spans="4:6" x14ac:dyDescent="0.25">
      <c r="D379" s="38"/>
      <c r="E379" s="38"/>
      <c r="F379" s="38"/>
    </row>
    <row r="380" spans="4:6" x14ac:dyDescent="0.25">
      <c r="D380" s="38"/>
      <c r="E380" s="38"/>
      <c r="F380" s="38"/>
    </row>
    <row r="381" spans="4:6" x14ac:dyDescent="0.25">
      <c r="D381" s="38"/>
      <c r="E381" s="38"/>
      <c r="F381" s="38"/>
    </row>
    <row r="382" spans="4:6" x14ac:dyDescent="0.25">
      <c r="D382" s="38"/>
      <c r="E382" s="38"/>
      <c r="F382" s="38"/>
    </row>
    <row r="383" spans="4:6" x14ac:dyDescent="0.25">
      <c r="D383" s="38"/>
      <c r="E383" s="38"/>
      <c r="F383" s="38"/>
    </row>
    <row r="384" spans="4:6" x14ac:dyDescent="0.25">
      <c r="D384" s="38"/>
      <c r="E384" s="38"/>
      <c r="F384" s="38"/>
    </row>
    <row r="385" spans="4:6" x14ac:dyDescent="0.25">
      <c r="D385" s="38"/>
      <c r="E385" s="38"/>
      <c r="F385" s="38"/>
    </row>
    <row r="386" spans="4:6" x14ac:dyDescent="0.25">
      <c r="D386" s="38"/>
      <c r="E386" s="38"/>
      <c r="F386" s="38"/>
    </row>
    <row r="387" spans="4:6" x14ac:dyDescent="0.25">
      <c r="D387" s="38"/>
      <c r="E387" s="38"/>
      <c r="F387" s="38"/>
    </row>
    <row r="388" spans="4:6" x14ac:dyDescent="0.25">
      <c r="D388" s="38"/>
      <c r="E388" s="38"/>
      <c r="F388" s="38"/>
    </row>
    <row r="389" spans="4:6" x14ac:dyDescent="0.25">
      <c r="D389" s="38"/>
      <c r="E389" s="38"/>
      <c r="F389" s="38"/>
    </row>
    <row r="390" spans="4:6" x14ac:dyDescent="0.25">
      <c r="D390" s="38"/>
      <c r="E390" s="38"/>
      <c r="F390" s="38"/>
    </row>
    <row r="391" spans="4:6" x14ac:dyDescent="0.25">
      <c r="D391" s="38"/>
      <c r="E391" s="38"/>
      <c r="F391" s="38"/>
    </row>
    <row r="392" spans="4:6" x14ac:dyDescent="0.25">
      <c r="D392" s="38"/>
      <c r="E392" s="38"/>
      <c r="F392" s="38"/>
    </row>
    <row r="393" spans="4:6" x14ac:dyDescent="0.25">
      <c r="D393" s="38"/>
      <c r="E393" s="38"/>
      <c r="F393" s="38"/>
    </row>
    <row r="394" spans="4:6" x14ac:dyDescent="0.25">
      <c r="D394" s="38"/>
      <c r="E394" s="38"/>
      <c r="F394" s="38"/>
    </row>
    <row r="395" spans="4:6" x14ac:dyDescent="0.25">
      <c r="D395" s="38"/>
      <c r="E395" s="38"/>
      <c r="F395" s="38"/>
    </row>
    <row r="396" spans="4:6" x14ac:dyDescent="0.25">
      <c r="D396" s="38"/>
      <c r="E396" s="38"/>
      <c r="F396" s="38"/>
    </row>
    <row r="397" spans="4:6" x14ac:dyDescent="0.25">
      <c r="D397" s="38"/>
      <c r="E397" s="38"/>
      <c r="F397" s="38"/>
    </row>
    <row r="398" spans="4:6" x14ac:dyDescent="0.25">
      <c r="D398" s="38"/>
      <c r="E398" s="38"/>
      <c r="F398" s="38"/>
    </row>
    <row r="399" spans="4:6" x14ac:dyDescent="0.25">
      <c r="D399" s="38"/>
      <c r="E399" s="38"/>
      <c r="F399" s="38"/>
    </row>
    <row r="400" spans="4:6" x14ac:dyDescent="0.25">
      <c r="D400" s="38"/>
      <c r="E400" s="38"/>
      <c r="F400" s="38"/>
    </row>
    <row r="401" spans="4:6" x14ac:dyDescent="0.25">
      <c r="D401" s="38"/>
      <c r="E401" s="38"/>
      <c r="F401" s="38"/>
    </row>
    <row r="402" spans="4:6" x14ac:dyDescent="0.25">
      <c r="D402" s="38"/>
      <c r="E402" s="38"/>
      <c r="F402" s="38"/>
    </row>
    <row r="403" spans="4:6" x14ac:dyDescent="0.25">
      <c r="D403" s="38"/>
      <c r="E403" s="38"/>
      <c r="F403" s="38"/>
    </row>
    <row r="404" spans="4:6" x14ac:dyDescent="0.25">
      <c r="D404" s="38"/>
      <c r="E404" s="38"/>
      <c r="F404" s="38"/>
    </row>
    <row r="405" spans="4:6" x14ac:dyDescent="0.25">
      <c r="D405" s="38"/>
      <c r="E405" s="38"/>
      <c r="F405" s="38"/>
    </row>
    <row r="406" spans="4:6" x14ac:dyDescent="0.25">
      <c r="D406" s="38"/>
      <c r="E406" s="38"/>
      <c r="F406" s="38"/>
    </row>
    <row r="407" spans="4:6" x14ac:dyDescent="0.25">
      <c r="D407" s="38"/>
      <c r="E407" s="38"/>
      <c r="F407" s="38"/>
    </row>
    <row r="408" spans="4:6" x14ac:dyDescent="0.25">
      <c r="D408" s="38"/>
      <c r="E408" s="38"/>
      <c r="F408" s="38"/>
    </row>
    <row r="409" spans="4:6" x14ac:dyDescent="0.25">
      <c r="D409" s="38"/>
      <c r="E409" s="38"/>
      <c r="F409" s="38"/>
    </row>
    <row r="410" spans="4:6" x14ac:dyDescent="0.25">
      <c r="D410" s="38"/>
      <c r="E410" s="38"/>
      <c r="F410" s="38"/>
    </row>
    <row r="411" spans="4:6" x14ac:dyDescent="0.25">
      <c r="D411" s="38"/>
      <c r="E411" s="38"/>
      <c r="F411" s="38"/>
    </row>
    <row r="412" spans="4:6" x14ac:dyDescent="0.25">
      <c r="D412" s="38"/>
      <c r="E412" s="38"/>
      <c r="F412" s="38"/>
    </row>
    <row r="413" spans="4:6" x14ac:dyDescent="0.25">
      <c r="D413" s="38"/>
      <c r="E413" s="38"/>
      <c r="F413" s="38"/>
    </row>
    <row r="414" spans="4:6" x14ac:dyDescent="0.25">
      <c r="D414" s="38"/>
      <c r="E414" s="38"/>
      <c r="F414" s="38"/>
    </row>
    <row r="415" spans="4:6" x14ac:dyDescent="0.25">
      <c r="D415" s="38"/>
      <c r="E415" s="38"/>
      <c r="F415" s="38"/>
    </row>
    <row r="416" spans="4:6" x14ac:dyDescent="0.25">
      <c r="D416" s="38"/>
      <c r="E416" s="38"/>
      <c r="F416" s="38"/>
    </row>
    <row r="417" spans="4:6" x14ac:dyDescent="0.25">
      <c r="D417" s="38"/>
      <c r="E417" s="38"/>
      <c r="F417" s="38"/>
    </row>
    <row r="418" spans="4:6" x14ac:dyDescent="0.25">
      <c r="D418" s="38"/>
      <c r="E418" s="38"/>
      <c r="F418" s="38"/>
    </row>
    <row r="419" spans="4:6" x14ac:dyDescent="0.25">
      <c r="D419" s="38"/>
      <c r="E419" s="38"/>
      <c r="F419" s="38"/>
    </row>
    <row r="420" spans="4:6" x14ac:dyDescent="0.25">
      <c r="D420" s="38"/>
      <c r="E420" s="38"/>
      <c r="F420" s="38"/>
    </row>
    <row r="421" spans="4:6" x14ac:dyDescent="0.25">
      <c r="D421" s="38"/>
      <c r="E421" s="38"/>
      <c r="F421" s="38"/>
    </row>
    <row r="422" spans="4:6" x14ac:dyDescent="0.25">
      <c r="D422" s="38"/>
      <c r="E422" s="38"/>
      <c r="F422" s="38"/>
    </row>
    <row r="423" spans="4:6" x14ac:dyDescent="0.25">
      <c r="D423" s="38"/>
      <c r="E423" s="38"/>
      <c r="F423" s="38"/>
    </row>
    <row r="424" spans="4:6" x14ac:dyDescent="0.25">
      <c r="D424" s="38"/>
      <c r="E424" s="38"/>
      <c r="F424" s="38"/>
    </row>
    <row r="425" spans="4:6" x14ac:dyDescent="0.25">
      <c r="D425" s="38"/>
      <c r="E425" s="38"/>
      <c r="F425" s="38"/>
    </row>
    <row r="426" spans="4:6" x14ac:dyDescent="0.25">
      <c r="D426" s="38"/>
      <c r="E426" s="38"/>
      <c r="F426" s="38"/>
    </row>
    <row r="427" spans="4:6" x14ac:dyDescent="0.25">
      <c r="D427" s="38"/>
      <c r="E427" s="38"/>
      <c r="F427" s="38"/>
    </row>
    <row r="428" spans="4:6" x14ac:dyDescent="0.25">
      <c r="D428" s="38"/>
      <c r="E428" s="38"/>
      <c r="F428" s="38"/>
    </row>
    <row r="429" spans="4:6" x14ac:dyDescent="0.25">
      <c r="D429" s="38"/>
      <c r="E429" s="38"/>
      <c r="F429" s="38"/>
    </row>
    <row r="430" spans="4:6" x14ac:dyDescent="0.25">
      <c r="D430" s="38"/>
      <c r="E430" s="38"/>
      <c r="F430" s="38"/>
    </row>
    <row r="431" spans="4:6" x14ac:dyDescent="0.25">
      <c r="D431" s="38"/>
      <c r="E431" s="38"/>
      <c r="F431" s="38"/>
    </row>
    <row r="432" spans="4:6" x14ac:dyDescent="0.25">
      <c r="D432" s="38"/>
      <c r="E432" s="38"/>
      <c r="F432" s="38"/>
    </row>
    <row r="433" spans="4:6" x14ac:dyDescent="0.25">
      <c r="D433" s="38"/>
      <c r="E433" s="38"/>
      <c r="F433" s="38"/>
    </row>
    <row r="434" spans="4:6" x14ac:dyDescent="0.25">
      <c r="D434" s="38"/>
      <c r="E434" s="38"/>
      <c r="F434" s="38"/>
    </row>
    <row r="435" spans="4:6" x14ac:dyDescent="0.25">
      <c r="D435" s="38"/>
      <c r="E435" s="38"/>
      <c r="F435" s="38"/>
    </row>
    <row r="436" spans="4:6" x14ac:dyDescent="0.25">
      <c r="D436" s="38"/>
      <c r="E436" s="38"/>
      <c r="F436" s="38"/>
    </row>
    <row r="437" spans="4:6" x14ac:dyDescent="0.25">
      <c r="D437" s="38"/>
      <c r="E437" s="38"/>
      <c r="F437" s="38"/>
    </row>
    <row r="438" spans="4:6" x14ac:dyDescent="0.25">
      <c r="D438" s="38"/>
      <c r="E438" s="38"/>
      <c r="F438" s="38"/>
    </row>
    <row r="439" spans="4:6" x14ac:dyDescent="0.25">
      <c r="D439" s="38"/>
      <c r="E439" s="38"/>
      <c r="F439" s="38"/>
    </row>
    <row r="440" spans="4:6" x14ac:dyDescent="0.25">
      <c r="D440" s="38"/>
      <c r="E440" s="38"/>
      <c r="F440" s="38"/>
    </row>
    <row r="441" spans="4:6" x14ac:dyDescent="0.25">
      <c r="D441" s="38"/>
      <c r="E441" s="38"/>
      <c r="F441" s="38"/>
    </row>
    <row r="442" spans="4:6" x14ac:dyDescent="0.25">
      <c r="D442" s="38"/>
      <c r="E442" s="38"/>
      <c r="F442" s="38"/>
    </row>
    <row r="443" spans="4:6" x14ac:dyDescent="0.25">
      <c r="D443" s="38"/>
      <c r="E443" s="38"/>
      <c r="F443" s="38"/>
    </row>
    <row r="444" spans="4:6" x14ac:dyDescent="0.25">
      <c r="D444" s="38"/>
      <c r="E444" s="38"/>
      <c r="F444" s="38"/>
    </row>
    <row r="445" spans="4:6" x14ac:dyDescent="0.25">
      <c r="D445" s="38"/>
      <c r="E445" s="38"/>
      <c r="F445" s="38"/>
    </row>
    <row r="446" spans="4:6" x14ac:dyDescent="0.25">
      <c r="D446" s="38"/>
      <c r="E446" s="38"/>
      <c r="F446" s="38"/>
    </row>
    <row r="447" spans="4:6" x14ac:dyDescent="0.25">
      <c r="D447" s="38"/>
      <c r="E447" s="38"/>
      <c r="F447" s="38"/>
    </row>
    <row r="448" spans="4:6" x14ac:dyDescent="0.25">
      <c r="D448" s="38"/>
      <c r="E448" s="38"/>
      <c r="F448" s="38"/>
    </row>
    <row r="449" spans="4:6" x14ac:dyDescent="0.25">
      <c r="D449" s="38"/>
      <c r="E449" s="38"/>
      <c r="F449" s="38"/>
    </row>
    <row r="450" spans="4:6" x14ac:dyDescent="0.25">
      <c r="D450" s="38"/>
      <c r="E450" s="38"/>
      <c r="F450" s="38"/>
    </row>
    <row r="451" spans="4:6" x14ac:dyDescent="0.25">
      <c r="D451" s="38"/>
      <c r="E451" s="38"/>
      <c r="F451" s="38"/>
    </row>
    <row r="452" spans="4:6" x14ac:dyDescent="0.25">
      <c r="D452" s="38"/>
      <c r="E452" s="38"/>
      <c r="F452" s="38"/>
    </row>
    <row r="453" spans="4:6" x14ac:dyDescent="0.25">
      <c r="D453" s="38"/>
      <c r="E453" s="38"/>
      <c r="F453" s="38"/>
    </row>
    <row r="454" spans="4:6" x14ac:dyDescent="0.25">
      <c r="D454" s="38"/>
      <c r="E454" s="38"/>
      <c r="F454" s="38"/>
    </row>
    <row r="455" spans="4:6" x14ac:dyDescent="0.25">
      <c r="D455" s="38"/>
      <c r="E455" s="38"/>
      <c r="F455" s="38"/>
    </row>
    <row r="456" spans="4:6" x14ac:dyDescent="0.25">
      <c r="D456" s="38"/>
      <c r="E456" s="38"/>
      <c r="F456" s="38"/>
    </row>
    <row r="457" spans="4:6" x14ac:dyDescent="0.25">
      <c r="D457" s="38"/>
      <c r="E457" s="38"/>
      <c r="F457" s="38"/>
    </row>
    <row r="458" spans="4:6" x14ac:dyDescent="0.25">
      <c r="D458" s="38"/>
      <c r="E458" s="38"/>
      <c r="F458" s="38"/>
    </row>
    <row r="459" spans="4:6" x14ac:dyDescent="0.25">
      <c r="D459" s="38"/>
      <c r="E459" s="38"/>
      <c r="F459" s="38"/>
    </row>
    <row r="460" spans="4:6" x14ac:dyDescent="0.25">
      <c r="D460" s="38"/>
      <c r="E460" s="38"/>
      <c r="F460" s="38"/>
    </row>
    <row r="461" spans="4:6" x14ac:dyDescent="0.25">
      <c r="D461" s="38"/>
      <c r="E461" s="38"/>
      <c r="F461" s="38"/>
    </row>
    <row r="462" spans="4:6" x14ac:dyDescent="0.25">
      <c r="D462" s="38"/>
      <c r="E462" s="38"/>
      <c r="F462" s="38"/>
    </row>
    <row r="463" spans="4:6" x14ac:dyDescent="0.25">
      <c r="D463" s="38"/>
      <c r="E463" s="38"/>
      <c r="F463" s="38"/>
    </row>
    <row r="464" spans="4:6" x14ac:dyDescent="0.25">
      <c r="D464" s="38"/>
      <c r="E464" s="38"/>
      <c r="F464" s="38"/>
    </row>
    <row r="465" spans="4:6" x14ac:dyDescent="0.25">
      <c r="D465" s="38"/>
      <c r="E465" s="38"/>
      <c r="F465" s="38"/>
    </row>
    <row r="466" spans="4:6" x14ac:dyDescent="0.25">
      <c r="D466" s="38"/>
      <c r="E466" s="38"/>
      <c r="F466" s="38"/>
    </row>
    <row r="467" spans="4:6" x14ac:dyDescent="0.25">
      <c r="D467" s="38"/>
      <c r="E467" s="38"/>
      <c r="F467" s="38"/>
    </row>
    <row r="468" spans="4:6" x14ac:dyDescent="0.25">
      <c r="D468" s="38"/>
      <c r="E468" s="38"/>
      <c r="F468" s="38"/>
    </row>
    <row r="469" spans="4:6" x14ac:dyDescent="0.25">
      <c r="D469" s="38"/>
      <c r="E469" s="38"/>
      <c r="F469" s="38"/>
    </row>
    <row r="470" spans="4:6" x14ac:dyDescent="0.25">
      <c r="D470" s="38"/>
      <c r="E470" s="38"/>
      <c r="F470" s="38"/>
    </row>
    <row r="471" spans="4:6" x14ac:dyDescent="0.25">
      <c r="D471" s="38"/>
      <c r="E471" s="38"/>
      <c r="F471" s="38"/>
    </row>
    <row r="472" spans="4:6" x14ac:dyDescent="0.25">
      <c r="D472" s="38"/>
      <c r="E472" s="38"/>
      <c r="F472" s="38"/>
    </row>
    <row r="473" spans="4:6" x14ac:dyDescent="0.25">
      <c r="D473" s="38"/>
      <c r="E473" s="38"/>
      <c r="F473" s="38"/>
    </row>
    <row r="474" spans="4:6" x14ac:dyDescent="0.25">
      <c r="D474" s="38"/>
      <c r="E474" s="38"/>
      <c r="F474" s="38"/>
    </row>
    <row r="475" spans="4:6" x14ac:dyDescent="0.25">
      <c r="D475" s="38"/>
      <c r="E475" s="38"/>
      <c r="F475" s="38"/>
    </row>
    <row r="476" spans="4:6" x14ac:dyDescent="0.25">
      <c r="D476" s="38"/>
      <c r="E476" s="38"/>
      <c r="F476" s="38"/>
    </row>
    <row r="477" spans="4:6" x14ac:dyDescent="0.25">
      <c r="D477" s="38"/>
      <c r="E477" s="38"/>
      <c r="F477" s="38"/>
    </row>
    <row r="478" spans="4:6" x14ac:dyDescent="0.25">
      <c r="D478" s="38"/>
      <c r="E478" s="38"/>
      <c r="F478" s="38"/>
    </row>
    <row r="479" spans="4:6" x14ac:dyDescent="0.25">
      <c r="D479" s="38"/>
      <c r="E479" s="38"/>
      <c r="F479" s="38"/>
    </row>
    <row r="480" spans="4:6" x14ac:dyDescent="0.25">
      <c r="D480" s="38"/>
      <c r="E480" s="38"/>
      <c r="F480" s="38"/>
    </row>
    <row r="481" spans="4:6" x14ac:dyDescent="0.25">
      <c r="D481" s="38"/>
      <c r="E481" s="38"/>
      <c r="F481" s="38"/>
    </row>
    <row r="482" spans="4:6" x14ac:dyDescent="0.25">
      <c r="D482" s="38"/>
      <c r="E482" s="38"/>
      <c r="F482" s="38"/>
    </row>
    <row r="483" spans="4:6" x14ac:dyDescent="0.25">
      <c r="D483" s="38"/>
      <c r="E483" s="38"/>
      <c r="F483" s="38"/>
    </row>
    <row r="484" spans="4:6" x14ac:dyDescent="0.25">
      <c r="D484" s="38"/>
      <c r="E484" s="38"/>
      <c r="F484" s="38"/>
    </row>
    <row r="485" spans="4:6" x14ac:dyDescent="0.25">
      <c r="D485" s="38"/>
      <c r="E485" s="38"/>
      <c r="F485" s="38"/>
    </row>
    <row r="486" spans="4:6" x14ac:dyDescent="0.25">
      <c r="D486" s="38"/>
      <c r="E486" s="38"/>
      <c r="F486" s="38"/>
    </row>
    <row r="487" spans="4:6" x14ac:dyDescent="0.25">
      <c r="D487" s="38"/>
      <c r="E487" s="38"/>
      <c r="F487" s="38"/>
    </row>
    <row r="488" spans="4:6" x14ac:dyDescent="0.25">
      <c r="D488" s="38"/>
      <c r="E488" s="38"/>
      <c r="F488" s="38"/>
    </row>
    <row r="489" spans="4:6" x14ac:dyDescent="0.25">
      <c r="D489" s="38"/>
      <c r="E489" s="38"/>
      <c r="F489" s="38"/>
    </row>
    <row r="490" spans="4:6" x14ac:dyDescent="0.25">
      <c r="D490" s="38"/>
      <c r="E490" s="38"/>
      <c r="F490" s="38"/>
    </row>
    <row r="491" spans="4:6" x14ac:dyDescent="0.25">
      <c r="D491" s="38"/>
      <c r="E491" s="38"/>
      <c r="F491" s="38"/>
    </row>
    <row r="492" spans="4:6" x14ac:dyDescent="0.25">
      <c r="D492" s="38"/>
      <c r="E492" s="38"/>
      <c r="F492" s="38"/>
    </row>
    <row r="493" spans="4:6" x14ac:dyDescent="0.25">
      <c r="D493" s="38"/>
      <c r="E493" s="38"/>
      <c r="F493" s="38"/>
    </row>
    <row r="494" spans="4:6" x14ac:dyDescent="0.25">
      <c r="D494" s="38"/>
      <c r="E494" s="38"/>
      <c r="F494" s="38"/>
    </row>
    <row r="495" spans="4:6" x14ac:dyDescent="0.25">
      <c r="D495" s="38"/>
      <c r="E495" s="38"/>
      <c r="F495" s="38"/>
    </row>
    <row r="496" spans="4:6" x14ac:dyDescent="0.25">
      <c r="D496" s="38"/>
      <c r="E496" s="38"/>
      <c r="F496" s="38"/>
    </row>
    <row r="497" spans="4:6" x14ac:dyDescent="0.25">
      <c r="D497" s="38"/>
      <c r="E497" s="38"/>
      <c r="F497" s="38"/>
    </row>
    <row r="498" spans="4:6" x14ac:dyDescent="0.25">
      <c r="D498" s="38"/>
      <c r="E498" s="38"/>
      <c r="F498" s="38"/>
    </row>
    <row r="499" spans="4:6" x14ac:dyDescent="0.25">
      <c r="D499" s="38"/>
      <c r="E499" s="38"/>
      <c r="F499" s="38"/>
    </row>
    <row r="500" spans="4:6" x14ac:dyDescent="0.25">
      <c r="D500" s="38"/>
      <c r="E500" s="38"/>
      <c r="F500" s="38"/>
    </row>
    <row r="501" spans="4:6" x14ac:dyDescent="0.25">
      <c r="D501" s="38"/>
      <c r="E501" s="38"/>
      <c r="F501" s="38"/>
    </row>
    <row r="502" spans="4:6" x14ac:dyDescent="0.25">
      <c r="D502" s="38"/>
      <c r="E502" s="38"/>
      <c r="F502" s="38"/>
    </row>
    <row r="503" spans="4:6" x14ac:dyDescent="0.25">
      <c r="D503" s="38"/>
      <c r="E503" s="38"/>
      <c r="F503" s="38"/>
    </row>
    <row r="504" spans="4:6" x14ac:dyDescent="0.25">
      <c r="D504" s="38"/>
      <c r="E504" s="38"/>
      <c r="F504" s="38"/>
    </row>
    <row r="505" spans="4:6" x14ac:dyDescent="0.25">
      <c r="D505" s="38"/>
      <c r="E505" s="38"/>
      <c r="F505" s="38"/>
    </row>
    <row r="506" spans="4:6" x14ac:dyDescent="0.25">
      <c r="D506" s="38"/>
      <c r="E506" s="38"/>
      <c r="F506" s="38"/>
    </row>
    <row r="507" spans="4:6" x14ac:dyDescent="0.25">
      <c r="D507" s="38"/>
      <c r="E507" s="38"/>
      <c r="F507" s="38"/>
    </row>
    <row r="508" spans="4:6" x14ac:dyDescent="0.25">
      <c r="D508" s="38"/>
      <c r="E508" s="38"/>
      <c r="F508" s="38"/>
    </row>
    <row r="509" spans="4:6" x14ac:dyDescent="0.25">
      <c r="D509" s="38"/>
      <c r="E509" s="38"/>
      <c r="F509" s="38"/>
    </row>
    <row r="510" spans="4:6" x14ac:dyDescent="0.25">
      <c r="D510" s="38"/>
      <c r="E510" s="38"/>
      <c r="F510" s="38"/>
    </row>
    <row r="511" spans="4:6" x14ac:dyDescent="0.25">
      <c r="D511" s="38"/>
      <c r="E511" s="38"/>
      <c r="F511" s="38"/>
    </row>
    <row r="512" spans="4:6" x14ac:dyDescent="0.25">
      <c r="D512" s="38"/>
      <c r="E512" s="38"/>
      <c r="F512" s="38"/>
    </row>
    <row r="513" spans="4:6" x14ac:dyDescent="0.25">
      <c r="D513" s="38"/>
      <c r="E513" s="38"/>
      <c r="F513" s="38"/>
    </row>
    <row r="514" spans="4:6" x14ac:dyDescent="0.25">
      <c r="D514" s="38"/>
      <c r="E514" s="38"/>
      <c r="F514" s="38"/>
    </row>
    <row r="515" spans="4:6" x14ac:dyDescent="0.25">
      <c r="D515" s="38"/>
      <c r="E515" s="38"/>
      <c r="F515" s="38"/>
    </row>
    <row r="516" spans="4:6" x14ac:dyDescent="0.25">
      <c r="D516" s="38"/>
      <c r="E516" s="38"/>
      <c r="F516" s="38"/>
    </row>
    <row r="517" spans="4:6" x14ac:dyDescent="0.25">
      <c r="D517" s="38"/>
      <c r="E517" s="38"/>
      <c r="F517" s="38"/>
    </row>
    <row r="518" spans="4:6" x14ac:dyDescent="0.25">
      <c r="D518" s="38"/>
      <c r="E518" s="38"/>
      <c r="F518" s="38"/>
    </row>
    <row r="519" spans="4:6" x14ac:dyDescent="0.25">
      <c r="D519" s="38"/>
      <c r="E519" s="38"/>
      <c r="F519" s="38"/>
    </row>
    <row r="520" spans="4:6" x14ac:dyDescent="0.25">
      <c r="D520" s="38"/>
      <c r="E520" s="38"/>
      <c r="F520" s="38"/>
    </row>
    <row r="521" spans="4:6" x14ac:dyDescent="0.25">
      <c r="D521" s="38"/>
      <c r="E521" s="38"/>
      <c r="F521" s="38"/>
    </row>
    <row r="522" spans="4:6" x14ac:dyDescent="0.25">
      <c r="D522" s="38"/>
      <c r="E522" s="38"/>
      <c r="F522" s="38"/>
    </row>
    <row r="523" spans="4:6" x14ac:dyDescent="0.25">
      <c r="D523" s="38"/>
      <c r="E523" s="38"/>
      <c r="F523" s="38"/>
    </row>
    <row r="524" spans="4:6" x14ac:dyDescent="0.25">
      <c r="D524" s="38"/>
      <c r="E524" s="38"/>
      <c r="F524" s="38"/>
    </row>
    <row r="525" spans="4:6" x14ac:dyDescent="0.25">
      <c r="D525" s="38"/>
      <c r="E525" s="38"/>
      <c r="F525" s="38"/>
    </row>
    <row r="526" spans="4:6" x14ac:dyDescent="0.25">
      <c r="D526" s="38"/>
      <c r="E526" s="38"/>
      <c r="F526" s="38"/>
    </row>
    <row r="527" spans="4:6" x14ac:dyDescent="0.25">
      <c r="D527" s="38"/>
      <c r="E527" s="38"/>
      <c r="F527" s="38"/>
    </row>
    <row r="528" spans="4:6" x14ac:dyDescent="0.25">
      <c r="D528" s="38"/>
      <c r="E528" s="38"/>
      <c r="F528" s="38"/>
    </row>
    <row r="529" spans="4:6" x14ac:dyDescent="0.25">
      <c r="D529" s="38"/>
      <c r="E529" s="38"/>
      <c r="F529" s="38"/>
    </row>
    <row r="530" spans="4:6" x14ac:dyDescent="0.25">
      <c r="D530" s="38"/>
      <c r="E530" s="38"/>
      <c r="F530" s="38"/>
    </row>
    <row r="531" spans="4:6" x14ac:dyDescent="0.25">
      <c r="D531" s="38"/>
      <c r="E531" s="38"/>
      <c r="F531" s="38"/>
    </row>
    <row r="532" spans="4:6" x14ac:dyDescent="0.25">
      <c r="D532" s="38"/>
      <c r="E532" s="38"/>
      <c r="F532" s="38"/>
    </row>
    <row r="533" spans="4:6" x14ac:dyDescent="0.25">
      <c r="D533" s="38"/>
      <c r="E533" s="38"/>
      <c r="F533" s="38"/>
    </row>
    <row r="534" spans="4:6" x14ac:dyDescent="0.25">
      <c r="D534" s="38"/>
      <c r="E534" s="38"/>
      <c r="F534" s="38"/>
    </row>
    <row r="535" spans="4:6" x14ac:dyDescent="0.25">
      <c r="D535" s="38"/>
      <c r="E535" s="38"/>
      <c r="F535" s="38"/>
    </row>
    <row r="536" spans="4:6" x14ac:dyDescent="0.25">
      <c r="D536" s="38"/>
      <c r="E536" s="38"/>
      <c r="F536" s="38"/>
    </row>
    <row r="537" spans="4:6" x14ac:dyDescent="0.25">
      <c r="D537" s="38"/>
      <c r="E537" s="38"/>
      <c r="F537" s="38"/>
    </row>
    <row r="538" spans="4:6" x14ac:dyDescent="0.25">
      <c r="D538" s="38"/>
      <c r="E538" s="38"/>
      <c r="F538" s="38"/>
    </row>
    <row r="539" spans="4:6" x14ac:dyDescent="0.25">
      <c r="D539" s="38"/>
      <c r="E539" s="38"/>
      <c r="F539" s="38"/>
    </row>
    <row r="540" spans="4:6" x14ac:dyDescent="0.25">
      <c r="D540" s="38"/>
      <c r="E540" s="38"/>
      <c r="F540" s="38"/>
    </row>
    <row r="541" spans="4:6" x14ac:dyDescent="0.25">
      <c r="D541" s="38"/>
      <c r="E541" s="38"/>
      <c r="F541" s="38"/>
    </row>
    <row r="542" spans="4:6" x14ac:dyDescent="0.25">
      <c r="D542" s="38"/>
      <c r="E542" s="38"/>
      <c r="F542" s="38"/>
    </row>
    <row r="543" spans="4:6" x14ac:dyDescent="0.25">
      <c r="D543" s="38"/>
      <c r="E543" s="38"/>
      <c r="F543" s="38"/>
    </row>
    <row r="544" spans="4:6" x14ac:dyDescent="0.25">
      <c r="D544" s="38"/>
      <c r="E544" s="38"/>
      <c r="F544" s="38"/>
    </row>
    <row r="545" spans="4:6" x14ac:dyDescent="0.25">
      <c r="D545" s="38"/>
      <c r="E545" s="38"/>
      <c r="F545" s="38"/>
    </row>
    <row r="546" spans="4:6" x14ac:dyDescent="0.25">
      <c r="D546" s="38"/>
      <c r="E546" s="38"/>
      <c r="F546" s="38"/>
    </row>
    <row r="547" spans="4:6" x14ac:dyDescent="0.25">
      <c r="D547" s="38"/>
      <c r="E547" s="38"/>
      <c r="F547" s="38"/>
    </row>
    <row r="548" spans="4:6" x14ac:dyDescent="0.25">
      <c r="D548" s="38"/>
      <c r="E548" s="38"/>
      <c r="F548" s="38"/>
    </row>
    <row r="549" spans="4:6" x14ac:dyDescent="0.25">
      <c r="D549" s="38"/>
      <c r="E549" s="38"/>
      <c r="F549" s="38"/>
    </row>
    <row r="550" spans="4:6" x14ac:dyDescent="0.25">
      <c r="D550" s="38"/>
      <c r="E550" s="38"/>
      <c r="F550" s="38"/>
    </row>
    <row r="551" spans="4:6" x14ac:dyDescent="0.25">
      <c r="D551" s="38"/>
      <c r="E551" s="38"/>
      <c r="F551" s="38"/>
    </row>
    <row r="552" spans="4:6" x14ac:dyDescent="0.25">
      <c r="D552" s="38"/>
      <c r="E552" s="38"/>
      <c r="F552" s="38"/>
    </row>
    <row r="553" spans="4:6" x14ac:dyDescent="0.25">
      <c r="D553" s="38"/>
      <c r="E553" s="38"/>
      <c r="F553" s="38"/>
    </row>
    <row r="554" spans="4:6" x14ac:dyDescent="0.25">
      <c r="D554" s="38"/>
      <c r="E554" s="38"/>
      <c r="F554" s="38"/>
    </row>
    <row r="555" spans="4:6" x14ac:dyDescent="0.25">
      <c r="D555" s="38"/>
      <c r="E555" s="38"/>
      <c r="F555" s="38"/>
    </row>
    <row r="556" spans="4:6" x14ac:dyDescent="0.25">
      <c r="D556" s="38"/>
      <c r="E556" s="38"/>
      <c r="F556" s="38"/>
    </row>
    <row r="557" spans="4:6" x14ac:dyDescent="0.25">
      <c r="D557" s="38"/>
      <c r="E557" s="38"/>
      <c r="F557" s="38"/>
    </row>
    <row r="558" spans="4:6" x14ac:dyDescent="0.25">
      <c r="D558" s="38"/>
      <c r="E558" s="38"/>
      <c r="F558" s="38"/>
    </row>
    <row r="559" spans="4:6" x14ac:dyDescent="0.25">
      <c r="D559" s="38"/>
      <c r="E559" s="38"/>
      <c r="F559" s="38"/>
    </row>
    <row r="560" spans="4:6" x14ac:dyDescent="0.25">
      <c r="D560" s="38"/>
      <c r="E560" s="38"/>
      <c r="F560" s="38"/>
    </row>
    <row r="561" spans="4:6" x14ac:dyDescent="0.25">
      <c r="D561" s="38"/>
      <c r="E561" s="38"/>
      <c r="F561" s="38"/>
    </row>
    <row r="562" spans="4:6" x14ac:dyDescent="0.25">
      <c r="D562" s="38"/>
      <c r="E562" s="38"/>
      <c r="F562" s="38"/>
    </row>
    <row r="563" spans="4:6" x14ac:dyDescent="0.25">
      <c r="D563" s="38"/>
      <c r="E563" s="38"/>
      <c r="F563" s="38"/>
    </row>
    <row r="564" spans="4:6" x14ac:dyDescent="0.25">
      <c r="D564" s="38"/>
      <c r="E564" s="38"/>
      <c r="F564" s="38"/>
    </row>
    <row r="565" spans="4:6" x14ac:dyDescent="0.25">
      <c r="D565" s="38"/>
      <c r="E565" s="38"/>
      <c r="F565" s="38"/>
    </row>
    <row r="566" spans="4:6" x14ac:dyDescent="0.25">
      <c r="D566" s="38"/>
      <c r="E566" s="38"/>
      <c r="F566" s="38"/>
    </row>
    <row r="567" spans="4:6" x14ac:dyDescent="0.25">
      <c r="D567" s="38"/>
      <c r="E567" s="38"/>
      <c r="F567" s="38"/>
    </row>
    <row r="568" spans="4:6" x14ac:dyDescent="0.25">
      <c r="D568" s="38"/>
      <c r="E568" s="38"/>
      <c r="F568" s="38"/>
    </row>
    <row r="569" spans="4:6" x14ac:dyDescent="0.25">
      <c r="D569" s="38"/>
      <c r="E569" s="38"/>
      <c r="F569" s="38"/>
    </row>
    <row r="570" spans="4:6" x14ac:dyDescent="0.25">
      <c r="D570" s="38"/>
      <c r="E570" s="38"/>
      <c r="F570" s="38"/>
    </row>
    <row r="571" spans="4:6" x14ac:dyDescent="0.25">
      <c r="D571" s="38"/>
      <c r="E571" s="38"/>
      <c r="F571" s="38"/>
    </row>
    <row r="572" spans="4:6" x14ac:dyDescent="0.25">
      <c r="D572" s="38"/>
      <c r="E572" s="38"/>
      <c r="F572" s="38"/>
    </row>
    <row r="573" spans="4:6" x14ac:dyDescent="0.25">
      <c r="D573" s="38"/>
      <c r="E573" s="38"/>
      <c r="F573" s="38"/>
    </row>
    <row r="574" spans="4:6" x14ac:dyDescent="0.25">
      <c r="D574" s="38"/>
      <c r="E574" s="38"/>
      <c r="F574" s="38"/>
    </row>
    <row r="575" spans="4:6" x14ac:dyDescent="0.25">
      <c r="D575" s="38"/>
      <c r="E575" s="38"/>
      <c r="F575" s="38"/>
    </row>
    <row r="576" spans="4:6" x14ac:dyDescent="0.25">
      <c r="D576" s="38"/>
      <c r="E576" s="38"/>
      <c r="F576" s="38"/>
    </row>
    <row r="577" spans="4:6" x14ac:dyDescent="0.25">
      <c r="D577" s="38"/>
      <c r="E577" s="38"/>
      <c r="F577" s="38"/>
    </row>
    <row r="578" spans="4:6" x14ac:dyDescent="0.25">
      <c r="D578" s="38"/>
      <c r="E578" s="38"/>
      <c r="F578" s="38"/>
    </row>
    <row r="579" spans="4:6" x14ac:dyDescent="0.25">
      <c r="D579" s="38"/>
      <c r="E579" s="38"/>
      <c r="F579" s="38"/>
    </row>
    <row r="580" spans="4:6" x14ac:dyDescent="0.25">
      <c r="D580" s="38"/>
      <c r="E580" s="38"/>
      <c r="F580" s="38"/>
    </row>
    <row r="581" spans="4:6" x14ac:dyDescent="0.25">
      <c r="D581" s="38"/>
      <c r="E581" s="38"/>
      <c r="F581" s="38"/>
    </row>
    <row r="582" spans="4:6" x14ac:dyDescent="0.25">
      <c r="D582" s="38"/>
      <c r="E582" s="38"/>
      <c r="F582" s="38"/>
    </row>
    <row r="583" spans="4:6" x14ac:dyDescent="0.25">
      <c r="D583" s="38"/>
      <c r="E583" s="38"/>
      <c r="F583" s="38"/>
    </row>
    <row r="584" spans="4:6" x14ac:dyDescent="0.25">
      <c r="D584" s="38"/>
      <c r="E584" s="38"/>
      <c r="F584" s="38"/>
    </row>
    <row r="585" spans="4:6" x14ac:dyDescent="0.25">
      <c r="D585" s="38"/>
      <c r="E585" s="38"/>
      <c r="F585" s="38"/>
    </row>
    <row r="586" spans="4:6" x14ac:dyDescent="0.25">
      <c r="D586" s="38"/>
      <c r="E586" s="38"/>
      <c r="F586" s="38"/>
    </row>
    <row r="587" spans="4:6" x14ac:dyDescent="0.25">
      <c r="D587" s="38"/>
      <c r="E587" s="38"/>
      <c r="F587" s="38"/>
    </row>
    <row r="588" spans="4:6" x14ac:dyDescent="0.25">
      <c r="D588" s="38"/>
      <c r="E588" s="38"/>
      <c r="F588" s="38"/>
    </row>
    <row r="589" spans="4:6" x14ac:dyDescent="0.25">
      <c r="D589" s="38"/>
      <c r="E589" s="38"/>
      <c r="F589" s="38"/>
    </row>
    <row r="590" spans="4:6" x14ac:dyDescent="0.25">
      <c r="D590" s="38"/>
      <c r="E590" s="38"/>
      <c r="F590" s="38"/>
    </row>
    <row r="591" spans="4:6" x14ac:dyDescent="0.25">
      <c r="D591" s="38"/>
      <c r="E591" s="38"/>
      <c r="F591" s="38"/>
    </row>
    <row r="592" spans="4:6" x14ac:dyDescent="0.25">
      <c r="D592" s="38"/>
      <c r="E592" s="38"/>
      <c r="F592" s="38"/>
    </row>
    <row r="593" spans="4:6" x14ac:dyDescent="0.25">
      <c r="D593" s="38"/>
      <c r="E593" s="38"/>
      <c r="F593" s="38"/>
    </row>
    <row r="594" spans="4:6" x14ac:dyDescent="0.25">
      <c r="D594" s="38"/>
      <c r="E594" s="38"/>
      <c r="F594" s="38"/>
    </row>
    <row r="595" spans="4:6" x14ac:dyDescent="0.25">
      <c r="D595" s="38"/>
      <c r="E595" s="38"/>
      <c r="F595" s="38"/>
    </row>
    <row r="596" spans="4:6" x14ac:dyDescent="0.25">
      <c r="D596" s="38"/>
      <c r="E596" s="38"/>
      <c r="F596" s="38"/>
    </row>
    <row r="597" spans="4:6" x14ac:dyDescent="0.25">
      <c r="D597" s="38"/>
      <c r="E597" s="38"/>
      <c r="F597" s="38"/>
    </row>
    <row r="598" spans="4:6" x14ac:dyDescent="0.25">
      <c r="D598" s="38"/>
      <c r="E598" s="38"/>
      <c r="F598" s="38"/>
    </row>
    <row r="599" spans="4:6" x14ac:dyDescent="0.25">
      <c r="D599" s="38"/>
      <c r="E599" s="38"/>
      <c r="F599" s="38"/>
    </row>
    <row r="600" spans="4:6" x14ac:dyDescent="0.25">
      <c r="D600" s="38"/>
      <c r="E600" s="38"/>
      <c r="F600" s="38"/>
    </row>
    <row r="601" spans="4:6" x14ac:dyDescent="0.25">
      <c r="D601" s="38"/>
      <c r="E601" s="38"/>
      <c r="F601" s="38"/>
    </row>
    <row r="602" spans="4:6" x14ac:dyDescent="0.25">
      <c r="D602" s="38"/>
      <c r="E602" s="38"/>
      <c r="F602" s="38"/>
    </row>
    <row r="603" spans="4:6" x14ac:dyDescent="0.25">
      <c r="D603" s="38"/>
      <c r="E603" s="38"/>
      <c r="F603" s="38"/>
    </row>
    <row r="604" spans="4:6" x14ac:dyDescent="0.25">
      <c r="D604" s="38"/>
      <c r="E604" s="38"/>
      <c r="F604" s="38"/>
    </row>
    <row r="605" spans="4:6" x14ac:dyDescent="0.25">
      <c r="D605" s="38"/>
      <c r="E605" s="38"/>
      <c r="F605" s="38"/>
    </row>
    <row r="606" spans="4:6" x14ac:dyDescent="0.25">
      <c r="D606" s="38"/>
      <c r="E606" s="38"/>
      <c r="F606" s="38"/>
    </row>
    <row r="607" spans="4:6" x14ac:dyDescent="0.25">
      <c r="D607" s="38"/>
      <c r="E607" s="38"/>
      <c r="F607" s="38"/>
    </row>
    <row r="608" spans="4:6" x14ac:dyDescent="0.25">
      <c r="D608" s="38"/>
      <c r="E608" s="38"/>
      <c r="F608" s="38"/>
    </row>
    <row r="609" spans="4:6" x14ac:dyDescent="0.25">
      <c r="D609" s="38"/>
      <c r="E609" s="38"/>
      <c r="F609" s="38"/>
    </row>
    <row r="610" spans="4:6" x14ac:dyDescent="0.25">
      <c r="D610" s="38"/>
      <c r="E610" s="38"/>
      <c r="F610" s="38"/>
    </row>
    <row r="611" spans="4:6" x14ac:dyDescent="0.25">
      <c r="D611" s="38"/>
      <c r="E611" s="38"/>
      <c r="F611" s="38"/>
    </row>
    <row r="612" spans="4:6" x14ac:dyDescent="0.25">
      <c r="D612" s="38"/>
      <c r="E612" s="38"/>
      <c r="F612" s="38"/>
    </row>
    <row r="613" spans="4:6" x14ac:dyDescent="0.25">
      <c r="D613" s="38"/>
      <c r="E613" s="38"/>
      <c r="F613" s="38"/>
    </row>
    <row r="614" spans="4:6" x14ac:dyDescent="0.25">
      <c r="D614" s="38"/>
      <c r="E614" s="38"/>
      <c r="F614" s="38"/>
    </row>
    <row r="615" spans="4:6" x14ac:dyDescent="0.25">
      <c r="D615" s="38"/>
      <c r="E615" s="38"/>
      <c r="F615" s="38"/>
    </row>
    <row r="616" spans="4:6" x14ac:dyDescent="0.25">
      <c r="D616" s="38"/>
      <c r="E616" s="38"/>
      <c r="F616" s="38"/>
    </row>
    <row r="617" spans="4:6" x14ac:dyDescent="0.25">
      <c r="D617" s="38"/>
      <c r="E617" s="38"/>
      <c r="F617" s="38"/>
    </row>
    <row r="618" spans="4:6" x14ac:dyDescent="0.25">
      <c r="D618" s="38"/>
      <c r="E618" s="38"/>
      <c r="F618" s="38"/>
    </row>
    <row r="619" spans="4:6" x14ac:dyDescent="0.25">
      <c r="D619" s="38"/>
      <c r="E619" s="38"/>
      <c r="F619" s="38"/>
    </row>
    <row r="620" spans="4:6" x14ac:dyDescent="0.25">
      <c r="D620" s="38"/>
      <c r="E620" s="38"/>
      <c r="F620" s="38"/>
    </row>
    <row r="621" spans="4:6" x14ac:dyDescent="0.25">
      <c r="D621" s="38"/>
      <c r="E621" s="38"/>
      <c r="F621" s="38"/>
    </row>
    <row r="622" spans="4:6" x14ac:dyDescent="0.25">
      <c r="D622" s="38"/>
      <c r="E622" s="38"/>
      <c r="F622" s="38"/>
    </row>
    <row r="623" spans="4:6" x14ac:dyDescent="0.25">
      <c r="D623" s="38"/>
      <c r="E623" s="38"/>
      <c r="F623" s="38"/>
    </row>
    <row r="624" spans="4:6" x14ac:dyDescent="0.25">
      <c r="D624" s="38"/>
      <c r="E624" s="38"/>
      <c r="F624" s="38"/>
    </row>
    <row r="625" spans="4:6" x14ac:dyDescent="0.25">
      <c r="D625" s="38"/>
      <c r="E625" s="38"/>
      <c r="F625" s="38"/>
    </row>
    <row r="626" spans="4:6" x14ac:dyDescent="0.25">
      <c r="D626" s="38"/>
      <c r="E626" s="38"/>
      <c r="F626" s="38"/>
    </row>
    <row r="627" spans="4:6" x14ac:dyDescent="0.25">
      <c r="D627" s="38"/>
      <c r="E627" s="38"/>
      <c r="F627" s="38"/>
    </row>
    <row r="628" spans="4:6" x14ac:dyDescent="0.25">
      <c r="D628" s="38"/>
      <c r="E628" s="38"/>
      <c r="F628" s="38"/>
    </row>
    <row r="629" spans="4:6" x14ac:dyDescent="0.25">
      <c r="D629" s="38"/>
      <c r="E629" s="38"/>
      <c r="F629" s="38"/>
    </row>
    <row r="630" spans="4:6" x14ac:dyDescent="0.25">
      <c r="D630" s="38"/>
      <c r="E630" s="38"/>
      <c r="F630" s="38"/>
    </row>
    <row r="631" spans="4:6" x14ac:dyDescent="0.25">
      <c r="D631" s="38"/>
      <c r="E631" s="38"/>
      <c r="F631" s="38"/>
    </row>
    <row r="632" spans="4:6" x14ac:dyDescent="0.25">
      <c r="D632" s="38"/>
      <c r="E632" s="38"/>
      <c r="F632" s="38"/>
    </row>
    <row r="633" spans="4:6" x14ac:dyDescent="0.25">
      <c r="D633" s="38"/>
      <c r="E633" s="38"/>
      <c r="F633" s="38"/>
    </row>
    <row r="634" spans="4:6" x14ac:dyDescent="0.25">
      <c r="D634" s="38"/>
      <c r="E634" s="38"/>
      <c r="F634" s="38"/>
    </row>
    <row r="635" spans="4:6" x14ac:dyDescent="0.25">
      <c r="D635" s="38"/>
      <c r="E635" s="38"/>
      <c r="F635" s="38"/>
    </row>
    <row r="636" spans="4:6" x14ac:dyDescent="0.25">
      <c r="D636" s="38"/>
      <c r="E636" s="38"/>
      <c r="F636" s="38"/>
    </row>
    <row r="637" spans="4:6" x14ac:dyDescent="0.25">
      <c r="D637" s="38"/>
      <c r="E637" s="38"/>
      <c r="F637" s="38"/>
    </row>
    <row r="638" spans="4:6" x14ac:dyDescent="0.25">
      <c r="D638" s="38"/>
      <c r="E638" s="38"/>
      <c r="F638" s="38"/>
    </row>
    <row r="639" spans="4:6" x14ac:dyDescent="0.25">
      <c r="D639" s="38"/>
      <c r="E639" s="38"/>
      <c r="F639" s="38"/>
    </row>
    <row r="640" spans="4:6" x14ac:dyDescent="0.25">
      <c r="D640" s="38"/>
      <c r="E640" s="38"/>
      <c r="F640" s="38"/>
    </row>
    <row r="641" spans="4:6" x14ac:dyDescent="0.25">
      <c r="D641" s="38"/>
      <c r="E641" s="38"/>
      <c r="F641" s="38"/>
    </row>
    <row r="642" spans="4:6" x14ac:dyDescent="0.25">
      <c r="D642" s="38"/>
      <c r="E642" s="38"/>
      <c r="F642" s="38"/>
    </row>
    <row r="643" spans="4:6" x14ac:dyDescent="0.25">
      <c r="D643" s="38"/>
      <c r="E643" s="38"/>
      <c r="F643" s="38"/>
    </row>
    <row r="644" spans="4:6" x14ac:dyDescent="0.25">
      <c r="D644" s="38"/>
      <c r="E644" s="38"/>
      <c r="F644" s="38"/>
    </row>
    <row r="645" spans="4:6" x14ac:dyDescent="0.25">
      <c r="D645" s="38"/>
      <c r="E645" s="38"/>
      <c r="F645" s="38"/>
    </row>
    <row r="646" spans="4:6" x14ac:dyDescent="0.25">
      <c r="D646" s="38"/>
      <c r="E646" s="38"/>
      <c r="F646" s="38"/>
    </row>
    <row r="647" spans="4:6" x14ac:dyDescent="0.25">
      <c r="D647" s="38"/>
      <c r="E647" s="38"/>
      <c r="F647" s="38"/>
    </row>
    <row r="648" spans="4:6" x14ac:dyDescent="0.25">
      <c r="D648" s="38"/>
      <c r="E648" s="38"/>
      <c r="F648" s="38"/>
    </row>
    <row r="649" spans="4:6" x14ac:dyDescent="0.25">
      <c r="D649" s="38"/>
      <c r="E649" s="38"/>
      <c r="F649" s="38"/>
    </row>
    <row r="650" spans="4:6" x14ac:dyDescent="0.25">
      <c r="D650" s="38"/>
      <c r="E650" s="38"/>
      <c r="F650" s="38"/>
    </row>
    <row r="651" spans="4:6" x14ac:dyDescent="0.25">
      <c r="D651" s="38"/>
      <c r="E651" s="38"/>
      <c r="F651" s="38"/>
    </row>
    <row r="652" spans="4:6" x14ac:dyDescent="0.25">
      <c r="D652" s="38"/>
      <c r="E652" s="38"/>
      <c r="F652" s="38"/>
    </row>
    <row r="653" spans="4:6" x14ac:dyDescent="0.25">
      <c r="D653" s="38"/>
      <c r="E653" s="38"/>
      <c r="F653" s="38"/>
    </row>
    <row r="654" spans="4:6" x14ac:dyDescent="0.25">
      <c r="D654" s="38"/>
      <c r="E654" s="38"/>
      <c r="F654" s="38"/>
    </row>
    <row r="655" spans="4:6" x14ac:dyDescent="0.25">
      <c r="D655" s="38"/>
      <c r="E655" s="38"/>
      <c r="F655" s="38"/>
    </row>
    <row r="656" spans="4:6" x14ac:dyDescent="0.25">
      <c r="D656" s="38"/>
      <c r="E656" s="38"/>
      <c r="F656" s="38"/>
    </row>
    <row r="657" spans="4:6" x14ac:dyDescent="0.25">
      <c r="D657" s="38"/>
      <c r="E657" s="38"/>
      <c r="F657" s="38"/>
    </row>
    <row r="658" spans="4:6" x14ac:dyDescent="0.25">
      <c r="D658" s="38"/>
      <c r="E658" s="38"/>
      <c r="F658" s="38"/>
    </row>
    <row r="659" spans="4:6" x14ac:dyDescent="0.25">
      <c r="D659" s="38"/>
      <c r="E659" s="38"/>
      <c r="F659" s="38"/>
    </row>
    <row r="660" spans="4:6" x14ac:dyDescent="0.25">
      <c r="D660" s="38"/>
      <c r="E660" s="38"/>
      <c r="F660" s="38"/>
    </row>
    <row r="661" spans="4:6" x14ac:dyDescent="0.25">
      <c r="D661" s="38"/>
      <c r="E661" s="38"/>
      <c r="F661" s="38"/>
    </row>
    <row r="662" spans="4:6" x14ac:dyDescent="0.25">
      <c r="D662" s="38"/>
      <c r="E662" s="38"/>
      <c r="F662" s="38"/>
    </row>
    <row r="663" spans="4:6" x14ac:dyDescent="0.25">
      <c r="D663" s="38"/>
      <c r="E663" s="38"/>
      <c r="F663" s="38"/>
    </row>
    <row r="664" spans="4:6" x14ac:dyDescent="0.25">
      <c r="D664" s="38"/>
      <c r="E664" s="38"/>
      <c r="F664" s="38"/>
    </row>
    <row r="665" spans="4:6" x14ac:dyDescent="0.25">
      <c r="D665" s="38"/>
      <c r="E665" s="38"/>
      <c r="F665" s="38"/>
    </row>
    <row r="666" spans="4:6" x14ac:dyDescent="0.25">
      <c r="D666" s="38"/>
      <c r="E666" s="38"/>
      <c r="F666" s="38"/>
    </row>
    <row r="667" spans="4:6" x14ac:dyDescent="0.25">
      <c r="D667" s="38"/>
      <c r="E667" s="38"/>
      <c r="F667" s="38"/>
    </row>
    <row r="668" spans="4:6" x14ac:dyDescent="0.25">
      <c r="D668" s="38"/>
      <c r="E668" s="38"/>
      <c r="F668" s="38"/>
    </row>
    <row r="669" spans="4:6" x14ac:dyDescent="0.25">
      <c r="D669" s="38"/>
      <c r="E669" s="38"/>
      <c r="F669" s="38"/>
    </row>
    <row r="670" spans="4:6" x14ac:dyDescent="0.25">
      <c r="D670" s="38"/>
      <c r="E670" s="38"/>
      <c r="F670" s="38"/>
    </row>
    <row r="671" spans="4:6" x14ac:dyDescent="0.25">
      <c r="D671" s="38"/>
      <c r="E671" s="38"/>
      <c r="F671" s="38"/>
    </row>
    <row r="672" spans="4:6" x14ac:dyDescent="0.25">
      <c r="D672" s="38"/>
      <c r="E672" s="38"/>
      <c r="F672" s="38"/>
    </row>
    <row r="673" spans="4:6" x14ac:dyDescent="0.25">
      <c r="D673" s="38"/>
      <c r="E673" s="38"/>
      <c r="F673" s="38"/>
    </row>
    <row r="674" spans="4:6" x14ac:dyDescent="0.25">
      <c r="D674" s="38"/>
      <c r="E674" s="38"/>
      <c r="F674" s="38"/>
    </row>
    <row r="675" spans="4:6" x14ac:dyDescent="0.25">
      <c r="D675" s="38"/>
      <c r="E675" s="38"/>
      <c r="F675" s="38"/>
    </row>
    <row r="676" spans="4:6" x14ac:dyDescent="0.25">
      <c r="D676" s="38"/>
      <c r="E676" s="38"/>
      <c r="F676" s="38"/>
    </row>
    <row r="677" spans="4:6" x14ac:dyDescent="0.25">
      <c r="D677" s="38"/>
      <c r="E677" s="38"/>
      <c r="F677" s="38"/>
    </row>
    <row r="678" spans="4:6" x14ac:dyDescent="0.25">
      <c r="D678" s="38"/>
      <c r="E678" s="38"/>
      <c r="F678" s="38"/>
    </row>
    <row r="679" spans="4:6" x14ac:dyDescent="0.25">
      <c r="D679" s="38"/>
      <c r="E679" s="38"/>
      <c r="F679" s="38"/>
    </row>
    <row r="680" spans="4:6" x14ac:dyDescent="0.25">
      <c r="D680" s="38"/>
      <c r="E680" s="38"/>
      <c r="F680" s="38"/>
    </row>
    <row r="681" spans="4:6" x14ac:dyDescent="0.25">
      <c r="D681" s="38"/>
      <c r="E681" s="38"/>
      <c r="F681" s="38"/>
    </row>
    <row r="682" spans="4:6" x14ac:dyDescent="0.25">
      <c r="D682" s="38"/>
      <c r="E682" s="38"/>
      <c r="F682" s="38"/>
    </row>
    <row r="683" spans="4:6" x14ac:dyDescent="0.25">
      <c r="D683" s="38"/>
      <c r="E683" s="38"/>
      <c r="F683" s="38"/>
    </row>
    <row r="684" spans="4:6" x14ac:dyDescent="0.25">
      <c r="D684" s="38"/>
      <c r="E684" s="38"/>
      <c r="F684" s="38"/>
    </row>
    <row r="685" spans="4:6" x14ac:dyDescent="0.25">
      <c r="D685" s="38"/>
      <c r="E685" s="38"/>
      <c r="F685" s="38"/>
    </row>
    <row r="686" spans="4:6" x14ac:dyDescent="0.25">
      <c r="D686" s="38"/>
      <c r="E686" s="38"/>
      <c r="F686" s="38"/>
    </row>
    <row r="687" spans="4:6" x14ac:dyDescent="0.25">
      <c r="D687" s="38"/>
      <c r="E687" s="38"/>
      <c r="F687" s="38"/>
    </row>
    <row r="688" spans="4:6" x14ac:dyDescent="0.25">
      <c r="D688" s="38"/>
      <c r="E688" s="38"/>
      <c r="F688" s="38"/>
    </row>
    <row r="689" spans="4:6" x14ac:dyDescent="0.25">
      <c r="D689" s="38"/>
      <c r="E689" s="38"/>
      <c r="F689" s="38"/>
    </row>
    <row r="690" spans="4:6" x14ac:dyDescent="0.25">
      <c r="D690" s="38"/>
      <c r="E690" s="38"/>
      <c r="F690" s="38"/>
    </row>
    <row r="691" spans="4:6" x14ac:dyDescent="0.25">
      <c r="D691" s="38"/>
      <c r="E691" s="38"/>
      <c r="F691" s="38"/>
    </row>
    <row r="692" spans="4:6" x14ac:dyDescent="0.25">
      <c r="D692" s="38"/>
      <c r="E692" s="38"/>
      <c r="F692" s="38"/>
    </row>
    <row r="693" spans="4:6" x14ac:dyDescent="0.25">
      <c r="D693" s="38"/>
      <c r="E693" s="38"/>
      <c r="F693" s="38"/>
    </row>
    <row r="694" spans="4:6" x14ac:dyDescent="0.25">
      <c r="D694" s="38"/>
      <c r="E694" s="38"/>
      <c r="F694" s="38"/>
    </row>
    <row r="695" spans="4:6" x14ac:dyDescent="0.25">
      <c r="D695" s="38"/>
      <c r="E695" s="38"/>
      <c r="F695" s="38"/>
    </row>
    <row r="696" spans="4:6" x14ac:dyDescent="0.25">
      <c r="D696" s="38"/>
      <c r="E696" s="38"/>
      <c r="F696" s="38"/>
    </row>
    <row r="697" spans="4:6" x14ac:dyDescent="0.25">
      <c r="D697" s="38"/>
      <c r="E697" s="38"/>
      <c r="F697" s="38"/>
    </row>
    <row r="698" spans="4:6" x14ac:dyDescent="0.25">
      <c r="D698" s="38"/>
      <c r="E698" s="38"/>
      <c r="F698" s="38"/>
    </row>
    <row r="699" spans="4:6" x14ac:dyDescent="0.25">
      <c r="D699" s="38"/>
      <c r="E699" s="38"/>
      <c r="F699" s="38"/>
    </row>
    <row r="700" spans="4:6" x14ac:dyDescent="0.25">
      <c r="D700" s="38"/>
      <c r="E700" s="38"/>
      <c r="F700" s="38"/>
    </row>
    <row r="701" spans="4:6" x14ac:dyDescent="0.25">
      <c r="D701" s="38"/>
      <c r="E701" s="38"/>
      <c r="F701" s="38"/>
    </row>
    <row r="702" spans="4:6" x14ac:dyDescent="0.25">
      <c r="D702" s="38"/>
      <c r="E702" s="38"/>
      <c r="F702" s="38"/>
    </row>
    <row r="703" spans="4:6" x14ac:dyDescent="0.25">
      <c r="D703" s="38"/>
      <c r="E703" s="38"/>
      <c r="F703" s="38"/>
    </row>
    <row r="704" spans="4:6" x14ac:dyDescent="0.25">
      <c r="D704" s="38"/>
      <c r="E704" s="38"/>
      <c r="F704" s="38"/>
    </row>
    <row r="705" spans="4:6" x14ac:dyDescent="0.25">
      <c r="D705" s="38"/>
      <c r="E705" s="38"/>
      <c r="F705" s="38"/>
    </row>
    <row r="706" spans="4:6" x14ac:dyDescent="0.25">
      <c r="D706" s="38"/>
      <c r="E706" s="38"/>
      <c r="F706" s="38"/>
    </row>
    <row r="707" spans="4:6" x14ac:dyDescent="0.25">
      <c r="D707" s="38"/>
      <c r="E707" s="38"/>
      <c r="F707" s="38"/>
    </row>
    <row r="708" spans="4:6" x14ac:dyDescent="0.25">
      <c r="D708" s="38"/>
      <c r="E708" s="38"/>
      <c r="F708" s="38"/>
    </row>
    <row r="709" spans="4:6" x14ac:dyDescent="0.25">
      <c r="D709" s="38"/>
      <c r="E709" s="38"/>
      <c r="F709" s="38"/>
    </row>
    <row r="710" spans="4:6" x14ac:dyDescent="0.25">
      <c r="D710" s="38"/>
      <c r="E710" s="38"/>
      <c r="F710" s="38"/>
    </row>
    <row r="711" spans="4:6" x14ac:dyDescent="0.25">
      <c r="D711" s="38"/>
      <c r="E711" s="38"/>
      <c r="F711" s="38"/>
    </row>
    <row r="712" spans="4:6" x14ac:dyDescent="0.25">
      <c r="D712" s="38"/>
      <c r="E712" s="38"/>
      <c r="F712" s="38"/>
    </row>
    <row r="713" spans="4:6" x14ac:dyDescent="0.25">
      <c r="D713" s="38"/>
      <c r="E713" s="38"/>
      <c r="F713" s="38"/>
    </row>
    <row r="714" spans="4:6" x14ac:dyDescent="0.25">
      <c r="D714" s="38"/>
      <c r="E714" s="38"/>
      <c r="F714" s="38"/>
    </row>
    <row r="715" spans="4:6" x14ac:dyDescent="0.25">
      <c r="D715" s="38"/>
      <c r="E715" s="38"/>
      <c r="F715" s="38"/>
    </row>
    <row r="716" spans="4:6" x14ac:dyDescent="0.25">
      <c r="D716" s="38"/>
      <c r="E716" s="38"/>
      <c r="F716" s="38"/>
    </row>
    <row r="717" spans="4:6" x14ac:dyDescent="0.25">
      <c r="D717" s="38"/>
      <c r="E717" s="38"/>
      <c r="F717" s="38"/>
    </row>
    <row r="718" spans="4:6" x14ac:dyDescent="0.25">
      <c r="D718" s="38"/>
      <c r="E718" s="38"/>
      <c r="F718" s="38"/>
    </row>
    <row r="719" spans="4:6" x14ac:dyDescent="0.25">
      <c r="D719" s="38"/>
      <c r="E719" s="38"/>
      <c r="F719" s="38"/>
    </row>
    <row r="720" spans="4:6" x14ac:dyDescent="0.25">
      <c r="D720" s="38"/>
      <c r="E720" s="38"/>
      <c r="F720" s="38"/>
    </row>
    <row r="721" spans="4:6" x14ac:dyDescent="0.25">
      <c r="D721" s="38"/>
      <c r="E721" s="38"/>
      <c r="F721" s="38"/>
    </row>
    <row r="722" spans="4:6" x14ac:dyDescent="0.25">
      <c r="D722" s="38"/>
      <c r="E722" s="38"/>
      <c r="F722" s="38"/>
    </row>
    <row r="723" spans="4:6" x14ac:dyDescent="0.25">
      <c r="D723" s="38"/>
      <c r="E723" s="38"/>
      <c r="F723" s="38"/>
    </row>
    <row r="724" spans="4:6" x14ac:dyDescent="0.25">
      <c r="D724" s="38"/>
      <c r="E724" s="38"/>
      <c r="F724" s="38"/>
    </row>
    <row r="725" spans="4:6" x14ac:dyDescent="0.25">
      <c r="D725" s="38"/>
      <c r="E725" s="38"/>
      <c r="F725" s="38"/>
    </row>
    <row r="726" spans="4:6" x14ac:dyDescent="0.25">
      <c r="D726" s="38"/>
      <c r="E726" s="38"/>
      <c r="F726" s="38"/>
    </row>
    <row r="727" spans="4:6" x14ac:dyDescent="0.25">
      <c r="D727" s="38"/>
      <c r="E727" s="38"/>
      <c r="F727" s="38"/>
    </row>
    <row r="728" spans="4:6" x14ac:dyDescent="0.25">
      <c r="D728" s="38"/>
      <c r="E728" s="38"/>
      <c r="F728" s="38"/>
    </row>
    <row r="729" spans="4:6" x14ac:dyDescent="0.25">
      <c r="D729" s="38"/>
      <c r="E729" s="38"/>
      <c r="F729" s="38"/>
    </row>
    <row r="730" spans="4:6" x14ac:dyDescent="0.25">
      <c r="D730" s="38"/>
      <c r="E730" s="38"/>
      <c r="F730" s="38"/>
    </row>
    <row r="731" spans="4:6" x14ac:dyDescent="0.25">
      <c r="D731" s="38"/>
      <c r="E731" s="38"/>
      <c r="F731" s="38"/>
    </row>
    <row r="732" spans="4:6" x14ac:dyDescent="0.25">
      <c r="D732" s="38"/>
      <c r="E732" s="38"/>
      <c r="F732" s="38"/>
    </row>
    <row r="733" spans="4:6" x14ac:dyDescent="0.25">
      <c r="D733" s="38"/>
      <c r="E733" s="38"/>
      <c r="F733" s="38"/>
    </row>
    <row r="734" spans="4:6" x14ac:dyDescent="0.25">
      <c r="D734" s="38"/>
      <c r="E734" s="38"/>
      <c r="F734" s="38"/>
    </row>
    <row r="735" spans="4:6" x14ac:dyDescent="0.25">
      <c r="D735" s="38"/>
      <c r="E735" s="38"/>
      <c r="F735" s="38"/>
    </row>
    <row r="736" spans="4:6" x14ac:dyDescent="0.25">
      <c r="D736" s="38"/>
      <c r="E736" s="38"/>
      <c r="F736" s="38"/>
    </row>
    <row r="737" spans="4:6" x14ac:dyDescent="0.25">
      <c r="D737" s="38"/>
      <c r="E737" s="38"/>
      <c r="F737" s="38"/>
    </row>
    <row r="738" spans="4:6" x14ac:dyDescent="0.25">
      <c r="D738" s="38"/>
      <c r="E738" s="38"/>
      <c r="F738" s="38"/>
    </row>
    <row r="739" spans="4:6" x14ac:dyDescent="0.25">
      <c r="D739" s="38"/>
      <c r="E739" s="38"/>
      <c r="F739" s="38"/>
    </row>
    <row r="740" spans="4:6" x14ac:dyDescent="0.25">
      <c r="D740" s="38"/>
      <c r="E740" s="38"/>
      <c r="F740" s="38"/>
    </row>
    <row r="741" spans="4:6" x14ac:dyDescent="0.25">
      <c r="D741" s="38"/>
      <c r="E741" s="38"/>
      <c r="F741" s="38"/>
    </row>
    <row r="742" spans="4:6" x14ac:dyDescent="0.25">
      <c r="D742" s="38"/>
      <c r="E742" s="38"/>
      <c r="F742" s="38"/>
    </row>
    <row r="743" spans="4:6" x14ac:dyDescent="0.25">
      <c r="D743" s="38"/>
      <c r="E743" s="38"/>
      <c r="F743" s="38"/>
    </row>
    <row r="744" spans="4:6" x14ac:dyDescent="0.25">
      <c r="D744" s="38"/>
      <c r="E744" s="38"/>
      <c r="F744" s="38"/>
    </row>
    <row r="745" spans="4:6" x14ac:dyDescent="0.25">
      <c r="D745" s="38"/>
      <c r="E745" s="38"/>
      <c r="F745" s="38"/>
    </row>
  </sheetData>
  <phoneticPr fontId="0" type="noConversion"/>
  <pageMargins left="0.75" right="0.75" top="0.5" bottom="0.75" header="0.5" footer="0.5"/>
  <pageSetup scale="9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Ryan \ John</cp:lastModifiedBy>
  <cp:lastPrinted>2013-06-03T10:51:14Z</cp:lastPrinted>
  <dcterms:created xsi:type="dcterms:W3CDTF">2004-07-26T14:40:36Z</dcterms:created>
  <dcterms:modified xsi:type="dcterms:W3CDTF">2021-06-09T23:37:56Z</dcterms:modified>
</cp:coreProperties>
</file>