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2800" yWindow="0" windowWidth="28800" windowHeight="12420"/>
  </bookViews>
  <sheets>
    <sheet name="C1" sheetId="1" r:id="rId1"/>
  </sheets>
  <externalReferences>
    <externalReference r:id="rId2"/>
  </externalReferences>
  <definedNames>
    <definedName name="ASD">'[1]GAAP - TBYTD 12.31.2020'!$I$5</definedName>
    <definedName name="NvsEndTime">44330.3567708333</definedName>
    <definedName name="_xlnm.Print_Area" localSheetId="0">'C1'!$A$1:$F$34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F29" i="1" s="1"/>
  <c r="E28" i="1"/>
  <c r="D26" i="1"/>
  <c r="D31" i="1" s="1"/>
  <c r="E22" i="1"/>
  <c r="F22" i="1" s="1"/>
  <c r="E14" i="1"/>
  <c r="F1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15" i="1"/>
  <c r="D16" i="1" s="1"/>
  <c r="E12" i="1"/>
  <c r="A12" i="1"/>
  <c r="E11" i="1"/>
  <c r="F12" i="1" l="1"/>
  <c r="D18" i="1"/>
  <c r="D20" i="1" s="1"/>
  <c r="D24" i="1" s="1"/>
  <c r="D33" i="1" s="1"/>
  <c r="E23" i="1"/>
  <c r="F23" i="1" s="1"/>
  <c r="C15" i="1"/>
  <c r="C16" i="1" s="1"/>
  <c r="F28" i="1"/>
  <c r="F30" i="1"/>
  <c r="F11" i="1"/>
  <c r="E13" i="1"/>
  <c r="E15" i="1" l="1"/>
  <c r="C17" i="1"/>
  <c r="C18" i="1" s="1"/>
  <c r="C20" i="1" s="1"/>
  <c r="C24" i="1" s="1"/>
  <c r="E16" i="1"/>
  <c r="F13" i="1"/>
  <c r="E17" i="1" l="1"/>
  <c r="E26" i="1" s="1"/>
  <c r="E31" i="1" s="1"/>
  <c r="C26" i="1"/>
  <c r="C31" i="1" s="1"/>
  <c r="C33" i="1" s="1"/>
  <c r="F15" i="1"/>
  <c r="F16" i="1" s="1"/>
  <c r="F17" i="1" l="1"/>
  <c r="F26" i="1" s="1"/>
  <c r="F31" i="1" s="1"/>
  <c r="E18" i="1"/>
  <c r="E20" i="1" s="1"/>
  <c r="E24" i="1" s="1"/>
  <c r="E33" i="1" s="1"/>
  <c r="F18" i="1" l="1"/>
  <c r="F20" i="1" s="1"/>
  <c r="F24" i="1" s="1"/>
  <c r="F33" i="1" s="1"/>
</calcChain>
</file>

<file path=xl/sharedStrings.xml><?xml version="1.0" encoding="utf-8"?>
<sst xmlns="http://schemas.openxmlformats.org/spreadsheetml/2006/main" count="34" uniqueCount="33">
  <si>
    <t>Schedule C1</t>
  </si>
  <si>
    <t>Calculation of State Income Tax</t>
  </si>
  <si>
    <t>12 Months Ended December 31, 2020</t>
  </si>
  <si>
    <r>
      <rPr>
        <sz val="10"/>
        <color rgb="FF231F20"/>
        <rFont val="Calibri  "/>
      </rPr>
      <t>Line No.</t>
    </r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</si>
  <si>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</si>
  <si>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</si>
  <si>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</si>
  <si>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</si>
  <si>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</si>
  <si>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</si>
  <si>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t>Pre-Tax Book Income (Loss)</t>
  </si>
  <si>
    <t>Flow-through Items</t>
  </si>
  <si>
    <t>Temporary Differences Between Book and Tax Income / Expense (Other)</t>
  </si>
  <si>
    <t>Temporary Differences Between Book and Tax Income / Expense (Property)</t>
  </si>
  <si>
    <t>Total Statutory Adjustments</t>
  </si>
  <si>
    <t>State Taxable Income (before net operating loss)</t>
  </si>
  <si>
    <t>State Net Operating Loss (Utilized)/Generated</t>
  </si>
  <si>
    <t>State Taxable Income</t>
  </si>
  <si>
    <t>State Income Tax Rate</t>
  </si>
  <si>
    <t>Current State Income Tax (SIT) Payable</t>
  </si>
  <si>
    <t>Other Adjustments to Current SIT Payable</t>
  </si>
  <si>
    <t>Return to Provision True-up</t>
  </si>
  <si>
    <t>SIT Payable True-up</t>
  </si>
  <si>
    <t>Total Current SIT Payable</t>
  </si>
  <si>
    <t>Provision for State Deferred Taxes</t>
  </si>
  <si>
    <t>Other Adjustments to Deferred SIT</t>
  </si>
  <si>
    <t>SIT Deferred True-up</t>
  </si>
  <si>
    <t>Excess ADIT Amortization</t>
  </si>
  <si>
    <t>Total Deferred SIT</t>
  </si>
  <si>
    <t>Total Current and Deferred SIT</t>
  </si>
  <si>
    <t>KY PSC Case No. 2021-00183</t>
  </si>
  <si>
    <t>Page 1 of 1</t>
  </si>
  <si>
    <t>Staff 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</si>
</sst>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/>
    <xf numFmtId="165" fontId="3" fillId="0" borderId="0" xfId="1" applyNumberFormat="1" applyFont="1"/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165" fontId="3" fillId="0" borderId="17" xfId="1" applyNumberFormat="1" applyFont="1" applyBorder="1"/>
    <xf numFmtId="10" fontId="3" fillId="0" borderId="0" xfId="2" applyNumberFormat="1" applyFont="1"/>
    <xf numFmtId="165" fontId="3" fillId="0" borderId="18" xfId="1" applyNumberFormat="1" applyFont="1" applyBorder="1"/>
    <xf numFmtId="37" fontId="3" fillId="0" borderId="0" xfId="0" applyNumberFormat="1" applyFont="1"/>
    <xf numFmtId="165" fontId="3" fillId="0" borderId="18" xfId="0" applyNumberFormat="1" applyFont="1" applyBorder="1"/>
    <xf numFmtId="165" fontId="3" fillId="0" borderId="0" xfId="0" applyNumberFormat="1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Data%20Requests\1st%20Set\2021-00183%20PSC%20Staff%20DR%20Set%201%20No.%2015%20A1%20B1%20C1%20D1%20D1a%20D2%20D2a%20D3%20(Work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B1"/>
      <sheetName val="C1"/>
      <sheetName val="D1"/>
      <sheetName val="D1a"/>
      <sheetName val="D2"/>
      <sheetName val="D2a"/>
      <sheetName val="D3"/>
      <sheetName val="CTX Fed Prov 12.31.2020"/>
      <sheetName val="CTX State Prov 12.31.2020"/>
      <sheetName val="CTX Federal Deferred 12.31.2020"/>
      <sheetName val="CTX State Deferred 12.31.2020"/>
      <sheetName val="CTX 410-411 12.31.2020"/>
      <sheetName val="CTX Fed &amp; Sta Pay 12.31.2020"/>
      <sheetName val="CTX FERC UtilityNon 12.31.2020"/>
      <sheetName val="GAAP - TBYTD 12.31.2020"/>
      <sheetName val="Reg - TBYTD 12.31.2020"/>
      <sheetName val="255 - ITC "/>
      <sheetName val="CTX Fed Payable"/>
      <sheetName val="FAS109 Break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I5" t="str">
            <v>2020-12-31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pane xSplit="2" ySplit="10" topLeftCell="C11" activePane="bottomRight" state="frozen"/>
      <selection activeCell="E31" sqref="E31"/>
      <selection pane="topRight" activeCell="E31" sqref="E31"/>
      <selection pane="bottomLeft" activeCell="E31" sqref="E31"/>
      <selection pane="bottomRight" activeCell="H14" sqref="H14"/>
    </sheetView>
  </sheetViews>
  <sheetFormatPr defaultColWidth="9.08984375" defaultRowHeight="12.5"/>
  <cols>
    <col min="1" max="1" width="9.08984375" style="5"/>
    <col min="2" max="2" width="65.7265625" style="5" customWidth="1"/>
    <col min="3" max="6" width="15.6328125" style="5" customWidth="1"/>
    <col min="7" max="16384" width="9.08984375" style="5"/>
  </cols>
  <sheetData>
    <row r="1" spans="1:6" s="1" customFormat="1">
      <c r="A1" s="29" t="s">
        <v>30</v>
      </c>
      <c r="B1" s="30"/>
      <c r="C1" s="30"/>
      <c r="D1" s="30"/>
      <c r="E1" s="30"/>
      <c r="F1" s="31"/>
    </row>
    <row r="2" spans="1:6" s="1" customFormat="1">
      <c r="A2" s="32" t="s">
        <v>32</v>
      </c>
      <c r="B2" s="33"/>
      <c r="C2" s="33"/>
      <c r="D2" s="33"/>
      <c r="E2" s="33"/>
      <c r="F2" s="34"/>
    </row>
    <row r="3" spans="1:6" s="1" customFormat="1">
      <c r="A3" s="32" t="s">
        <v>0</v>
      </c>
      <c r="B3" s="33"/>
      <c r="C3" s="33"/>
      <c r="D3" s="33"/>
      <c r="E3" s="33"/>
      <c r="F3" s="34"/>
    </row>
    <row r="4" spans="1:6" s="1" customFormat="1">
      <c r="A4" s="32" t="s">
        <v>31</v>
      </c>
      <c r="B4" s="33"/>
      <c r="C4" s="33"/>
      <c r="D4" s="33"/>
      <c r="E4" s="33"/>
      <c r="F4" s="34"/>
    </row>
    <row r="5" spans="1:6" s="1" customFormat="1">
      <c r="A5" s="16"/>
      <c r="B5" s="17"/>
      <c r="C5" s="17"/>
      <c r="D5" s="17"/>
      <c r="E5" s="17"/>
      <c r="F5" s="18"/>
    </row>
    <row r="6" spans="1:6" s="1" customFormat="1" ht="15" customHeight="1">
      <c r="A6" s="16" t="s">
        <v>1</v>
      </c>
      <c r="B6" s="17"/>
      <c r="C6" s="17"/>
      <c r="D6" s="17"/>
      <c r="E6" s="17"/>
      <c r="F6" s="18"/>
    </row>
    <row r="7" spans="1:6" s="1" customFormat="1" ht="15" customHeight="1">
      <c r="A7" s="16" t="s">
        <v>2</v>
      </c>
      <c r="B7" s="17"/>
      <c r="C7" s="17"/>
      <c r="D7" s="17"/>
      <c r="E7" s="17"/>
      <c r="F7" s="18"/>
    </row>
    <row r="8" spans="1:6" s="1" customFormat="1" ht="13" thickBot="1">
      <c r="A8" s="19"/>
      <c r="B8" s="20"/>
      <c r="C8" s="20"/>
      <c r="D8" s="20"/>
      <c r="E8" s="20"/>
      <c r="F8" s="21"/>
    </row>
    <row r="9" spans="1:6" s="1" customFormat="1" ht="26.15" customHeight="1">
      <c r="A9" s="22" t="s">
        <v>3</v>
      </c>
      <c r="B9" s="24" t="s">
        <v>4</v>
      </c>
      <c r="C9" s="24" t="s">
        <v>5</v>
      </c>
      <c r="D9" s="26" t="s">
        <v>6</v>
      </c>
      <c r="E9" s="27" t="s">
        <v>7</v>
      </c>
      <c r="F9" s="28"/>
    </row>
    <row r="10" spans="1:6" s="1" customFormat="1" ht="47.4" customHeight="1" thickBot="1">
      <c r="A10" s="23"/>
      <c r="B10" s="25"/>
      <c r="C10" s="25"/>
      <c r="D10" s="25"/>
      <c r="E10" s="2" t="s">
        <v>8</v>
      </c>
      <c r="F10" s="3" t="s">
        <v>9</v>
      </c>
    </row>
    <row r="11" spans="1:6" ht="25" customHeight="1">
      <c r="A11" s="4">
        <v>1</v>
      </c>
      <c r="B11" s="5" t="s">
        <v>10</v>
      </c>
      <c r="C11" s="6">
        <v>15844894</v>
      </c>
      <c r="D11" s="6">
        <v>1376994</v>
      </c>
      <c r="E11" s="6">
        <f>C11-D11</f>
        <v>14467900</v>
      </c>
      <c r="F11" s="6">
        <f>C11-D11-E11</f>
        <v>0</v>
      </c>
    </row>
    <row r="12" spans="1:6" ht="25" customHeight="1">
      <c r="A12" s="7">
        <f>A11+1</f>
        <v>2</v>
      </c>
      <c r="B12" s="8" t="s">
        <v>11</v>
      </c>
      <c r="C12" s="6">
        <v>336671</v>
      </c>
      <c r="D12" s="6">
        <v>269017</v>
      </c>
      <c r="E12" s="6">
        <f t="shared" ref="E12:E17" si="0">C12-D12</f>
        <v>67654</v>
      </c>
      <c r="F12" s="6">
        <f t="shared" ref="F12:F14" si="1">C12-D12-E12</f>
        <v>0</v>
      </c>
    </row>
    <row r="13" spans="1:6" ht="25" customHeight="1">
      <c r="A13" s="7">
        <f t="shared" ref="A13:A33" si="2">A12+1</f>
        <v>3</v>
      </c>
      <c r="B13" s="8" t="s">
        <v>12</v>
      </c>
      <c r="C13" s="6">
        <v>2117185</v>
      </c>
      <c r="D13" s="6">
        <v>0</v>
      </c>
      <c r="E13" s="6">
        <f t="shared" si="0"/>
        <v>2117185</v>
      </c>
      <c r="F13" s="6">
        <f t="shared" si="1"/>
        <v>0</v>
      </c>
    </row>
    <row r="14" spans="1:6" ht="25" customHeight="1">
      <c r="A14" s="7">
        <f t="shared" si="2"/>
        <v>4</v>
      </c>
      <c r="B14" s="8" t="s">
        <v>13</v>
      </c>
      <c r="C14" s="6">
        <v>-27014116.039999999</v>
      </c>
      <c r="D14" s="6">
        <v>0</v>
      </c>
      <c r="E14" s="6">
        <f t="shared" si="0"/>
        <v>-27014116.039999999</v>
      </c>
      <c r="F14" s="6">
        <f t="shared" si="1"/>
        <v>0</v>
      </c>
    </row>
    <row r="15" spans="1:6" ht="25" customHeight="1">
      <c r="A15" s="7">
        <f t="shared" si="2"/>
        <v>5</v>
      </c>
      <c r="B15" s="9" t="s">
        <v>14</v>
      </c>
      <c r="C15" s="10">
        <f>SUM(C12:C14)</f>
        <v>-24560260.039999999</v>
      </c>
      <c r="D15" s="10">
        <f>SUM(D12:D14)</f>
        <v>269017</v>
      </c>
      <c r="E15" s="10">
        <f t="shared" ref="E15:F15" si="3">SUM(E12:E14)</f>
        <v>-24829277.039999999</v>
      </c>
      <c r="F15" s="10">
        <f t="shared" si="3"/>
        <v>0</v>
      </c>
    </row>
    <row r="16" spans="1:6" ht="25" customHeight="1">
      <c r="A16" s="7">
        <f t="shared" si="2"/>
        <v>6</v>
      </c>
      <c r="B16" s="5" t="s">
        <v>15</v>
      </c>
      <c r="C16" s="6">
        <f>SUM(C15,C11)</f>
        <v>-8715366.0399999991</v>
      </c>
      <c r="D16" s="6">
        <f>SUM(D15,D11)</f>
        <v>1646011</v>
      </c>
      <c r="E16" s="6">
        <f t="shared" si="0"/>
        <v>-10361377.039999999</v>
      </c>
      <c r="F16" s="6">
        <f t="shared" ref="F16" si="4">SUM(F15,F11)</f>
        <v>0</v>
      </c>
    </row>
    <row r="17" spans="1:6" ht="25" customHeight="1">
      <c r="A17" s="7">
        <f t="shared" si="2"/>
        <v>7</v>
      </c>
      <c r="B17" s="8" t="s">
        <v>16</v>
      </c>
      <c r="C17" s="6">
        <f>-C16</f>
        <v>8715366.0399999991</v>
      </c>
      <c r="D17" s="6">
        <v>0</v>
      </c>
      <c r="E17" s="6">
        <f t="shared" si="0"/>
        <v>8715366.0399999991</v>
      </c>
      <c r="F17" s="6">
        <f t="shared" ref="F17" si="5">C17-D17-E17</f>
        <v>0</v>
      </c>
    </row>
    <row r="18" spans="1:6" ht="25" customHeight="1">
      <c r="A18" s="7">
        <f t="shared" si="2"/>
        <v>8</v>
      </c>
      <c r="B18" s="5" t="s">
        <v>17</v>
      </c>
      <c r="C18" s="10">
        <f>SUM(C16:C17)</f>
        <v>0</v>
      </c>
      <c r="D18" s="10">
        <f>SUM(D16:D17)</f>
        <v>1646011</v>
      </c>
      <c r="E18" s="10">
        <f t="shared" ref="E18:F18" si="6">SUM(E16:E17)</f>
        <v>-1646011</v>
      </c>
      <c r="F18" s="10">
        <f t="shared" si="6"/>
        <v>0</v>
      </c>
    </row>
    <row r="19" spans="1:6" ht="25" customHeight="1">
      <c r="A19" s="7">
        <f t="shared" si="2"/>
        <v>9</v>
      </c>
      <c r="B19" s="8" t="s">
        <v>18</v>
      </c>
      <c r="C19" s="11">
        <v>0.05</v>
      </c>
      <c r="D19" s="11">
        <v>0.05</v>
      </c>
      <c r="E19" s="11">
        <v>0.05</v>
      </c>
      <c r="F19" s="11">
        <v>0.05</v>
      </c>
    </row>
    <row r="20" spans="1:6" ht="25" customHeight="1">
      <c r="A20" s="7">
        <f t="shared" si="2"/>
        <v>10</v>
      </c>
      <c r="B20" s="5" t="s">
        <v>19</v>
      </c>
      <c r="C20" s="10">
        <f>C18*C19</f>
        <v>0</v>
      </c>
      <c r="D20" s="10">
        <f>D18*D19</f>
        <v>82300.55</v>
      </c>
      <c r="E20" s="10">
        <f t="shared" ref="E20:F20" si="7">E18*E19</f>
        <v>-82300.55</v>
      </c>
      <c r="F20" s="10">
        <f t="shared" si="7"/>
        <v>0</v>
      </c>
    </row>
    <row r="21" spans="1:6" ht="25" customHeight="1">
      <c r="A21" s="7">
        <f t="shared" si="2"/>
        <v>11</v>
      </c>
      <c r="B21" s="5" t="s">
        <v>20</v>
      </c>
      <c r="C21" s="6"/>
      <c r="D21" s="6"/>
      <c r="E21" s="6"/>
      <c r="F21" s="6"/>
    </row>
    <row r="22" spans="1:6" ht="25" customHeight="1">
      <c r="A22" s="7">
        <f t="shared" si="2"/>
        <v>12</v>
      </c>
      <c r="B22" s="8" t="s">
        <v>21</v>
      </c>
      <c r="C22" s="6">
        <v>82440</v>
      </c>
      <c r="D22" s="6">
        <v>0</v>
      </c>
      <c r="E22" s="6">
        <f>C22-D22</f>
        <v>82440</v>
      </c>
      <c r="F22" s="6">
        <f t="shared" ref="F22:F23" si="8">C22-D22-E22</f>
        <v>0</v>
      </c>
    </row>
    <row r="23" spans="1:6" ht="25" customHeight="1">
      <c r="A23" s="7">
        <f t="shared" si="2"/>
        <v>13</v>
      </c>
      <c r="B23" s="8" t="s">
        <v>22</v>
      </c>
      <c r="C23" s="6">
        <v>8407</v>
      </c>
      <c r="D23" s="6">
        <v>0</v>
      </c>
      <c r="E23" s="6">
        <f>C23-D23</f>
        <v>8407</v>
      </c>
      <c r="F23" s="6">
        <f t="shared" si="8"/>
        <v>0</v>
      </c>
    </row>
    <row r="24" spans="1:6" ht="25" customHeight="1" thickBot="1">
      <c r="A24" s="7">
        <f t="shared" si="2"/>
        <v>14</v>
      </c>
      <c r="B24" s="5" t="s">
        <v>23</v>
      </c>
      <c r="C24" s="12">
        <f>SUM(C20:C23)</f>
        <v>90847</v>
      </c>
      <c r="D24" s="12">
        <f>SUM(D20:D23)</f>
        <v>82300.55</v>
      </c>
      <c r="E24" s="12">
        <f t="shared" ref="E24:F24" si="9">SUM(E20:E23)</f>
        <v>8546.4499999999971</v>
      </c>
      <c r="F24" s="12">
        <f t="shared" si="9"/>
        <v>0</v>
      </c>
    </row>
    <row r="25" spans="1:6" ht="25" customHeight="1" thickTop="1">
      <c r="A25" s="7">
        <f t="shared" si="2"/>
        <v>15</v>
      </c>
      <c r="C25" s="6"/>
      <c r="D25" s="6"/>
      <c r="E25" s="6"/>
      <c r="F25" s="6"/>
    </row>
    <row r="26" spans="1:6" ht="25" customHeight="1">
      <c r="A26" s="7">
        <f t="shared" si="2"/>
        <v>16</v>
      </c>
      <c r="B26" s="5" t="s">
        <v>24</v>
      </c>
      <c r="C26" s="6">
        <f>(-C13-C14-C17)*C19</f>
        <v>809078.25</v>
      </c>
      <c r="D26" s="6">
        <f>(-D13-D14-D17)*D19</f>
        <v>0</v>
      </c>
      <c r="E26" s="6">
        <f t="shared" ref="E26:F26" si="10">(-E13-E14-E17)*E19</f>
        <v>809078.25</v>
      </c>
      <c r="F26" s="6">
        <f t="shared" si="10"/>
        <v>0</v>
      </c>
    </row>
    <row r="27" spans="1:6" ht="25" customHeight="1">
      <c r="A27" s="7">
        <f t="shared" si="2"/>
        <v>17</v>
      </c>
      <c r="B27" s="5" t="s">
        <v>25</v>
      </c>
      <c r="C27" s="6"/>
      <c r="D27" s="6"/>
      <c r="E27" s="6"/>
      <c r="F27" s="6"/>
    </row>
    <row r="28" spans="1:6" ht="25" customHeight="1">
      <c r="A28" s="7">
        <f t="shared" si="2"/>
        <v>18</v>
      </c>
      <c r="B28" s="8" t="s">
        <v>21</v>
      </c>
      <c r="C28" s="6">
        <v>-31462</v>
      </c>
      <c r="D28" s="6">
        <v>0</v>
      </c>
      <c r="E28" s="6">
        <f t="shared" ref="E28:E30" si="11">C28-D28</f>
        <v>-31462</v>
      </c>
      <c r="F28" s="6">
        <f t="shared" ref="F28:F30" si="12">C28-D28-E28</f>
        <v>0</v>
      </c>
    </row>
    <row r="29" spans="1:6" ht="25" customHeight="1">
      <c r="A29" s="7">
        <f t="shared" si="2"/>
        <v>19</v>
      </c>
      <c r="B29" s="8" t="s">
        <v>26</v>
      </c>
      <c r="C29" s="13">
        <v>-293750</v>
      </c>
      <c r="D29" s="6">
        <v>0</v>
      </c>
      <c r="E29" s="6">
        <f t="shared" si="11"/>
        <v>-293750</v>
      </c>
      <c r="F29" s="6">
        <f t="shared" si="12"/>
        <v>0</v>
      </c>
    </row>
    <row r="30" spans="1:6" ht="25" customHeight="1">
      <c r="A30" s="7">
        <f t="shared" si="2"/>
        <v>20</v>
      </c>
      <c r="B30" s="8" t="s">
        <v>27</v>
      </c>
      <c r="C30" s="13">
        <v>-160675</v>
      </c>
      <c r="D30" s="6">
        <v>0</v>
      </c>
      <c r="E30" s="6">
        <f t="shared" si="11"/>
        <v>-160675</v>
      </c>
      <c r="F30" s="6">
        <f t="shared" si="12"/>
        <v>0</v>
      </c>
    </row>
    <row r="31" spans="1:6" ht="25" customHeight="1" thickBot="1">
      <c r="A31" s="7">
        <f t="shared" si="2"/>
        <v>21</v>
      </c>
      <c r="B31" s="5" t="s">
        <v>28</v>
      </c>
      <c r="C31" s="14">
        <f>SUM(C26:C30)</f>
        <v>323191.25</v>
      </c>
      <c r="D31" s="14">
        <f t="shared" ref="D31:F31" si="13">SUM(D26:D30)</f>
        <v>0</v>
      </c>
      <c r="E31" s="14">
        <f t="shared" si="13"/>
        <v>323191.25</v>
      </c>
      <c r="F31" s="14">
        <f t="shared" si="13"/>
        <v>0</v>
      </c>
    </row>
    <row r="32" spans="1:6" ht="25" customHeight="1" thickTop="1">
      <c r="A32" s="7">
        <f t="shared" si="2"/>
        <v>22</v>
      </c>
      <c r="E32" s="6"/>
      <c r="F32" s="6"/>
    </row>
    <row r="33" spans="1:6" ht="25" customHeight="1" thickBot="1">
      <c r="A33" s="7">
        <f t="shared" si="2"/>
        <v>23</v>
      </c>
      <c r="B33" s="5" t="s">
        <v>29</v>
      </c>
      <c r="C33" s="14">
        <f>SUM(C31,C24)</f>
        <v>414038.25</v>
      </c>
      <c r="D33" s="14">
        <f>SUM(D31,D24)</f>
        <v>82300.55</v>
      </c>
      <c r="E33" s="14">
        <f t="shared" ref="E33:F33" si="14">SUM(E31,E24)</f>
        <v>331737.7</v>
      </c>
      <c r="F33" s="14">
        <f t="shared" si="14"/>
        <v>0</v>
      </c>
    </row>
    <row r="34" spans="1:6" ht="13" thickTop="1"/>
    <row r="35" spans="1:6">
      <c r="C35" s="15"/>
      <c r="D35" s="15"/>
      <c r="E35" s="15"/>
    </row>
  </sheetData>
  <mergeCells count="13">
    <mergeCell ref="A5:F5"/>
    <mergeCell ref="A1:F1"/>
    <mergeCell ref="A2:F2"/>
    <mergeCell ref="A3:F3"/>
    <mergeCell ref="A4:F4"/>
    <mergeCell ref="A6:F6"/>
    <mergeCell ref="A7:F7"/>
    <mergeCell ref="A8:F8"/>
    <mergeCell ref="A9:A10"/>
    <mergeCell ref="B9:B10"/>
    <mergeCell ref="C9:C10"/>
    <mergeCell ref="D9:D10"/>
    <mergeCell ref="E9:F9"/>
  </mergeCells>
  <pageMargins left="0.7" right="0.7" top="0.75" bottom="0.75" header="0.3" footer="0.3"/>
  <pageSetup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</vt:lpstr>
      <vt:lpstr>'C1'!Print_Area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dcterms:created xsi:type="dcterms:W3CDTF">2021-05-17T16:00:35Z</dcterms:created>
  <dcterms:modified xsi:type="dcterms:W3CDTF">2021-06-10T00:28:41Z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