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2800" yWindow="0" windowWidth="28800" windowHeight="12420"/>
  </bookViews>
  <sheets>
    <sheet name="B1" sheetId="1" r:id="rId1"/>
  </sheets>
  <externalReferences>
    <externalReference r:id="rId2"/>
  </externalReferences>
  <definedNames>
    <definedName name="ASD">'[1]GAAP - TBYTD 12.31.2020'!$I$5</definedName>
    <definedName name="NvsEndTime">44330.3567708333</definedName>
    <definedName name="_xlnm.Print_Area" localSheetId="0">'B1'!$A$1:$F$38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 s="1"/>
  <c r="E31" i="1"/>
  <c r="F31" i="1" s="1"/>
  <c r="E30" i="1"/>
  <c r="C28" i="1"/>
  <c r="D27" i="1"/>
  <c r="E24" i="1"/>
  <c r="F24" i="1" s="1"/>
  <c r="E23" i="1"/>
  <c r="D16" i="1"/>
  <c r="D17" i="1" s="1"/>
  <c r="C27" i="1"/>
  <c r="E12" i="1"/>
  <c r="C16" i="1"/>
  <c r="C17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E11" i="1"/>
  <c r="F11" i="1" s="1"/>
  <c r="C35" i="1" l="1"/>
  <c r="C37" i="1" s="1"/>
  <c r="C19" i="1"/>
  <c r="C21" i="1" s="1"/>
  <c r="C25" i="1" s="1"/>
  <c r="D19" i="1"/>
  <c r="D21" i="1" s="1"/>
  <c r="D25" i="1" s="1"/>
  <c r="E15" i="1"/>
  <c r="F15" i="1" s="1"/>
  <c r="F23" i="1"/>
  <c r="F30" i="1"/>
  <c r="E32" i="1"/>
  <c r="F32" i="1" s="1"/>
  <c r="E34" i="1"/>
  <c r="F34" i="1" s="1"/>
  <c r="D28" i="1"/>
  <c r="D35" i="1" s="1"/>
  <c r="E13" i="1"/>
  <c r="F13" i="1" s="1"/>
  <c r="F12" i="1"/>
  <c r="E14" i="1"/>
  <c r="E28" i="1" s="1"/>
  <c r="E18" i="1"/>
  <c r="F18" i="1" s="1"/>
  <c r="F14" i="1" l="1"/>
  <c r="F28" i="1" s="1"/>
  <c r="D37" i="1"/>
  <c r="F16" i="1"/>
  <c r="F17" i="1" s="1"/>
  <c r="F19" i="1" s="1"/>
  <c r="F21" i="1" s="1"/>
  <c r="F25" i="1" s="1"/>
  <c r="F27" i="1"/>
  <c r="F35" i="1" s="1"/>
  <c r="F37" i="1" s="1"/>
  <c r="E27" i="1"/>
  <c r="E35" i="1" s="1"/>
  <c r="E16" i="1"/>
  <c r="E17" i="1" s="1"/>
  <c r="E19" i="1" l="1"/>
  <c r="E21" i="1" s="1"/>
  <c r="E25" i="1" s="1"/>
  <c r="E37" i="1" s="1"/>
</calcChain>
</file>

<file path=xl/sharedStrings.xml><?xml version="1.0" encoding="utf-8"?>
<sst xmlns="http://schemas.openxmlformats.org/spreadsheetml/2006/main" count="38" uniqueCount="37">
  <si>
    <t>Schedule B1</t>
  </si>
  <si>
    <t>Calculation of Federal Income Tax</t>
  </si>
  <si>
    <t>12 Months Ended December 31, 2020</t>
  </si>
  <si>
    <r>
      <rPr>
        <sz val="10"/>
        <color rgb="FF231F20"/>
        <rFont val="Calibri  "/>
      </rPr>
      <t>Line No.</t>
    </r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</si>
  <si>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</si>
  <si>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</si>
  <si>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</si>
  <si>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</si>
  <si>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</si>
  <si>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</si>
  <si>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t>Pre-Tax Book Income (Loss)</t>
  </si>
  <si>
    <t>Flow-through Items</t>
  </si>
  <si>
    <t>Temporary Differences Between Book and Tax Income / Expense (Other)</t>
  </si>
  <si>
    <t>Temporary Differences Between Book and Tax Income / Expense (Property)</t>
  </si>
  <si>
    <t>Deduction of Current SIT Payable</t>
  </si>
  <si>
    <t>Total Statutory Adjustments</t>
  </si>
  <si>
    <t>Federal Taxable Income (before net operating loss)</t>
  </si>
  <si>
    <t>Federal Net Operating Loss (Utilized)/Generated</t>
  </si>
  <si>
    <t>Federal Taxable Income</t>
  </si>
  <si>
    <t>Federal Income Tax Rate</t>
  </si>
  <si>
    <t>Current Federal Income Tax (FIT) Payable</t>
  </si>
  <si>
    <t>Other Adjustments to Current FIT Payable</t>
  </si>
  <si>
    <t>Return to Provision True-up</t>
  </si>
  <si>
    <t>FIT Payable True-up</t>
  </si>
  <si>
    <t>Total Current FIT Payable</t>
  </si>
  <si>
    <t>Provision for Federal Deferred Taxes (Other)</t>
  </si>
  <si>
    <t>Provision for Federal Deferred Taxes (Property)</t>
  </si>
  <si>
    <t>Other Adjustments to Deferred FIT</t>
  </si>
  <si>
    <t>FIT Deferred True-up</t>
  </si>
  <si>
    <t>Excess ADIT Amortization</t>
  </si>
  <si>
    <t>ITC Amortization</t>
  </si>
  <si>
    <t>Federal Benefit of Deferred SIT</t>
  </si>
  <si>
    <t>Total Deferred FIT</t>
  </si>
  <si>
    <t>Total Current and Deferred FIT</t>
  </si>
  <si>
    <t>KY PSC Case No. 2021-00183</t>
  </si>
  <si>
    <t>Page 1 of 1</t>
  </si>
  <si>
    <t>Staff 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</si>
</sst>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/>
    <xf numFmtId="165" fontId="3" fillId="0" borderId="0" xfId="1" applyNumberFormat="1" applyFont="1"/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5"/>
    </xf>
    <xf numFmtId="165" fontId="3" fillId="0" borderId="17" xfId="1" applyNumberFormat="1" applyFont="1" applyBorder="1"/>
    <xf numFmtId="10" fontId="3" fillId="0" borderId="0" xfId="2" applyNumberFormat="1" applyFont="1"/>
    <xf numFmtId="165" fontId="3" fillId="0" borderId="18" xfId="1" applyNumberFormat="1" applyFont="1" applyBorder="1"/>
    <xf numFmtId="43" fontId="3" fillId="0" borderId="0" xfId="0" applyNumberFormat="1" applyFont="1"/>
    <xf numFmtId="165" fontId="3" fillId="0" borderId="0" xfId="0" applyNumberFormat="1" applyFont="1"/>
    <xf numFmtId="37" fontId="3" fillId="0" borderId="0" xfId="0" applyNumberFormat="1" applyFont="1"/>
    <xf numFmtId="165" fontId="3" fillId="0" borderId="18" xfId="0" applyNumberFormat="1" applyFont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Data%20Requests\1st%20Set\2021-00183%20PSC%20Staff%20DR%20Set%201%20No.%2015%20A1%20B1%20C1%20D1%20D1a%20D2%20D2a%20D3%20(Work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B1"/>
      <sheetName val="C1"/>
      <sheetName val="D1"/>
      <sheetName val="D1a"/>
      <sheetName val="D2"/>
      <sheetName val="D2a"/>
      <sheetName val="D3"/>
      <sheetName val="CTX Fed Prov 12.31.2020"/>
      <sheetName val="CTX State Prov 12.31.2020"/>
      <sheetName val="CTX Federal Deferred 12.31.2020"/>
      <sheetName val="CTX State Deferred 12.31.2020"/>
      <sheetName val="CTX 410-411 12.31.2020"/>
      <sheetName val="CTX Fed &amp; Sta Pay 12.31.2020"/>
      <sheetName val="CTX FERC UtilityNon 12.31.2020"/>
      <sheetName val="GAAP - TBYTD 12.31.2020"/>
      <sheetName val="Reg - TBYTD 12.31.2020"/>
      <sheetName val="255 - ITC "/>
      <sheetName val="CTX Fed Payable"/>
      <sheetName val="FAS109 Break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I5" t="str">
            <v>2020-12-31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H8" sqref="H8"/>
    </sheetView>
  </sheetViews>
  <sheetFormatPr defaultColWidth="9.08984375" defaultRowHeight="12.5"/>
  <cols>
    <col min="1" max="1" width="9.08984375" style="8"/>
    <col min="2" max="2" width="65.7265625" style="8" customWidth="1"/>
    <col min="3" max="6" width="15.6328125" style="8" customWidth="1"/>
    <col min="7" max="8" width="9.08984375" style="8"/>
    <col min="9" max="9" width="13.08984375" style="8" customWidth="1"/>
    <col min="10" max="16384" width="9.08984375" style="8"/>
  </cols>
  <sheetData>
    <row r="1" spans="1:6" s="1" customFormat="1">
      <c r="A1" s="33" t="s">
        <v>34</v>
      </c>
      <c r="B1" s="34"/>
      <c r="C1" s="34"/>
      <c r="D1" s="34"/>
      <c r="E1" s="34"/>
      <c r="F1" s="35"/>
    </row>
    <row r="2" spans="1:6" s="1" customFormat="1" ht="12.5" customHeight="1">
      <c r="A2" s="36" t="s">
        <v>36</v>
      </c>
      <c r="B2" s="37"/>
      <c r="C2" s="37"/>
      <c r="D2" s="37"/>
      <c r="E2" s="37"/>
      <c r="F2" s="38"/>
    </row>
    <row r="3" spans="1:6" s="1" customFormat="1">
      <c r="A3" s="36" t="s">
        <v>0</v>
      </c>
      <c r="B3" s="37"/>
      <c r="C3" s="37"/>
      <c r="D3" s="37"/>
      <c r="E3" s="37"/>
      <c r="F3" s="38"/>
    </row>
    <row r="4" spans="1:6" s="1" customFormat="1">
      <c r="A4" s="36" t="s">
        <v>35</v>
      </c>
      <c r="B4" s="37"/>
      <c r="C4" s="37"/>
      <c r="D4" s="37"/>
      <c r="E4" s="37"/>
      <c r="F4" s="38"/>
    </row>
    <row r="5" spans="1:6" s="1" customFormat="1">
      <c r="A5" s="2"/>
      <c r="B5" s="3"/>
      <c r="C5" s="3"/>
      <c r="D5" s="3"/>
      <c r="E5" s="3"/>
      <c r="F5" s="4"/>
    </row>
    <row r="6" spans="1:6" s="1" customFormat="1">
      <c r="A6" s="20" t="s">
        <v>1</v>
      </c>
      <c r="B6" s="21"/>
      <c r="C6" s="21"/>
      <c r="D6" s="21"/>
      <c r="E6" s="21"/>
      <c r="F6" s="22"/>
    </row>
    <row r="7" spans="1:6" s="1" customFormat="1" ht="15" customHeight="1">
      <c r="A7" s="20" t="s">
        <v>2</v>
      </c>
      <c r="B7" s="21"/>
      <c r="C7" s="21"/>
      <c r="D7" s="21"/>
      <c r="E7" s="21"/>
      <c r="F7" s="22"/>
    </row>
    <row r="8" spans="1:6" s="1" customFormat="1" ht="13" thickBot="1">
      <c r="A8" s="23"/>
      <c r="B8" s="24"/>
      <c r="C8" s="24"/>
      <c r="D8" s="24"/>
      <c r="E8" s="24"/>
      <c r="F8" s="25"/>
    </row>
    <row r="9" spans="1:6" s="1" customFormat="1" ht="26.15" customHeight="1">
      <c r="A9" s="26" t="s">
        <v>3</v>
      </c>
      <c r="B9" s="28" t="s">
        <v>4</v>
      </c>
      <c r="C9" s="28" t="s">
        <v>5</v>
      </c>
      <c r="D9" s="30" t="s">
        <v>6</v>
      </c>
      <c r="E9" s="31" t="s">
        <v>7</v>
      </c>
      <c r="F9" s="32"/>
    </row>
    <row r="10" spans="1:6" s="1" customFormat="1" ht="47.4" customHeight="1" thickBot="1">
      <c r="A10" s="27"/>
      <c r="B10" s="29"/>
      <c r="C10" s="29"/>
      <c r="D10" s="29"/>
      <c r="E10" s="5" t="s">
        <v>8</v>
      </c>
      <c r="F10" s="6" t="s">
        <v>9</v>
      </c>
    </row>
    <row r="11" spans="1:6" ht="25" customHeight="1">
      <c r="A11" s="7">
        <v>1</v>
      </c>
      <c r="B11" s="8" t="s">
        <v>10</v>
      </c>
      <c r="C11" s="9">
        <v>15844894</v>
      </c>
      <c r="D11" s="9">
        <v>1376994</v>
      </c>
      <c r="E11" s="9">
        <f>C11-D11</f>
        <v>14467900</v>
      </c>
      <c r="F11" s="9">
        <f>C11-D11-E11</f>
        <v>0</v>
      </c>
    </row>
    <row r="12" spans="1:6" ht="25" customHeight="1">
      <c r="A12" s="10">
        <f>A11+1</f>
        <v>2</v>
      </c>
      <c r="B12" s="11" t="s">
        <v>11</v>
      </c>
      <c r="C12" s="9">
        <v>336671</v>
      </c>
      <c r="D12" s="9">
        <v>269017</v>
      </c>
      <c r="E12" s="9">
        <f>C12-D12</f>
        <v>67654</v>
      </c>
      <c r="F12" s="9">
        <f t="shared" ref="F12:F15" si="0">C12-D12-E12</f>
        <v>0</v>
      </c>
    </row>
    <row r="13" spans="1:6" ht="25" customHeight="1">
      <c r="A13" s="10">
        <f t="shared" ref="A13:A37" si="1">A12+1</f>
        <v>3</v>
      </c>
      <c r="B13" s="11" t="s">
        <v>12</v>
      </c>
      <c r="C13" s="9">
        <v>2117185</v>
      </c>
      <c r="D13" s="9">
        <v>0</v>
      </c>
      <c r="E13" s="9">
        <f>C13-D13</f>
        <v>2117185</v>
      </c>
      <c r="F13" s="9">
        <f t="shared" si="0"/>
        <v>0</v>
      </c>
    </row>
    <row r="14" spans="1:6" ht="25" customHeight="1">
      <c r="A14" s="10">
        <f t="shared" si="1"/>
        <v>4</v>
      </c>
      <c r="B14" s="11" t="s">
        <v>13</v>
      </c>
      <c r="C14" s="9">
        <v>-14745897</v>
      </c>
      <c r="D14" s="9">
        <v>0</v>
      </c>
      <c r="E14" s="9">
        <f>C14-D14</f>
        <v>-14745897</v>
      </c>
      <c r="F14" s="9">
        <f t="shared" si="0"/>
        <v>0</v>
      </c>
    </row>
    <row r="15" spans="1:6" ht="25" customHeight="1">
      <c r="A15" s="10">
        <f>A14+1</f>
        <v>5</v>
      </c>
      <c r="B15" s="11" t="s">
        <v>14</v>
      </c>
      <c r="C15" s="9">
        <v>-82440</v>
      </c>
      <c r="D15" s="9">
        <v>-82301</v>
      </c>
      <c r="E15" s="9">
        <f>C15-D15</f>
        <v>-139</v>
      </c>
      <c r="F15" s="9">
        <f t="shared" si="0"/>
        <v>0</v>
      </c>
    </row>
    <row r="16" spans="1:6" ht="25" customHeight="1">
      <c r="A16" s="10">
        <f t="shared" si="1"/>
        <v>6</v>
      </c>
      <c r="B16" s="12" t="s">
        <v>15</v>
      </c>
      <c r="C16" s="13">
        <f>SUM(C12:C15)</f>
        <v>-12374481</v>
      </c>
      <c r="D16" s="13">
        <f>SUM(D12:D15)</f>
        <v>186716</v>
      </c>
      <c r="E16" s="13">
        <f t="shared" ref="E16:F16" si="2">SUM(E12:E15)</f>
        <v>-12561197</v>
      </c>
      <c r="F16" s="13">
        <f t="shared" si="2"/>
        <v>0</v>
      </c>
    </row>
    <row r="17" spans="1:9" ht="25" customHeight="1">
      <c r="A17" s="10">
        <f t="shared" si="1"/>
        <v>7</v>
      </c>
      <c r="B17" s="8" t="s">
        <v>16</v>
      </c>
      <c r="C17" s="9">
        <f>SUM(C16,C11)</f>
        <v>3470413</v>
      </c>
      <c r="D17" s="9">
        <f>SUM(D16,D11)</f>
        <v>1563710</v>
      </c>
      <c r="E17" s="9">
        <f t="shared" ref="E17:F17" si="3">SUM(E16,E11)</f>
        <v>1906703</v>
      </c>
      <c r="F17" s="9">
        <f t="shared" si="3"/>
        <v>0</v>
      </c>
    </row>
    <row r="18" spans="1:9" ht="25" customHeight="1">
      <c r="A18" s="10">
        <f t="shared" si="1"/>
        <v>8</v>
      </c>
      <c r="B18" s="11" t="s">
        <v>17</v>
      </c>
      <c r="C18" s="9">
        <v>-22142</v>
      </c>
      <c r="D18" s="9">
        <v>0</v>
      </c>
      <c r="E18" s="9">
        <f>C18-D18</f>
        <v>-22142</v>
      </c>
      <c r="F18" s="9">
        <f t="shared" ref="F18" si="4">C18-D18-E18</f>
        <v>0</v>
      </c>
    </row>
    <row r="19" spans="1:9" ht="25" customHeight="1">
      <c r="A19" s="10">
        <f t="shared" si="1"/>
        <v>9</v>
      </c>
      <c r="B19" s="8" t="s">
        <v>18</v>
      </c>
      <c r="C19" s="13">
        <f>SUM(C17:C18)</f>
        <v>3448271</v>
      </c>
      <c r="D19" s="13">
        <f>SUM(D17:D18)</f>
        <v>1563710</v>
      </c>
      <c r="E19" s="13">
        <f t="shared" ref="E19:F19" si="5">SUM(E17:E18)</f>
        <v>1884561</v>
      </c>
      <c r="F19" s="13">
        <f t="shared" si="5"/>
        <v>0</v>
      </c>
    </row>
    <row r="20" spans="1:9" ht="25" customHeight="1">
      <c r="A20" s="10">
        <f t="shared" si="1"/>
        <v>10</v>
      </c>
      <c r="B20" s="11" t="s">
        <v>19</v>
      </c>
      <c r="C20" s="14">
        <v>0.21</v>
      </c>
      <c r="D20" s="14">
        <v>0.21</v>
      </c>
      <c r="E20" s="14">
        <v>0.21</v>
      </c>
      <c r="F20" s="14">
        <v>0.21</v>
      </c>
    </row>
    <row r="21" spans="1:9" ht="25" customHeight="1">
      <c r="A21" s="10">
        <f t="shared" si="1"/>
        <v>11</v>
      </c>
      <c r="B21" s="8" t="s">
        <v>20</v>
      </c>
      <c r="C21" s="13">
        <f>C19*C20</f>
        <v>724136.90999999992</v>
      </c>
      <c r="D21" s="13">
        <f>D19*D20</f>
        <v>328379.09999999998</v>
      </c>
      <c r="E21" s="13">
        <f t="shared" ref="E21:F21" si="6">E19*E20</f>
        <v>395757.81</v>
      </c>
      <c r="F21" s="13">
        <f t="shared" si="6"/>
        <v>0</v>
      </c>
    </row>
    <row r="22" spans="1:9" ht="25" customHeight="1">
      <c r="A22" s="10">
        <f t="shared" si="1"/>
        <v>12</v>
      </c>
      <c r="B22" s="8" t="s">
        <v>21</v>
      </c>
      <c r="C22" s="9"/>
      <c r="D22" s="9"/>
      <c r="E22" s="9"/>
      <c r="F22" s="9"/>
    </row>
    <row r="23" spans="1:9" ht="25" customHeight="1">
      <c r="A23" s="10">
        <f t="shared" si="1"/>
        <v>13</v>
      </c>
      <c r="B23" s="11" t="s">
        <v>22</v>
      </c>
      <c r="C23" s="9">
        <v>58531</v>
      </c>
      <c r="D23" s="9">
        <v>4380</v>
      </c>
      <c r="E23" s="9">
        <f>C23-D23</f>
        <v>54151</v>
      </c>
      <c r="F23" s="9">
        <f t="shared" ref="F23:F24" si="7">C23-D23-E23</f>
        <v>0</v>
      </c>
    </row>
    <row r="24" spans="1:9" ht="25" customHeight="1">
      <c r="A24" s="10">
        <f t="shared" si="1"/>
        <v>14</v>
      </c>
      <c r="B24" s="11" t="s">
        <v>23</v>
      </c>
      <c r="C24" s="9">
        <v>0</v>
      </c>
      <c r="D24" s="9">
        <v>0</v>
      </c>
      <c r="E24" s="9">
        <f>C24-D24</f>
        <v>0</v>
      </c>
      <c r="F24" s="9">
        <f t="shared" si="7"/>
        <v>0</v>
      </c>
    </row>
    <row r="25" spans="1:9" ht="25" customHeight="1" thickBot="1">
      <c r="A25" s="10">
        <f t="shared" si="1"/>
        <v>15</v>
      </c>
      <c r="B25" s="8" t="s">
        <v>24</v>
      </c>
      <c r="C25" s="15">
        <f>SUM(C21:C24)</f>
        <v>782667.90999999992</v>
      </c>
      <c r="D25" s="15">
        <f>SUM(D21:D24)</f>
        <v>332759.09999999998</v>
      </c>
      <c r="E25" s="15">
        <f t="shared" ref="E25:F25" si="8">SUM(E21:E24)</f>
        <v>449908.81</v>
      </c>
      <c r="F25" s="15">
        <f t="shared" si="8"/>
        <v>0</v>
      </c>
    </row>
    <row r="26" spans="1:9" ht="25" customHeight="1" thickTop="1">
      <c r="A26" s="10">
        <f t="shared" si="1"/>
        <v>16</v>
      </c>
      <c r="C26" s="9"/>
      <c r="D26" s="9"/>
      <c r="E26" s="9"/>
      <c r="F26" s="9"/>
      <c r="I26" s="16"/>
    </row>
    <row r="27" spans="1:9" ht="25" customHeight="1">
      <c r="A27" s="10">
        <f t="shared" si="1"/>
        <v>17</v>
      </c>
      <c r="B27" s="8" t="s">
        <v>25</v>
      </c>
      <c r="C27" s="9">
        <f>(-C13-C18)*C20</f>
        <v>-439959.02999999997</v>
      </c>
      <c r="D27" s="9">
        <f>(-D13-D18)*D20</f>
        <v>0</v>
      </c>
      <c r="E27" s="9">
        <f t="shared" ref="E27:F27" si="9">(-E13-E18)*E20</f>
        <v>-439959.02999999997</v>
      </c>
      <c r="F27" s="9">
        <f t="shared" si="9"/>
        <v>0</v>
      </c>
      <c r="I27" s="17"/>
    </row>
    <row r="28" spans="1:9" ht="25" customHeight="1">
      <c r="A28" s="10">
        <f t="shared" si="1"/>
        <v>18</v>
      </c>
      <c r="B28" s="8" t="s">
        <v>26</v>
      </c>
      <c r="C28" s="9">
        <f>-C14*C20</f>
        <v>3096638.37</v>
      </c>
      <c r="D28" s="9">
        <f>-D14*D20</f>
        <v>0</v>
      </c>
      <c r="E28" s="9">
        <f>-E14*E20</f>
        <v>3096638.37</v>
      </c>
      <c r="F28" s="9">
        <f>-F14*F20</f>
        <v>0</v>
      </c>
      <c r="I28" s="17"/>
    </row>
    <row r="29" spans="1:9" ht="25" customHeight="1">
      <c r="A29" s="10">
        <f>A28+1</f>
        <v>19</v>
      </c>
      <c r="B29" s="8" t="s">
        <v>27</v>
      </c>
      <c r="C29" s="9"/>
      <c r="D29" s="9"/>
      <c r="E29" s="9"/>
      <c r="F29" s="9"/>
    </row>
    <row r="30" spans="1:9" ht="25" customHeight="1">
      <c r="A30" s="10">
        <f t="shared" si="1"/>
        <v>20</v>
      </c>
      <c r="B30" s="11" t="s">
        <v>22</v>
      </c>
      <c r="C30" s="9">
        <v>-54801</v>
      </c>
      <c r="D30" s="9">
        <v>0</v>
      </c>
      <c r="E30" s="9">
        <f t="shared" ref="E30:E34" si="10">C30-D30</f>
        <v>-54801</v>
      </c>
      <c r="F30" s="9">
        <f t="shared" ref="F30:F34" si="11">C30-D30-E30</f>
        <v>0</v>
      </c>
    </row>
    <row r="31" spans="1:9" ht="25" customHeight="1">
      <c r="A31" s="10">
        <f t="shared" si="1"/>
        <v>21</v>
      </c>
      <c r="B31" s="11" t="s">
        <v>28</v>
      </c>
      <c r="C31" s="18">
        <v>1359965</v>
      </c>
      <c r="D31" s="9">
        <v>-62329</v>
      </c>
      <c r="E31" s="9">
        <f t="shared" si="10"/>
        <v>1422294</v>
      </c>
      <c r="F31" s="9">
        <f t="shared" si="11"/>
        <v>0</v>
      </c>
    </row>
    <row r="32" spans="1:9" ht="25" customHeight="1">
      <c r="A32" s="10">
        <f t="shared" si="1"/>
        <v>22</v>
      </c>
      <c r="B32" s="11" t="s">
        <v>29</v>
      </c>
      <c r="C32" s="18">
        <v>-765621</v>
      </c>
      <c r="D32" s="9">
        <v>0</v>
      </c>
      <c r="E32" s="9">
        <f t="shared" si="10"/>
        <v>-765621</v>
      </c>
      <c r="F32" s="9">
        <f t="shared" si="11"/>
        <v>0</v>
      </c>
    </row>
    <row r="33" spans="1:6" ht="25" customHeight="1">
      <c r="A33" s="10">
        <f t="shared" si="1"/>
        <v>23</v>
      </c>
      <c r="B33" s="11" t="s">
        <v>30</v>
      </c>
      <c r="C33" s="18">
        <v>-24444</v>
      </c>
      <c r="D33" s="9">
        <v>0</v>
      </c>
      <c r="E33" s="9">
        <f t="shared" si="10"/>
        <v>-24444</v>
      </c>
      <c r="F33" s="9">
        <f t="shared" si="11"/>
        <v>0</v>
      </c>
    </row>
    <row r="34" spans="1:6" ht="25" customHeight="1">
      <c r="A34" s="10">
        <f t="shared" si="1"/>
        <v>24</v>
      </c>
      <c r="B34" s="11" t="s">
        <v>31</v>
      </c>
      <c r="C34" s="18">
        <v>-101611.91249999999</v>
      </c>
      <c r="D34" s="9">
        <v>0</v>
      </c>
      <c r="E34" s="9">
        <f t="shared" si="10"/>
        <v>-101611.91249999999</v>
      </c>
      <c r="F34" s="9">
        <f t="shared" si="11"/>
        <v>0</v>
      </c>
    </row>
    <row r="35" spans="1:6" ht="25" customHeight="1" thickBot="1">
      <c r="A35" s="10">
        <f t="shared" si="1"/>
        <v>25</v>
      </c>
      <c r="B35" s="8" t="s">
        <v>32</v>
      </c>
      <c r="C35" s="19">
        <f>SUM(C27:C34)</f>
        <v>3070166.4275000002</v>
      </c>
      <c r="D35" s="19">
        <f>SUM(D27:D34)</f>
        <v>-62329</v>
      </c>
      <c r="E35" s="19">
        <f>SUM(E27:E34)</f>
        <v>3132495.4275000002</v>
      </c>
      <c r="F35" s="19">
        <f>SUM(F27:F34)</f>
        <v>0</v>
      </c>
    </row>
    <row r="36" spans="1:6" ht="25" customHeight="1" thickTop="1">
      <c r="A36" s="10">
        <f t="shared" si="1"/>
        <v>26</v>
      </c>
    </row>
    <row r="37" spans="1:6" ht="25" customHeight="1" thickBot="1">
      <c r="A37" s="10">
        <f t="shared" si="1"/>
        <v>27</v>
      </c>
      <c r="B37" s="8" t="s">
        <v>33</v>
      </c>
      <c r="C37" s="19">
        <f>SUM(C35,C25)</f>
        <v>3852834.3375000004</v>
      </c>
      <c r="D37" s="19">
        <f>SUM(D35,D25)</f>
        <v>270430.09999999998</v>
      </c>
      <c r="E37" s="19">
        <f>SUM(E35,E25)</f>
        <v>3582404.2375000003</v>
      </c>
      <c r="F37" s="19">
        <f>SUM(F35,F25)</f>
        <v>0</v>
      </c>
    </row>
    <row r="38" spans="1:6" ht="13" thickTop="1">
      <c r="A38" s="10"/>
    </row>
    <row r="39" spans="1:6">
      <c r="A39" s="10"/>
      <c r="C39" s="17"/>
      <c r="D39" s="17"/>
      <c r="E39" s="17"/>
    </row>
  </sheetData>
  <mergeCells count="12">
    <mergeCell ref="A6:F6"/>
    <mergeCell ref="A1:F1"/>
    <mergeCell ref="A2:F2"/>
    <mergeCell ref="A3:F3"/>
    <mergeCell ref="A4:F4"/>
    <mergeCell ref="A7:F7"/>
    <mergeCell ref="A8:F8"/>
    <mergeCell ref="A9:A10"/>
    <mergeCell ref="B9:B10"/>
    <mergeCell ref="C9:C10"/>
    <mergeCell ref="D9:D10"/>
    <mergeCell ref="E9:F9"/>
  </mergeCells>
  <pageMargins left="0.7" right="0.7" top="0.75" bottom="0.75" header="0.3" footer="0.3"/>
  <pageSetup scale="6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</vt:lpstr>
      <vt:lpstr>'B1'!Print_Area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cp:lastPrinted>2021-05-18T10:29:34Z</cp:lastPrinted>
  <dcterms:created xsi:type="dcterms:W3CDTF">2021-05-17T16:01:54Z</dcterms:created>
  <dcterms:modified xsi:type="dcterms:W3CDTF">2021-06-10T00:28:21Z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