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W:\John Ryan\CKY\Rate Case\Discovery\Staff DRs\Set 6\Draft Responses\FINAL TO GS\"/>
    </mc:Choice>
  </mc:AlternateContent>
  <xr:revisionPtr revIDLastSave="0" documentId="8_{D0C50B7A-F2D7-4906-A5C6-A6DA1DC018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Sheet1!$A$1:$O$42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2" i="1" l="1"/>
  <c r="N40" i="1"/>
  <c r="N39" i="1"/>
  <c r="N38" i="1"/>
  <c r="N34" i="1"/>
  <c r="N33" i="1"/>
  <c r="K33" i="1"/>
  <c r="A31" i="1" l="1"/>
  <c r="A32" i="1" s="1"/>
  <c r="A33" i="1" s="1"/>
  <c r="A34" i="1" s="1"/>
  <c r="A36" i="1" s="1"/>
  <c r="A37" i="1" s="1"/>
  <c r="A38" i="1" s="1"/>
  <c r="A39" i="1" s="1"/>
  <c r="A40" i="1" s="1"/>
  <c r="A41" i="1" s="1"/>
  <c r="A42" i="1" s="1"/>
  <c r="A15" i="1" l="1"/>
  <c r="A16" i="1" s="1"/>
  <c r="A17" i="1" s="1"/>
  <c r="A18" i="1" s="1"/>
  <c r="A20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<sst xmlns="http://schemas.openxmlformats.org/spreadsheetml/2006/main" count="49" uniqueCount="34">
  <si>
    <t>Columbia Gas of Kentucky, Inc.</t>
  </si>
  <si>
    <t>Case No. 2021-00183</t>
  </si>
  <si>
    <t>Non-Recurring Charges</t>
  </si>
  <si>
    <t>Period</t>
  </si>
  <si>
    <t>Calendar Year 2016</t>
  </si>
  <si>
    <t>Calendar Year 2017</t>
  </si>
  <si>
    <t>Calendar Year 2018</t>
  </si>
  <si>
    <t>Calendar Year 2019</t>
  </si>
  <si>
    <t>Calendar Year 2020</t>
  </si>
  <si>
    <t>Base Year Actual Months</t>
  </si>
  <si>
    <t>Acct 487</t>
  </si>
  <si>
    <t>Forfeited Discounts</t>
  </si>
  <si>
    <t>Line No.</t>
  </si>
  <si>
    <t>Acct 488</t>
  </si>
  <si>
    <t>Acct 493</t>
  </si>
  <si>
    <t>Rent from Gas Property</t>
  </si>
  <si>
    <t>Return Check Charge</t>
  </si>
  <si>
    <t>Reconnection Charge</t>
  </si>
  <si>
    <t>Acct 495</t>
  </si>
  <si>
    <t>Gas Lost Due to Line Break</t>
  </si>
  <si>
    <t>Third Party Billing</t>
  </si>
  <si>
    <t>Customer Billing Service</t>
  </si>
  <si>
    <t>OMO/OFO Demand Penalty</t>
  </si>
  <si>
    <t>Customer Rate Change Fee</t>
  </si>
  <si>
    <t>Choice Marketer Fee - Mcf</t>
  </si>
  <si>
    <t>Other Revenue</t>
  </si>
  <si>
    <t>Misc. Customer Lists</t>
  </si>
  <si>
    <t>Page 1 of 1</t>
  </si>
  <si>
    <t>Move OMO/OFO Demand Penalty from Other Revenue to it's own classification beginning November 2019 (Total 495 Remains Unchanged)</t>
  </si>
  <si>
    <t>Per Books as originally submitted in Staff Set 1 - 052 Attachment A</t>
  </si>
  <si>
    <t>Staff 6-17</t>
  </si>
  <si>
    <t>Attachment A</t>
  </si>
  <si>
    <t>KY PSC Case No. 2021-00183</t>
  </si>
  <si>
    <t>Miscellaneous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</si>
</sst>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horizontal="left"/>
    </xf>
    <xf numFmtId="39" fontId="3" fillId="0" borderId="0" xfId="0" applyNumberFormat="1" applyFont="1"/>
    <xf numFmtId="17" fontId="1" fillId="0" borderId="0" xfId="0" applyNumberFormat="1" applyFont="1" applyAlignment="1">
      <alignment horizontal="left"/>
    </xf>
    <xf numFmtId="0" fontId="2" fillId="0" borderId="0" xfId="0" applyFont="1"/>
    <xf numFmtId="39" fontId="1" fillId="0" borderId="0" xfId="0" applyNumberFormat="1" applyFont="1"/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2"/>
  <sheetViews>
    <sheetView tabSelected="1" zoomScaleNormal="100" workbookViewId="0">
      <selection activeCell="G48" sqref="G48"/>
    </sheetView>
  </sheetViews>
  <sheetFormatPr defaultColWidth="8.7109375" defaultRowHeight="11.25" x14ac:dyDescent="0.2"/>
  <cols>
    <col min="1" max="1" width="5.140625" style="1" customWidth="1"/>
    <col min="2" max="2" width="22.7109375" style="1" bestFit="1" customWidth="1"/>
    <col min="3" max="3" width="10.7109375" style="1" bestFit="1" customWidth="1"/>
    <col min="4" max="4" width="10" style="1" customWidth="1"/>
    <col min="5" max="5" width="13.5703125" style="1" customWidth="1"/>
    <col min="6" max="6" width="10.7109375" style="1" bestFit="1" customWidth="1"/>
    <col min="7" max="7" width="10" style="1" customWidth="1"/>
    <col min="8" max="8" width="9.7109375" style="1" bestFit="1" customWidth="1"/>
    <col min="9" max="9" width="10.28515625" style="1" bestFit="1" customWidth="1"/>
    <col min="10" max="10" width="10.140625" style="1" customWidth="1"/>
    <col min="11" max="11" width="11.28515625" style="1" bestFit="1" customWidth="1"/>
    <col min="12" max="12" width="10.42578125" style="1" customWidth="1"/>
    <col min="13" max="15" width="11.28515625" style="1" bestFit="1" customWidth="1"/>
    <col min="16" max="16" width="12.140625" style="1" bestFit="1" customWidth="1"/>
    <col min="17" max="17" width="10.28515625" style="1" bestFit="1" customWidth="1"/>
    <col min="18" max="16384" width="8.7109375" style="1"/>
  </cols>
  <sheetData>
    <row r="1" spans="1:20" x14ac:dyDescent="0.2">
      <c r="O1" s="2" t="s">
        <v>32</v>
      </c>
      <c r="P1" s="3"/>
      <c r="Q1" s="3"/>
      <c r="R1" s="3"/>
      <c r="S1" s="3"/>
      <c r="T1" s="3"/>
    </row>
    <row r="2" spans="1:20" x14ac:dyDescent="0.2">
      <c r="O2" s="2" t="s">
        <v>30</v>
      </c>
      <c r="P2" s="3"/>
      <c r="Q2" s="3"/>
      <c r="R2" s="3"/>
      <c r="S2" s="3"/>
      <c r="T2" s="3"/>
    </row>
    <row r="3" spans="1:20" x14ac:dyDescent="0.2">
      <c r="O3" s="2" t="s">
        <v>31</v>
      </c>
      <c r="P3" s="3"/>
      <c r="Q3" s="3"/>
      <c r="R3" s="3"/>
      <c r="S3" s="3"/>
      <c r="T3" s="3"/>
    </row>
    <row r="4" spans="1:20" x14ac:dyDescent="0.2">
      <c r="O4" s="2" t="s">
        <v>27</v>
      </c>
    </row>
    <row r="5" spans="1:20" x14ac:dyDescent="0.2">
      <c r="A5" s="11" t="s">
        <v>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20" x14ac:dyDescent="0.2">
      <c r="A6" s="11" t="s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20" x14ac:dyDescent="0.2">
      <c r="A7" s="11" t="s">
        <v>2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9" spans="1:20" x14ac:dyDescent="0.2">
      <c r="A9" s="4"/>
      <c r="B9" s="4"/>
      <c r="C9" s="4" t="s">
        <v>10</v>
      </c>
      <c r="D9" s="4" t="s">
        <v>13</v>
      </c>
      <c r="E9" s="4" t="s">
        <v>13</v>
      </c>
      <c r="F9" s="4" t="s">
        <v>13</v>
      </c>
      <c r="G9" s="4" t="s">
        <v>14</v>
      </c>
      <c r="H9" s="4" t="s">
        <v>18</v>
      </c>
      <c r="I9" s="4" t="s">
        <v>18</v>
      </c>
      <c r="J9" s="4" t="s">
        <v>18</v>
      </c>
      <c r="K9" s="4" t="s">
        <v>18</v>
      </c>
      <c r="L9" s="4" t="s">
        <v>18</v>
      </c>
      <c r="M9" s="4" t="s">
        <v>18</v>
      </c>
      <c r="N9" s="4" t="s">
        <v>18</v>
      </c>
      <c r="O9" s="4" t="s">
        <v>18</v>
      </c>
    </row>
    <row r="10" spans="1:20" ht="33.75" x14ac:dyDescent="0.2">
      <c r="A10" s="5" t="s">
        <v>12</v>
      </c>
      <c r="B10" s="4" t="s">
        <v>3</v>
      </c>
      <c r="C10" s="5" t="s">
        <v>11</v>
      </c>
      <c r="D10" s="5" t="s">
        <v>16</v>
      </c>
      <c r="E10" s="5" t="s">
        <v>17</v>
      </c>
      <c r="F10" s="5" t="s">
        <v>33</v>
      </c>
      <c r="G10" s="5" t="s">
        <v>15</v>
      </c>
      <c r="H10" s="5" t="s">
        <v>19</v>
      </c>
      <c r="I10" s="5" t="s">
        <v>20</v>
      </c>
      <c r="J10" s="5" t="s">
        <v>21</v>
      </c>
      <c r="K10" s="5" t="s">
        <v>22</v>
      </c>
      <c r="L10" s="5" t="s">
        <v>23</v>
      </c>
      <c r="M10" s="5" t="s">
        <v>24</v>
      </c>
      <c r="N10" s="5" t="s">
        <v>25</v>
      </c>
      <c r="O10" s="5" t="s">
        <v>26</v>
      </c>
    </row>
    <row r="11" spans="1:20" x14ac:dyDescent="0.2">
      <c r="A11" s="5"/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20" x14ac:dyDescent="0.2">
      <c r="A12" s="6" t="s">
        <v>29</v>
      </c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4" spans="1:20" x14ac:dyDescent="0.2">
      <c r="A14" s="1">
        <v>1</v>
      </c>
      <c r="B14" s="1" t="s">
        <v>4</v>
      </c>
      <c r="C14" s="7">
        <v>373252.42</v>
      </c>
      <c r="D14" s="7">
        <v>14010</v>
      </c>
      <c r="E14" s="7">
        <v>89961</v>
      </c>
      <c r="F14" s="7">
        <v>4495.3699999999953</v>
      </c>
      <c r="G14" s="7">
        <v>58884</v>
      </c>
      <c r="H14" s="7">
        <v>4275.41</v>
      </c>
      <c r="I14" s="7">
        <v>60396.71</v>
      </c>
      <c r="J14" s="7">
        <v>62009.3</v>
      </c>
      <c r="K14" s="7">
        <v>265727.5</v>
      </c>
      <c r="L14" s="7">
        <v>11700</v>
      </c>
      <c r="M14" s="7">
        <v>154613.78000000003</v>
      </c>
      <c r="N14" s="7">
        <v>22602.55</v>
      </c>
      <c r="O14" s="7">
        <v>-13723.74</v>
      </c>
      <c r="P14" s="7"/>
    </row>
    <row r="15" spans="1:20" x14ac:dyDescent="0.2">
      <c r="A15" s="1">
        <f>A14+1</f>
        <v>2</v>
      </c>
      <c r="B15" s="1" t="s">
        <v>5</v>
      </c>
      <c r="C15" s="7">
        <v>474103.53</v>
      </c>
      <c r="D15" s="7">
        <v>19245</v>
      </c>
      <c r="E15" s="7">
        <v>103573</v>
      </c>
      <c r="F15" s="7">
        <v>-259.60000000000582</v>
      </c>
      <c r="G15" s="7">
        <v>59144</v>
      </c>
      <c r="H15" s="7">
        <v>3713.95</v>
      </c>
      <c r="I15" s="7">
        <v>64591.43</v>
      </c>
      <c r="J15" s="7">
        <v>56869.73</v>
      </c>
      <c r="K15" s="7">
        <v>273182.5</v>
      </c>
      <c r="L15" s="7">
        <v>8150</v>
      </c>
      <c r="M15" s="7">
        <v>143350.07999999999</v>
      </c>
      <c r="N15" s="7">
        <v>14961.76</v>
      </c>
      <c r="O15" s="7">
        <v>19806.62</v>
      </c>
      <c r="P15" s="7"/>
    </row>
    <row r="16" spans="1:20" x14ac:dyDescent="0.2">
      <c r="A16" s="1">
        <f t="shared" ref="A16:A18" si="0">A15+1</f>
        <v>3</v>
      </c>
      <c r="B16" s="1" t="s">
        <v>6</v>
      </c>
      <c r="C16" s="7">
        <v>496801.89</v>
      </c>
      <c r="D16" s="7">
        <v>20100</v>
      </c>
      <c r="E16" s="7">
        <v>98801.41</v>
      </c>
      <c r="F16" s="7">
        <v>6824.929999999993</v>
      </c>
      <c r="G16" s="7">
        <v>46536</v>
      </c>
      <c r="H16" s="7">
        <v>7018.04</v>
      </c>
      <c r="I16" s="7">
        <v>55513.42</v>
      </c>
      <c r="J16" s="7">
        <v>52650.799999999996</v>
      </c>
      <c r="K16" s="7">
        <v>324167.5</v>
      </c>
      <c r="L16" s="7">
        <v>2475</v>
      </c>
      <c r="M16" s="7">
        <v>166577.62</v>
      </c>
      <c r="N16" s="7">
        <v>41606.879999999997</v>
      </c>
      <c r="O16" s="7">
        <v>178309.81</v>
      </c>
      <c r="P16" s="7"/>
    </row>
    <row r="17" spans="1:17" x14ac:dyDescent="0.2">
      <c r="A17" s="1">
        <f t="shared" si="0"/>
        <v>4</v>
      </c>
      <c r="B17" s="1" t="s">
        <v>7</v>
      </c>
      <c r="C17" s="7">
        <v>479024.75</v>
      </c>
      <c r="D17" s="7">
        <v>21225</v>
      </c>
      <c r="E17" s="7">
        <v>114400</v>
      </c>
      <c r="F17" s="7">
        <v>11435.509999999995</v>
      </c>
      <c r="G17" s="7">
        <v>45178</v>
      </c>
      <c r="H17" s="7">
        <v>10479.049999999999</v>
      </c>
      <c r="I17" s="7">
        <v>50504.73</v>
      </c>
      <c r="J17" s="7">
        <v>49144.000000000007</v>
      </c>
      <c r="K17" s="7">
        <v>100057.5</v>
      </c>
      <c r="L17" s="7">
        <v>3600</v>
      </c>
      <c r="M17" s="7">
        <v>145850.84</v>
      </c>
      <c r="N17" s="7">
        <v>307247.11</v>
      </c>
      <c r="O17" s="7">
        <v>39217.14</v>
      </c>
      <c r="P17" s="7"/>
    </row>
    <row r="18" spans="1:17" x14ac:dyDescent="0.2">
      <c r="A18" s="1">
        <f t="shared" si="0"/>
        <v>5</v>
      </c>
      <c r="B18" s="1" t="s">
        <v>8</v>
      </c>
      <c r="C18" s="7">
        <v>194406.28</v>
      </c>
      <c r="D18" s="7">
        <v>16050</v>
      </c>
      <c r="E18" s="7">
        <v>35965</v>
      </c>
      <c r="F18" s="7">
        <v>27702.190000000002</v>
      </c>
      <c r="G18" s="7">
        <v>33492</v>
      </c>
      <c r="H18" s="7">
        <v>2029.15</v>
      </c>
      <c r="I18" s="7">
        <v>45215.49</v>
      </c>
      <c r="J18" s="7">
        <v>46479.399999999994</v>
      </c>
      <c r="K18" s="7">
        <v>0</v>
      </c>
      <c r="L18" s="7">
        <v>3300</v>
      </c>
      <c r="M18" s="7">
        <v>121864.92</v>
      </c>
      <c r="N18" s="7">
        <v>280742.83</v>
      </c>
      <c r="O18" s="7">
        <v>-380.65</v>
      </c>
      <c r="P18" s="7"/>
    </row>
    <row r="19" spans="1:17" x14ac:dyDescent="0.2">
      <c r="C19" s="7"/>
      <c r="D19" s="7"/>
      <c r="E19" s="7"/>
      <c r="F19" s="7"/>
      <c r="G19" s="7"/>
      <c r="P19" s="7"/>
    </row>
    <row r="20" spans="1:17" x14ac:dyDescent="0.2">
      <c r="A20" s="1">
        <f>A18+1</f>
        <v>6</v>
      </c>
      <c r="B20" s="1" t="s">
        <v>9</v>
      </c>
      <c r="C20" s="7"/>
      <c r="D20" s="7"/>
      <c r="E20" s="7"/>
      <c r="F20" s="7"/>
      <c r="G20" s="7"/>
      <c r="P20" s="7"/>
    </row>
    <row r="21" spans="1:17" x14ac:dyDescent="0.2">
      <c r="A21" s="1">
        <f>A20+1</f>
        <v>7</v>
      </c>
      <c r="B21" s="8">
        <v>44075</v>
      </c>
      <c r="C21" s="7">
        <v>14.9</v>
      </c>
      <c r="D21" s="7">
        <v>1290</v>
      </c>
      <c r="E21" s="7">
        <v>968</v>
      </c>
      <c r="F21" s="7">
        <v>13779.61</v>
      </c>
      <c r="G21" s="7">
        <v>2791</v>
      </c>
      <c r="H21" s="7">
        <v>345.32</v>
      </c>
      <c r="I21" s="7">
        <v>3531.09</v>
      </c>
      <c r="J21" s="7">
        <v>3825.2</v>
      </c>
      <c r="K21" s="7">
        <v>0</v>
      </c>
      <c r="L21" s="7">
        <v>250</v>
      </c>
      <c r="M21" s="7">
        <v>2996.27</v>
      </c>
      <c r="N21" s="7">
        <v>415</v>
      </c>
      <c r="O21" s="7">
        <v>0</v>
      </c>
      <c r="P21" s="7"/>
    </row>
    <row r="22" spans="1:17" x14ac:dyDescent="0.2">
      <c r="A22" s="1">
        <f t="shared" ref="A22:A26" si="1">A21+1</f>
        <v>8</v>
      </c>
      <c r="B22" s="8">
        <v>44105</v>
      </c>
      <c r="C22" s="7">
        <v>-19.850000000000001</v>
      </c>
      <c r="D22" s="7">
        <v>855</v>
      </c>
      <c r="E22" s="7">
        <v>4463</v>
      </c>
      <c r="F22" s="7">
        <v>-10338.560000000001</v>
      </c>
      <c r="G22" s="7">
        <v>2791</v>
      </c>
      <c r="H22" s="7">
        <v>486.98</v>
      </c>
      <c r="I22" s="7">
        <v>5163.41</v>
      </c>
      <c r="J22" s="7">
        <v>3802.6</v>
      </c>
      <c r="K22" s="7">
        <v>0</v>
      </c>
      <c r="L22" s="7">
        <v>275</v>
      </c>
      <c r="M22" s="7">
        <v>4125.82</v>
      </c>
      <c r="N22" s="7">
        <v>45819.9</v>
      </c>
      <c r="O22" s="7">
        <v>0</v>
      </c>
      <c r="P22" s="7"/>
    </row>
    <row r="23" spans="1:17" x14ac:dyDescent="0.2">
      <c r="A23" s="1">
        <f t="shared" si="1"/>
        <v>9</v>
      </c>
      <c r="B23" s="8">
        <v>44136</v>
      </c>
      <c r="C23" s="7">
        <v>52.77</v>
      </c>
      <c r="D23" s="7">
        <v>1230</v>
      </c>
      <c r="E23" s="7">
        <v>4918</v>
      </c>
      <c r="F23" s="7">
        <v>-3000.5299999999997</v>
      </c>
      <c r="G23" s="7">
        <v>2791</v>
      </c>
      <c r="H23" s="7">
        <v>240.93</v>
      </c>
      <c r="I23" s="7">
        <v>3422.82</v>
      </c>
      <c r="J23" s="7">
        <v>3809.6</v>
      </c>
      <c r="K23" s="7">
        <v>0</v>
      </c>
      <c r="L23" s="7">
        <v>275</v>
      </c>
      <c r="M23" s="7">
        <v>7720.17</v>
      </c>
      <c r="N23" s="7">
        <v>85800.01</v>
      </c>
      <c r="O23" s="7">
        <v>0</v>
      </c>
      <c r="P23" s="7"/>
    </row>
    <row r="24" spans="1:17" x14ac:dyDescent="0.2">
      <c r="A24" s="1">
        <f t="shared" si="1"/>
        <v>10</v>
      </c>
      <c r="B24" s="8">
        <v>44166</v>
      </c>
      <c r="C24" s="7">
        <v>22964.03</v>
      </c>
      <c r="D24" s="7">
        <v>1530</v>
      </c>
      <c r="E24" s="7">
        <v>2814</v>
      </c>
      <c r="F24" s="7">
        <v>24841.27</v>
      </c>
      <c r="G24" s="7">
        <v>2791</v>
      </c>
      <c r="H24" s="7">
        <v>-417.57</v>
      </c>
      <c r="I24" s="7">
        <v>3517.27</v>
      </c>
      <c r="J24" s="7">
        <v>3718</v>
      </c>
      <c r="K24" s="7">
        <v>0</v>
      </c>
      <c r="L24" s="7">
        <v>275</v>
      </c>
      <c r="M24" s="7">
        <v>16669</v>
      </c>
      <c r="N24" s="7">
        <v>42815</v>
      </c>
      <c r="O24" s="7">
        <v>0</v>
      </c>
      <c r="P24" s="7"/>
    </row>
    <row r="25" spans="1:17" x14ac:dyDescent="0.2">
      <c r="A25" s="1">
        <f t="shared" si="1"/>
        <v>11</v>
      </c>
      <c r="B25" s="8">
        <v>44197</v>
      </c>
      <c r="C25" s="7">
        <v>49603.07</v>
      </c>
      <c r="D25" s="7">
        <v>1740</v>
      </c>
      <c r="E25" s="7">
        <v>737</v>
      </c>
      <c r="F25" s="7">
        <v>-4816.49</v>
      </c>
      <c r="G25" s="7">
        <v>2791</v>
      </c>
      <c r="H25" s="7">
        <v>239.68</v>
      </c>
      <c r="I25" s="7">
        <v>3452.2</v>
      </c>
      <c r="J25" s="7">
        <v>3690.8</v>
      </c>
      <c r="K25" s="7">
        <v>0</v>
      </c>
      <c r="L25" s="7">
        <v>250</v>
      </c>
      <c r="M25" s="7">
        <v>25396.22</v>
      </c>
      <c r="N25" s="7">
        <v>2515</v>
      </c>
      <c r="O25" s="7">
        <v>0</v>
      </c>
      <c r="P25" s="7"/>
    </row>
    <row r="26" spans="1:17" x14ac:dyDescent="0.2">
      <c r="A26" s="1">
        <f t="shared" si="1"/>
        <v>12</v>
      </c>
      <c r="B26" s="8">
        <v>44228</v>
      </c>
      <c r="C26" s="7">
        <v>81573.350000000006</v>
      </c>
      <c r="D26" s="7">
        <v>1890</v>
      </c>
      <c r="E26" s="7">
        <v>1553</v>
      </c>
      <c r="F26" s="7">
        <v>610.69000000000005</v>
      </c>
      <c r="G26" s="7">
        <v>2913</v>
      </c>
      <c r="H26" s="7">
        <v>-280.85000000000002</v>
      </c>
      <c r="I26" s="7">
        <v>3501.62</v>
      </c>
      <c r="J26" s="7">
        <v>3670.8</v>
      </c>
      <c r="K26" s="7">
        <v>0</v>
      </c>
      <c r="L26" s="7">
        <v>250</v>
      </c>
      <c r="M26" s="7">
        <v>26306.5</v>
      </c>
      <c r="N26" s="7">
        <v>55985</v>
      </c>
      <c r="O26" s="7">
        <v>0</v>
      </c>
      <c r="P26" s="7"/>
    </row>
    <row r="27" spans="1:17" x14ac:dyDescent="0.2">
      <c r="C27" s="7"/>
      <c r="D27" s="7"/>
      <c r="E27" s="7"/>
      <c r="F27" s="7"/>
      <c r="G27" s="7"/>
      <c r="H27" s="7"/>
      <c r="I27" s="7"/>
      <c r="J27" s="7"/>
      <c r="P27" s="7"/>
    </row>
    <row r="28" spans="1:17" x14ac:dyDescent="0.2">
      <c r="A28" s="9" t="s">
        <v>28</v>
      </c>
      <c r="J28" s="7"/>
      <c r="K28" s="7"/>
      <c r="L28" s="7"/>
      <c r="M28" s="7"/>
      <c r="N28" s="7"/>
      <c r="O28" s="7"/>
      <c r="P28" s="7"/>
    </row>
    <row r="29" spans="1:17" x14ac:dyDescent="0.2">
      <c r="J29" s="7"/>
      <c r="K29" s="7"/>
      <c r="L29" s="7"/>
      <c r="M29" s="7"/>
      <c r="N29" s="7"/>
      <c r="O29" s="7"/>
      <c r="P29" s="7"/>
    </row>
    <row r="30" spans="1:17" x14ac:dyDescent="0.2">
      <c r="A30" s="1">
        <v>1</v>
      </c>
      <c r="B30" s="1" t="s">
        <v>4</v>
      </c>
      <c r="C30" s="7">
        <v>373252.42</v>
      </c>
      <c r="D30" s="7">
        <v>14010</v>
      </c>
      <c r="E30" s="7">
        <v>89961</v>
      </c>
      <c r="F30" s="7">
        <v>4495.3699999999953</v>
      </c>
      <c r="G30" s="7">
        <v>58884</v>
      </c>
      <c r="H30" s="7">
        <v>4275.41</v>
      </c>
      <c r="I30" s="7">
        <v>60396.71</v>
      </c>
      <c r="J30" s="7">
        <v>62009.3</v>
      </c>
      <c r="K30" s="7">
        <v>265727.5</v>
      </c>
      <c r="L30" s="7">
        <v>11700</v>
      </c>
      <c r="M30" s="7">
        <v>154613.78000000003</v>
      </c>
      <c r="N30" s="7">
        <v>22602.55</v>
      </c>
      <c r="O30" s="7">
        <v>-13723.74</v>
      </c>
      <c r="P30" s="7"/>
      <c r="Q30" s="10"/>
    </row>
    <row r="31" spans="1:17" x14ac:dyDescent="0.2">
      <c r="A31" s="1">
        <f>A30+1</f>
        <v>2</v>
      </c>
      <c r="B31" s="1" t="s">
        <v>5</v>
      </c>
      <c r="C31" s="7">
        <v>474103.53</v>
      </c>
      <c r="D31" s="7">
        <v>19245</v>
      </c>
      <c r="E31" s="7">
        <v>103573</v>
      </c>
      <c r="F31" s="7">
        <v>-259.60000000000582</v>
      </c>
      <c r="G31" s="7">
        <v>59144</v>
      </c>
      <c r="H31" s="7">
        <v>3713.95</v>
      </c>
      <c r="I31" s="7">
        <v>64591.43</v>
      </c>
      <c r="J31" s="7">
        <v>56869.73</v>
      </c>
      <c r="K31" s="7">
        <v>273182.5</v>
      </c>
      <c r="L31" s="7">
        <v>8150</v>
      </c>
      <c r="M31" s="7">
        <v>143350.07999999999</v>
      </c>
      <c r="N31" s="7">
        <v>14961.76</v>
      </c>
      <c r="O31" s="7">
        <v>19806.62</v>
      </c>
      <c r="P31" s="7"/>
      <c r="Q31" s="10"/>
    </row>
    <row r="32" spans="1:17" x14ac:dyDescent="0.2">
      <c r="A32" s="1">
        <f t="shared" ref="A32:A34" si="2">A31+1</f>
        <v>3</v>
      </c>
      <c r="B32" s="1" t="s">
        <v>6</v>
      </c>
      <c r="C32" s="7">
        <v>496801.89</v>
      </c>
      <c r="D32" s="7">
        <v>20100</v>
      </c>
      <c r="E32" s="7">
        <v>98801.41</v>
      </c>
      <c r="F32" s="7">
        <v>6824.929999999993</v>
      </c>
      <c r="G32" s="7">
        <v>46536</v>
      </c>
      <c r="H32" s="7">
        <v>7018.04</v>
      </c>
      <c r="I32" s="7">
        <v>55513.42</v>
      </c>
      <c r="J32" s="7">
        <v>52650.799999999996</v>
      </c>
      <c r="K32" s="7">
        <v>324167.5</v>
      </c>
      <c r="L32" s="7">
        <v>2475</v>
      </c>
      <c r="M32" s="7">
        <v>166577.62</v>
      </c>
      <c r="N32" s="7">
        <v>41606.879999999997</v>
      </c>
      <c r="O32" s="7">
        <v>178309.81</v>
      </c>
      <c r="P32" s="7"/>
      <c r="Q32" s="10"/>
    </row>
    <row r="33" spans="1:17" x14ac:dyDescent="0.2">
      <c r="A33" s="1">
        <f t="shared" si="2"/>
        <v>4</v>
      </c>
      <c r="B33" s="1" t="s">
        <v>7</v>
      </c>
      <c r="C33" s="7">
        <v>479024.75</v>
      </c>
      <c r="D33" s="7">
        <v>21225</v>
      </c>
      <c r="E33" s="7">
        <v>114400</v>
      </c>
      <c r="F33" s="7">
        <v>11435.509999999995</v>
      </c>
      <c r="G33" s="7">
        <v>45178</v>
      </c>
      <c r="H33" s="7">
        <v>10479.049999999999</v>
      </c>
      <c r="I33" s="7">
        <v>50504.73</v>
      </c>
      <c r="J33" s="7">
        <v>49144.000000000007</v>
      </c>
      <c r="K33" s="7">
        <f>100057.5+35907.5</f>
        <v>135965</v>
      </c>
      <c r="L33" s="7">
        <v>3600</v>
      </c>
      <c r="M33" s="7">
        <v>145850.84</v>
      </c>
      <c r="N33" s="7">
        <f>307247.11-35907.5</f>
        <v>271339.61</v>
      </c>
      <c r="O33" s="7">
        <v>39217.14</v>
      </c>
      <c r="P33" s="7"/>
      <c r="Q33" s="10"/>
    </row>
    <row r="34" spans="1:17" x14ac:dyDescent="0.2">
      <c r="A34" s="1">
        <f t="shared" si="2"/>
        <v>5</v>
      </c>
      <c r="B34" s="1" t="s">
        <v>8</v>
      </c>
      <c r="C34" s="7">
        <v>194406.28</v>
      </c>
      <c r="D34" s="7">
        <v>16050</v>
      </c>
      <c r="E34" s="7">
        <v>35965</v>
      </c>
      <c r="F34" s="7">
        <v>27702.190000000002</v>
      </c>
      <c r="G34" s="7">
        <v>33492</v>
      </c>
      <c r="H34" s="7">
        <v>2029.15</v>
      </c>
      <c r="I34" s="7">
        <v>45215.49</v>
      </c>
      <c r="J34" s="7">
        <v>46479.399999999994</v>
      </c>
      <c r="K34" s="7">
        <v>268020</v>
      </c>
      <c r="L34" s="7">
        <v>3300</v>
      </c>
      <c r="M34" s="7">
        <v>121864.92</v>
      </c>
      <c r="N34" s="7">
        <f>280742.83-268020</f>
        <v>12722.830000000016</v>
      </c>
      <c r="O34" s="7">
        <v>-380.65</v>
      </c>
      <c r="P34" s="7"/>
      <c r="Q34" s="10"/>
    </row>
    <row r="35" spans="1:17" x14ac:dyDescent="0.2">
      <c r="C35" s="7"/>
      <c r="D35" s="7"/>
      <c r="E35" s="7"/>
      <c r="F35" s="7"/>
      <c r="G35" s="7"/>
      <c r="P35" s="7"/>
      <c r="Q35" s="10"/>
    </row>
    <row r="36" spans="1:17" x14ac:dyDescent="0.2">
      <c r="A36" s="1">
        <f>A34+1</f>
        <v>6</v>
      </c>
      <c r="B36" s="1" t="s">
        <v>9</v>
      </c>
      <c r="C36" s="7"/>
      <c r="D36" s="7"/>
      <c r="E36" s="7"/>
      <c r="F36" s="7"/>
      <c r="G36" s="7"/>
      <c r="P36" s="7"/>
      <c r="Q36" s="10"/>
    </row>
    <row r="37" spans="1:17" x14ac:dyDescent="0.2">
      <c r="A37" s="1">
        <f>A36+1</f>
        <v>7</v>
      </c>
      <c r="B37" s="8">
        <v>44075</v>
      </c>
      <c r="C37" s="7">
        <v>14.9</v>
      </c>
      <c r="D37" s="7">
        <v>1290</v>
      </c>
      <c r="E37" s="7">
        <v>968</v>
      </c>
      <c r="F37" s="7">
        <v>13779.61</v>
      </c>
      <c r="G37" s="7">
        <v>2791</v>
      </c>
      <c r="H37" s="7">
        <v>345.32</v>
      </c>
      <c r="I37" s="7">
        <v>3531.09</v>
      </c>
      <c r="J37" s="7">
        <v>3825.2</v>
      </c>
      <c r="K37" s="7">
        <v>0</v>
      </c>
      <c r="L37" s="7">
        <v>250</v>
      </c>
      <c r="M37" s="7">
        <v>2996.27</v>
      </c>
      <c r="N37" s="7">
        <v>415</v>
      </c>
      <c r="O37" s="7">
        <v>0</v>
      </c>
      <c r="P37" s="7"/>
      <c r="Q37" s="10"/>
    </row>
    <row r="38" spans="1:17" x14ac:dyDescent="0.2">
      <c r="A38" s="1">
        <f t="shared" ref="A38:A42" si="3">A37+1</f>
        <v>8</v>
      </c>
      <c r="B38" s="8">
        <v>44105</v>
      </c>
      <c r="C38" s="7">
        <v>-19.850000000000001</v>
      </c>
      <c r="D38" s="7">
        <v>855</v>
      </c>
      <c r="E38" s="7">
        <v>4463</v>
      </c>
      <c r="F38" s="7">
        <v>-10338.560000000001</v>
      </c>
      <c r="G38" s="7">
        <v>2791</v>
      </c>
      <c r="H38" s="7">
        <v>486.98</v>
      </c>
      <c r="I38" s="7">
        <v>5163.41</v>
      </c>
      <c r="J38" s="7">
        <v>3802.6</v>
      </c>
      <c r="K38" s="7">
        <v>37210</v>
      </c>
      <c r="L38" s="7">
        <v>275</v>
      </c>
      <c r="M38" s="7">
        <v>4125.82</v>
      </c>
      <c r="N38" s="7">
        <f>45819.9-37210</f>
        <v>8609.9000000000015</v>
      </c>
      <c r="O38" s="7">
        <v>0</v>
      </c>
      <c r="P38" s="7"/>
      <c r="Q38" s="10"/>
    </row>
    <row r="39" spans="1:17" x14ac:dyDescent="0.2">
      <c r="A39" s="1">
        <f t="shared" si="3"/>
        <v>9</v>
      </c>
      <c r="B39" s="8">
        <v>44136</v>
      </c>
      <c r="C39" s="7">
        <v>52.77</v>
      </c>
      <c r="D39" s="7">
        <v>1230</v>
      </c>
      <c r="E39" s="7">
        <v>4918</v>
      </c>
      <c r="F39" s="7">
        <v>-3000.5299999999997</v>
      </c>
      <c r="G39" s="7">
        <v>2791</v>
      </c>
      <c r="H39" s="7">
        <v>240.93</v>
      </c>
      <c r="I39" s="7">
        <v>3422.82</v>
      </c>
      <c r="J39" s="7">
        <v>3809.6</v>
      </c>
      <c r="K39" s="7">
        <v>85297.5</v>
      </c>
      <c r="L39" s="7">
        <v>275</v>
      </c>
      <c r="M39" s="7">
        <v>7720.17</v>
      </c>
      <c r="N39" s="7">
        <f>85800.01-85297.5</f>
        <v>502.50999999999476</v>
      </c>
      <c r="O39" s="7">
        <v>0</v>
      </c>
      <c r="P39" s="7"/>
      <c r="Q39" s="10"/>
    </row>
    <row r="40" spans="1:17" x14ac:dyDescent="0.2">
      <c r="A40" s="1">
        <f t="shared" si="3"/>
        <v>10</v>
      </c>
      <c r="B40" s="8">
        <v>44166</v>
      </c>
      <c r="C40" s="7">
        <v>22964.03</v>
      </c>
      <c r="D40" s="7">
        <v>1530</v>
      </c>
      <c r="E40" s="7">
        <v>2814</v>
      </c>
      <c r="F40" s="7">
        <v>24841.27</v>
      </c>
      <c r="G40" s="7">
        <v>2791</v>
      </c>
      <c r="H40" s="7">
        <v>-417.57</v>
      </c>
      <c r="I40" s="7">
        <v>3517.27</v>
      </c>
      <c r="J40" s="7">
        <v>3718</v>
      </c>
      <c r="K40" s="7">
        <v>42375</v>
      </c>
      <c r="L40" s="7">
        <v>275</v>
      </c>
      <c r="M40" s="7">
        <v>16669</v>
      </c>
      <c r="N40" s="7">
        <f>42815-42375</f>
        <v>440</v>
      </c>
      <c r="O40" s="7">
        <v>0</v>
      </c>
      <c r="P40" s="7"/>
      <c r="Q40" s="10"/>
    </row>
    <row r="41" spans="1:17" x14ac:dyDescent="0.2">
      <c r="A41" s="1">
        <f t="shared" si="3"/>
        <v>11</v>
      </c>
      <c r="B41" s="8">
        <v>44197</v>
      </c>
      <c r="C41" s="7">
        <v>49603.07</v>
      </c>
      <c r="D41" s="7">
        <v>1740</v>
      </c>
      <c r="E41" s="7">
        <v>737</v>
      </c>
      <c r="F41" s="7">
        <v>-4816.49</v>
      </c>
      <c r="G41" s="7">
        <v>2791</v>
      </c>
      <c r="H41" s="7">
        <v>239.68</v>
      </c>
      <c r="I41" s="7">
        <v>3452.2</v>
      </c>
      <c r="J41" s="7">
        <v>3690.8</v>
      </c>
      <c r="K41" s="7">
        <v>0</v>
      </c>
      <c r="L41" s="7">
        <v>250</v>
      </c>
      <c r="M41" s="7">
        <v>25396.22</v>
      </c>
      <c r="N41" s="7">
        <v>2515</v>
      </c>
      <c r="O41" s="7">
        <v>0</v>
      </c>
      <c r="P41" s="7"/>
      <c r="Q41" s="10"/>
    </row>
    <row r="42" spans="1:17" x14ac:dyDescent="0.2">
      <c r="A42" s="1">
        <f t="shared" si="3"/>
        <v>12</v>
      </c>
      <c r="B42" s="8">
        <v>44228</v>
      </c>
      <c r="C42" s="7">
        <v>81573.350000000006</v>
      </c>
      <c r="D42" s="7">
        <v>1890</v>
      </c>
      <c r="E42" s="7">
        <v>1553</v>
      </c>
      <c r="F42" s="7">
        <v>610.69000000000005</v>
      </c>
      <c r="G42" s="7">
        <v>2913</v>
      </c>
      <c r="H42" s="7">
        <v>-280.85000000000002</v>
      </c>
      <c r="I42" s="7">
        <v>3501.62</v>
      </c>
      <c r="J42" s="7">
        <v>3670.8</v>
      </c>
      <c r="K42" s="7">
        <v>55570</v>
      </c>
      <c r="L42" s="7">
        <v>250</v>
      </c>
      <c r="M42" s="7">
        <v>26306.5</v>
      </c>
      <c r="N42" s="7">
        <f>55985-55570</f>
        <v>415</v>
      </c>
      <c r="O42" s="7">
        <v>0</v>
      </c>
      <c r="P42" s="7"/>
      <c r="Q42" s="10"/>
    </row>
  </sheetData>
  <mergeCells count="3">
    <mergeCell ref="A5:N5"/>
    <mergeCell ref="A6:N6"/>
    <mergeCell ref="A7:N7"/>
  </mergeCells>
  <pageMargins left="0" right="0" top="0.75" bottom="0.75" header="0.3" footer="0.3"/>
  <pageSetup scale="82" orientation="landscape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Balmert \ Mark \ P</dc:creator>
  <cp:lastModifiedBy>Ryan \ John</cp:lastModifiedBy>
  <cp:lastPrinted>2021-11-15T21:37:04Z</cp:lastPrinted>
  <dcterms:created xsi:type="dcterms:W3CDTF">2021-05-27T18:55:23Z</dcterms:created>
  <dcterms:modified xsi:type="dcterms:W3CDTF">2021-11-19T13:08:51Z</dcterms:modified>
</cp:coreProperties>
</file>