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CF\General\MCWD (2021 Rate Case)\2021 Correspondence\"/>
    </mc:Choice>
  </mc:AlternateContent>
  <xr:revisionPtr revIDLastSave="0" documentId="8_{E306FE81-691C-4527-B5D4-F4086AF84A77}" xr6:coauthVersionLast="46" xr6:coauthVersionMax="46" xr10:uidLastSave="{00000000-0000-0000-0000-000000000000}"/>
  <bookViews>
    <workbookView xWindow="-120" yWindow="-120" windowWidth="29040" windowHeight="15840" xr2:uid="{F71D4EAB-82AF-45C8-B89F-E5A6C355A7DE}"/>
  </bookViews>
  <sheets>
    <sheet name="Sheet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" l="1"/>
  <c r="H62" i="1"/>
  <c r="H9" i="1"/>
  <c r="H14" i="1"/>
  <c r="H18" i="1" s="1"/>
  <c r="H20" i="1" s="1"/>
  <c r="H40" i="1" s="1"/>
  <c r="H15" i="1"/>
  <c r="H16" i="1"/>
  <c r="D18" i="1"/>
  <c r="D20" i="1" s="1"/>
  <c r="D40" i="1" s="1"/>
  <c r="F18" i="1"/>
  <c r="H24" i="1"/>
  <c r="H35" i="1" s="1"/>
  <c r="H38" i="1" s="1"/>
  <c r="H25" i="1"/>
  <c r="H26" i="1"/>
  <c r="H27" i="1"/>
  <c r="H28" i="1"/>
  <c r="H29" i="1"/>
  <c r="H30" i="1"/>
  <c r="H31" i="1"/>
  <c r="H32" i="1"/>
  <c r="H33" i="1"/>
  <c r="D35" i="1"/>
  <c r="D38" i="1" s="1"/>
  <c r="F35" i="1"/>
  <c r="F38" i="1" s="1"/>
  <c r="F40" i="1" s="1"/>
  <c r="H36" i="1"/>
  <c r="H56" i="1"/>
  <c r="H60" i="1" s="1"/>
  <c r="H65" i="1" l="1"/>
</calcChain>
</file>

<file path=xl/sharedStrings.xml><?xml version="1.0" encoding="utf-8"?>
<sst xmlns="http://schemas.openxmlformats.org/spreadsheetml/2006/main" count="53" uniqueCount="51">
  <si>
    <t>Percent Increase</t>
  </si>
  <si>
    <t>Required Revenue Increase</t>
  </si>
  <si>
    <t>Revenue from Sales at Present Rates</t>
  </si>
  <si>
    <t xml:space="preserve">Less: </t>
  </si>
  <si>
    <t>Revenue Required From Retail Rates</t>
  </si>
  <si>
    <t>Other Operating Revenue</t>
  </si>
  <si>
    <t>Less:</t>
  </si>
  <si>
    <t>Total Revenue Requirement</t>
  </si>
  <si>
    <t>F</t>
  </si>
  <si>
    <t>Additional Working Capital</t>
  </si>
  <si>
    <t>Avg. Annual Principal and Interest Payments</t>
  </si>
  <si>
    <t>Plus:</t>
  </si>
  <si>
    <t>Pro Forma Operating Expenses</t>
  </si>
  <si>
    <t>REVENUE REQUIREMENTS</t>
  </si>
  <si>
    <t>NET UTILITY OPERATING INCOME</t>
  </si>
  <si>
    <t>Total Operating Expenses</t>
  </si>
  <si>
    <t>Depreciation Expense</t>
  </si>
  <si>
    <t>Total Operation and Maintnenance Expenses</t>
  </si>
  <si>
    <t>Miscellaneous Expenses</t>
  </si>
  <si>
    <t>Bad Debt Expense</t>
  </si>
  <si>
    <t>Regulatory Commission Expenses</t>
  </si>
  <si>
    <t>Insurance</t>
  </si>
  <si>
    <t>Rents</t>
  </si>
  <si>
    <t>D</t>
  </si>
  <si>
    <t>Water Testing</t>
  </si>
  <si>
    <t>E</t>
  </si>
  <si>
    <t>Contractual Services</t>
  </si>
  <si>
    <t>Materials and Supplies</t>
  </si>
  <si>
    <t>Purchased Power</t>
  </si>
  <si>
    <t>C</t>
  </si>
  <si>
    <t>Employee Pensions and Benefits</t>
  </si>
  <si>
    <t>Operation and Maintenance Expenses</t>
  </si>
  <si>
    <t>Operating Expenses</t>
  </si>
  <si>
    <t>Total Operating Revenues</t>
  </si>
  <si>
    <t>Total Other Water Revenues</t>
  </si>
  <si>
    <t>B</t>
  </si>
  <si>
    <t>Other Water Revenues</t>
  </si>
  <si>
    <t>A</t>
  </si>
  <si>
    <t>Miscellaneous Service Revenues</t>
  </si>
  <si>
    <t>Forfeited Discounts</t>
  </si>
  <si>
    <t>Total Sales of Water</t>
  </si>
  <si>
    <t>Metered Water Sales</t>
  </si>
  <si>
    <t>Sales of Water</t>
  </si>
  <si>
    <t>Pro Forma</t>
  </si>
  <si>
    <t>Ref.</t>
  </si>
  <si>
    <t>Adjustment</t>
  </si>
  <si>
    <t>Test Year</t>
  </si>
  <si>
    <t>Operating Revenues</t>
  </si>
  <si>
    <t>TYE 12/31/2020</t>
  </si>
  <si>
    <t>Martin County Water District</t>
  </si>
  <si>
    <t>SCHEDULE OF ADJUSTED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</si>
</sst>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9" fontId="3" fillId="0" borderId="0" xfId="2" applyFont="1" applyAlignment="1"/>
    <xf numFmtId="9" fontId="0" fillId="0" borderId="1" xfId="2" applyFont="1" applyBorder="1" applyAlignment="1">
      <alignment horizontal="center"/>
    </xf>
    <xf numFmtId="0" fontId="2" fillId="0" borderId="0" xfId="0" applyFont="1"/>
    <xf numFmtId="44" fontId="3" fillId="0" borderId="0" xfId="1" applyFont="1" applyAlignment="1"/>
    <xf numFmtId="44" fontId="0" fillId="0" borderId="2" xfId="1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0" fillId="0" borderId="0" xfId="1" applyFont="1" applyAlignment="1"/>
    <xf numFmtId="0" fontId="3" fillId="0" borderId="0" xfId="0" applyFont="1"/>
    <xf numFmtId="44" fontId="0" fillId="0" borderId="0" xfId="0" applyNumberFormat="1"/>
    <xf numFmtId="44" fontId="0" fillId="0" borderId="3" xfId="1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44" fontId="0" fillId="0" borderId="2" xfId="0" applyNumberFormat="1" applyBorder="1"/>
    <xf numFmtId="44" fontId="0" fillId="0" borderId="0" xfId="1" applyFont="1"/>
    <xf numFmtId="0" fontId="0" fillId="0" borderId="0" xfId="0" applyAlignment="1">
      <alignment horizontal="left"/>
    </xf>
    <xf numFmtId="44" fontId="0" fillId="0" borderId="4" xfId="1" applyFont="1" applyBorder="1"/>
    <xf numFmtId="44" fontId="2" fillId="0" borderId="0" xfId="1" applyFont="1" applyAlignment="1">
      <alignment horizontal="center"/>
    </xf>
    <xf numFmtId="44" fontId="0" fillId="0" borderId="3" xfId="0" applyNumberFormat="1" applyBorder="1"/>
    <xf numFmtId="44" fontId="0" fillId="0" borderId="3" xfId="1" applyFont="1" applyBorder="1"/>
    <xf numFmtId="44" fontId="0" fillId="0" borderId="0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D2F6-0A8E-4BEB-89DC-A6F5D7BC4B4A}">
  <dimension ref="A2:I65"/>
  <sheetViews>
    <sheetView tabSelected="1" workbookViewId="0">
      <selection activeCell="H65" sqref="H65"/>
    </sheetView>
  </sheetViews>
  <sheetFormatPr defaultRowHeight="15" x14ac:dyDescent="0.25"/>
  <cols>
    <col min="1" max="1" width="8.7109375" customWidth="1"/>
    <col min="2" max="3" width="13.7109375" customWidth="1"/>
    <col min="4" max="4" width="14.7109375" customWidth="1"/>
    <col min="5" max="5" width="3.7109375" customWidth="1"/>
    <col min="6" max="6" width="14.28515625" customWidth="1"/>
    <col min="7" max="7" width="4.7109375" customWidth="1"/>
    <col min="8" max="8" width="15.7109375" customWidth="1"/>
    <col min="10" max="10" width="10.7109375" customWidth="1"/>
    <col min="12" max="12" width="10.5703125" customWidth="1"/>
  </cols>
  <sheetData>
    <row r="2" spans="1:8" x14ac:dyDescent="0.25">
      <c r="A2" s="27" t="s">
        <v>50</v>
      </c>
      <c r="B2" s="27"/>
      <c r="C2" s="27"/>
      <c r="D2" s="27"/>
      <c r="E2" s="27"/>
      <c r="F2" s="27"/>
      <c r="G2" s="27"/>
      <c r="H2" s="27"/>
    </row>
    <row r="3" spans="1:8" x14ac:dyDescent="0.25">
      <c r="A3" s="29" t="s">
        <v>49</v>
      </c>
      <c r="B3" s="29"/>
      <c r="C3" s="29"/>
      <c r="D3" s="29"/>
      <c r="E3" s="29"/>
      <c r="F3" s="29"/>
      <c r="G3" s="29"/>
      <c r="H3" s="29"/>
    </row>
    <row r="4" spans="1:8" x14ac:dyDescent="0.25">
      <c r="A4" s="25" t="s">
        <v>48</v>
      </c>
      <c r="B4" s="25"/>
      <c r="C4" s="25"/>
      <c r="D4" s="25"/>
      <c r="E4" s="25"/>
      <c r="F4" s="25"/>
      <c r="G4" s="25"/>
      <c r="H4" s="25"/>
    </row>
    <row r="7" spans="1:8" x14ac:dyDescent="0.25">
      <c r="A7" s="26" t="s">
        <v>47</v>
      </c>
      <c r="B7" s="26"/>
      <c r="D7" s="23" t="s">
        <v>46</v>
      </c>
      <c r="E7" s="23"/>
      <c r="F7" s="23" t="s">
        <v>45</v>
      </c>
      <c r="G7" s="23" t="s">
        <v>44</v>
      </c>
      <c r="H7" s="23" t="s">
        <v>43</v>
      </c>
    </row>
    <row r="8" spans="1:8" x14ac:dyDescent="0.25">
      <c r="A8" s="24" t="s">
        <v>42</v>
      </c>
      <c r="B8" s="24"/>
    </row>
    <row r="9" spans="1:8" x14ac:dyDescent="0.25">
      <c r="B9" s="25" t="s">
        <v>41</v>
      </c>
      <c r="C9" s="25"/>
      <c r="D9" s="16">
        <v>2146384</v>
      </c>
      <c r="E9" s="16"/>
      <c r="F9" s="16"/>
      <c r="G9" s="16"/>
      <c r="H9" s="16">
        <f>SUM(D9:G9)</f>
        <v>2146384</v>
      </c>
    </row>
    <row r="10" spans="1:8" x14ac:dyDescent="0.25">
      <c r="D10" s="16"/>
      <c r="E10" s="16"/>
      <c r="F10" s="16"/>
      <c r="G10" s="16"/>
      <c r="H10" s="16"/>
    </row>
    <row r="11" spans="1:8" x14ac:dyDescent="0.25">
      <c r="A11" s="24" t="s">
        <v>40</v>
      </c>
      <c r="B11" s="24"/>
      <c r="D11" s="21">
        <v>2146384</v>
      </c>
      <c r="E11" s="22"/>
      <c r="F11" s="16"/>
      <c r="G11" s="16"/>
      <c r="H11" s="21">
        <v>2146384</v>
      </c>
    </row>
    <row r="12" spans="1:8" x14ac:dyDescent="0.25">
      <c r="D12" s="16"/>
      <c r="E12" s="16"/>
      <c r="F12" s="16"/>
      <c r="G12" s="16"/>
      <c r="H12" s="16"/>
    </row>
    <row r="13" spans="1:8" x14ac:dyDescent="0.25">
      <c r="A13" s="24" t="s">
        <v>36</v>
      </c>
      <c r="B13" s="24"/>
      <c r="D13" s="16"/>
      <c r="E13" s="16"/>
      <c r="F13" s="16"/>
      <c r="G13" s="16"/>
      <c r="H13" s="16"/>
    </row>
    <row r="14" spans="1:8" x14ac:dyDescent="0.25">
      <c r="B14" s="24" t="s">
        <v>39</v>
      </c>
      <c r="C14" s="24"/>
      <c r="D14" s="16">
        <v>13416</v>
      </c>
      <c r="E14" s="16"/>
      <c r="F14" s="16"/>
      <c r="G14" s="16"/>
      <c r="H14" s="16">
        <f>SUM(D14:F14)</f>
        <v>13416</v>
      </c>
    </row>
    <row r="15" spans="1:8" x14ac:dyDescent="0.25">
      <c r="B15" s="24" t="s">
        <v>38</v>
      </c>
      <c r="C15" s="24"/>
      <c r="D15" s="16">
        <v>43016</v>
      </c>
      <c r="E15" s="16"/>
      <c r="F15" s="16">
        <v>-22872</v>
      </c>
      <c r="G15" s="19" t="s">
        <v>37</v>
      </c>
      <c r="H15" s="16">
        <f>SUM(D15:F15)</f>
        <v>20144</v>
      </c>
    </row>
    <row r="16" spans="1:8" x14ac:dyDescent="0.25">
      <c r="B16" s="24" t="s">
        <v>36</v>
      </c>
      <c r="C16" s="24"/>
      <c r="D16" s="16">
        <v>300616</v>
      </c>
      <c r="E16" s="16"/>
      <c r="F16" s="16">
        <v>-107436</v>
      </c>
      <c r="G16" s="19" t="s">
        <v>35</v>
      </c>
      <c r="H16" s="16">
        <f>SUM(D16:F16)</f>
        <v>193180</v>
      </c>
    </row>
    <row r="17" spans="1:8" x14ac:dyDescent="0.25">
      <c r="G17" s="3"/>
    </row>
    <row r="18" spans="1:8" x14ac:dyDescent="0.25">
      <c r="A18" s="25" t="s">
        <v>34</v>
      </c>
      <c r="B18" s="25"/>
      <c r="D18" s="20">
        <f>SUM(D14:D17)</f>
        <v>357048</v>
      </c>
      <c r="E18" s="10"/>
      <c r="F18" s="20">
        <f>SUM(F15:F17)</f>
        <v>-130308</v>
      </c>
      <c r="G18" s="3"/>
      <c r="H18" s="20">
        <f>SUM(H14:H17)</f>
        <v>226740</v>
      </c>
    </row>
    <row r="19" spans="1:8" x14ac:dyDescent="0.25">
      <c r="G19" s="3"/>
    </row>
    <row r="20" spans="1:8" x14ac:dyDescent="0.25">
      <c r="A20" s="26" t="s">
        <v>33</v>
      </c>
      <c r="B20" s="26"/>
      <c r="D20" s="20">
        <f>SUM(D11,D18)</f>
        <v>2503432</v>
      </c>
      <c r="E20" s="10"/>
      <c r="G20" s="3"/>
      <c r="H20" s="20">
        <f>SUM(H18,H11)</f>
        <v>2373124</v>
      </c>
    </row>
    <row r="21" spans="1:8" x14ac:dyDescent="0.25">
      <c r="G21" s="3"/>
    </row>
    <row r="22" spans="1:8" x14ac:dyDescent="0.25">
      <c r="A22" s="26" t="s">
        <v>32</v>
      </c>
      <c r="B22" s="26"/>
      <c r="G22" s="3"/>
    </row>
    <row r="23" spans="1:8" x14ac:dyDescent="0.25">
      <c r="A23" s="24" t="s">
        <v>31</v>
      </c>
      <c r="B23" s="24"/>
      <c r="C23" s="24"/>
      <c r="G23" s="3"/>
    </row>
    <row r="24" spans="1:8" x14ac:dyDescent="0.25">
      <c r="B24" s="24" t="s">
        <v>30</v>
      </c>
      <c r="C24" s="24"/>
      <c r="D24" s="16">
        <v>119701</v>
      </c>
      <c r="E24" s="16"/>
      <c r="F24" s="16">
        <v>-119701</v>
      </c>
      <c r="G24" s="19" t="s">
        <v>29</v>
      </c>
      <c r="H24" s="16">
        <f>SUM(D24:F24)</f>
        <v>0</v>
      </c>
    </row>
    <row r="25" spans="1:8" x14ac:dyDescent="0.25">
      <c r="B25" s="24" t="s">
        <v>28</v>
      </c>
      <c r="C25" s="24"/>
      <c r="D25" s="16">
        <v>320969</v>
      </c>
      <c r="E25" s="16"/>
      <c r="F25" s="16"/>
      <c r="G25" s="19"/>
      <c r="H25" s="16">
        <f t="shared" ref="H25:H33" si="0">SUM(D25:G25)</f>
        <v>320969</v>
      </c>
    </row>
    <row r="26" spans="1:8" x14ac:dyDescent="0.25">
      <c r="B26" s="24" t="s">
        <v>27</v>
      </c>
      <c r="C26" s="24"/>
      <c r="D26" s="16">
        <v>6511</v>
      </c>
      <c r="E26" s="16"/>
      <c r="F26" s="16"/>
      <c r="G26" s="19"/>
      <c r="H26" s="16">
        <f t="shared" si="0"/>
        <v>6511</v>
      </c>
    </row>
    <row r="27" spans="1:8" x14ac:dyDescent="0.25">
      <c r="B27" s="24" t="s">
        <v>26</v>
      </c>
      <c r="C27" s="24"/>
      <c r="D27" s="16">
        <v>2017014</v>
      </c>
      <c r="E27" s="16"/>
      <c r="F27" s="16"/>
      <c r="G27" s="19" t="s">
        <v>25</v>
      </c>
      <c r="H27" s="16">
        <f t="shared" si="0"/>
        <v>2017014</v>
      </c>
    </row>
    <row r="28" spans="1:8" x14ac:dyDescent="0.25">
      <c r="B28" s="24" t="s">
        <v>24</v>
      </c>
      <c r="C28" s="24"/>
      <c r="D28" s="16">
        <v>6831</v>
      </c>
      <c r="E28" s="16"/>
      <c r="F28" s="16"/>
      <c r="G28" s="19" t="s">
        <v>23</v>
      </c>
      <c r="H28" s="16">
        <f t="shared" si="0"/>
        <v>6831</v>
      </c>
    </row>
    <row r="29" spans="1:8" x14ac:dyDescent="0.25">
      <c r="B29" s="24" t="s">
        <v>22</v>
      </c>
      <c r="C29" s="24"/>
      <c r="D29" s="16">
        <v>9053</v>
      </c>
      <c r="E29" s="16"/>
      <c r="F29" s="16"/>
      <c r="G29" s="16"/>
      <c r="H29" s="16">
        <f t="shared" si="0"/>
        <v>9053</v>
      </c>
    </row>
    <row r="30" spans="1:8" x14ac:dyDescent="0.25">
      <c r="B30" s="24" t="s">
        <v>21</v>
      </c>
      <c r="C30" s="24"/>
      <c r="D30" s="16">
        <v>48400</v>
      </c>
      <c r="E30" s="16"/>
      <c r="F30" s="16"/>
      <c r="G30" s="16"/>
      <c r="H30" s="16">
        <f t="shared" si="0"/>
        <v>48400</v>
      </c>
    </row>
    <row r="31" spans="1:8" x14ac:dyDescent="0.25">
      <c r="B31" s="24" t="s">
        <v>20</v>
      </c>
      <c r="C31" s="24"/>
      <c r="D31" s="16">
        <v>5983</v>
      </c>
      <c r="E31" s="16"/>
      <c r="F31" s="16"/>
      <c r="G31" s="16"/>
      <c r="H31" s="16">
        <f t="shared" si="0"/>
        <v>5983</v>
      </c>
    </row>
    <row r="32" spans="1:8" x14ac:dyDescent="0.25">
      <c r="B32" s="24" t="s">
        <v>19</v>
      </c>
      <c r="C32" s="24"/>
      <c r="D32" s="16">
        <v>118530</v>
      </c>
      <c r="E32" s="16"/>
      <c r="F32" s="16"/>
      <c r="G32" s="16"/>
      <c r="H32" s="16">
        <f t="shared" si="0"/>
        <v>118530</v>
      </c>
    </row>
    <row r="33" spans="1:8" x14ac:dyDescent="0.25">
      <c r="B33" s="24" t="s">
        <v>18</v>
      </c>
      <c r="C33" s="24"/>
      <c r="D33" s="18">
        <v>8132</v>
      </c>
      <c r="E33" s="16"/>
      <c r="F33" s="18"/>
      <c r="G33" s="16"/>
      <c r="H33" s="18">
        <f t="shared" si="0"/>
        <v>8132</v>
      </c>
    </row>
    <row r="34" spans="1:8" x14ac:dyDescent="0.25">
      <c r="B34" s="17"/>
      <c r="C34" s="17"/>
      <c r="D34" s="16"/>
      <c r="E34" s="16"/>
      <c r="F34" s="16"/>
      <c r="G34" s="16"/>
      <c r="H34" s="16"/>
    </row>
    <row r="35" spans="1:8" x14ac:dyDescent="0.25">
      <c r="A35" s="24" t="s">
        <v>17</v>
      </c>
      <c r="B35" s="24"/>
      <c r="C35" s="24"/>
      <c r="D35" s="10">
        <f>SUM(D24:D33)</f>
        <v>2661124</v>
      </c>
      <c r="F35" s="10">
        <f>SUM(F24:F33)</f>
        <v>-119701</v>
      </c>
      <c r="H35" s="10">
        <f>SUM(H24:H33)</f>
        <v>2541423</v>
      </c>
    </row>
    <row r="36" spans="1:8" x14ac:dyDescent="0.25">
      <c r="A36" s="25" t="s">
        <v>16</v>
      </c>
      <c r="B36" s="25"/>
      <c r="D36" s="10">
        <v>786741</v>
      </c>
      <c r="H36" s="10">
        <f>SUM(D36:G36)</f>
        <v>786741</v>
      </c>
    </row>
    <row r="38" spans="1:8" x14ac:dyDescent="0.25">
      <c r="A38" s="26" t="s">
        <v>15</v>
      </c>
      <c r="B38" s="26"/>
      <c r="C38" s="26"/>
      <c r="D38" s="10">
        <f>SUM(D35:D37)</f>
        <v>3447865</v>
      </c>
      <c r="F38" s="10">
        <f>SUM(F35)</f>
        <v>-119701</v>
      </c>
      <c r="H38" s="10">
        <f>SUM(H35:H37)</f>
        <v>3328164</v>
      </c>
    </row>
    <row r="40" spans="1:8" ht="15.75" thickBot="1" x14ac:dyDescent="0.3">
      <c r="A40" s="26" t="s">
        <v>14</v>
      </c>
      <c r="B40" s="26"/>
      <c r="C40" s="26"/>
      <c r="D40" s="15">
        <f>SUM(D20-D38)</f>
        <v>-944433</v>
      </c>
      <c r="F40" s="15">
        <f>SUM(F38,F18)</f>
        <v>-250009</v>
      </c>
      <c r="H40" s="15">
        <f>SUM(H20-H38)</f>
        <v>-955040</v>
      </c>
    </row>
    <row r="41" spans="1:8" ht="15.75" thickTop="1" x14ac:dyDescent="0.25"/>
    <row r="50" spans="1:9" ht="18.75" x14ac:dyDescent="0.25">
      <c r="A50" s="28" t="s">
        <v>13</v>
      </c>
      <c r="B50" s="28"/>
      <c r="C50" s="28"/>
      <c r="D50" s="28"/>
      <c r="E50" s="28"/>
      <c r="F50" s="28"/>
      <c r="G50" s="28"/>
      <c r="H50" s="28"/>
      <c r="I50" s="14"/>
    </row>
    <row r="52" spans="1:9" ht="15.75" x14ac:dyDescent="0.25">
      <c r="A52" s="3" t="s">
        <v>12</v>
      </c>
      <c r="G52" s="13"/>
      <c r="H52" s="8">
        <v>3328164</v>
      </c>
      <c r="I52" s="4"/>
    </row>
    <row r="53" spans="1:9" ht="15.75" x14ac:dyDescent="0.25">
      <c r="A53" t="s">
        <v>11</v>
      </c>
      <c r="B53" t="s">
        <v>10</v>
      </c>
      <c r="G53" s="12" t="s">
        <v>8</v>
      </c>
      <c r="H53" s="8">
        <v>207376</v>
      </c>
      <c r="I53" s="4"/>
    </row>
    <row r="54" spans="1:9" ht="15.75" x14ac:dyDescent="0.25">
      <c r="B54" t="s">
        <v>9</v>
      </c>
      <c r="G54" s="12" t="s">
        <v>8</v>
      </c>
      <c r="H54" s="8">
        <v>42491</v>
      </c>
      <c r="I54" s="4"/>
    </row>
    <row r="55" spans="1:9" ht="15.75" x14ac:dyDescent="0.25">
      <c r="H55" s="7"/>
      <c r="I55" s="6"/>
    </row>
    <row r="56" spans="1:9" ht="15.75" x14ac:dyDescent="0.25">
      <c r="A56" s="3" t="s">
        <v>7</v>
      </c>
      <c r="H56" s="11">
        <f>SUM(H52:I55)</f>
        <v>3578031</v>
      </c>
      <c r="I56" s="4"/>
    </row>
    <row r="57" spans="1:9" ht="15.75" x14ac:dyDescent="0.25">
      <c r="A57" s="3"/>
      <c r="H57" s="8"/>
      <c r="I57" s="4"/>
    </row>
    <row r="58" spans="1:9" ht="15.75" x14ac:dyDescent="0.25">
      <c r="A58" t="s">
        <v>6</v>
      </c>
      <c r="B58" t="s">
        <v>5</v>
      </c>
      <c r="H58" s="8">
        <v>-226740</v>
      </c>
      <c r="I58" s="4"/>
    </row>
    <row r="59" spans="1:9" ht="15.75" x14ac:dyDescent="0.25">
      <c r="H59" s="7"/>
      <c r="I59" s="6"/>
    </row>
    <row r="60" spans="1:9" ht="15.75" x14ac:dyDescent="0.25">
      <c r="A60" s="3" t="s">
        <v>4</v>
      </c>
      <c r="H60" s="10">
        <f>SUM(H56:H59)</f>
        <v>3351291</v>
      </c>
      <c r="I60" s="9"/>
    </row>
    <row r="61" spans="1:9" ht="15.75" x14ac:dyDescent="0.25">
      <c r="A61" s="3"/>
      <c r="H61" s="10"/>
      <c r="I61" s="9"/>
    </row>
    <row r="62" spans="1:9" ht="15.75" x14ac:dyDescent="0.25">
      <c r="A62" t="s">
        <v>3</v>
      </c>
      <c r="B62" t="s">
        <v>2</v>
      </c>
      <c r="H62" s="8">
        <f>SUM(H11)</f>
        <v>2146384</v>
      </c>
      <c r="I62" s="4"/>
    </row>
    <row r="63" spans="1:9" ht="15.75" x14ac:dyDescent="0.25">
      <c r="H63" s="7"/>
      <c r="I63" s="6"/>
    </row>
    <row r="64" spans="1:9" ht="16.5" thickBot="1" x14ac:dyDescent="0.3">
      <c r="A64" s="3" t="s">
        <v>1</v>
      </c>
      <c r="H64" s="5">
        <f>SUM(H60-H62)</f>
        <v>1204907</v>
      </c>
      <c r="I64" s="4"/>
    </row>
    <row r="65" spans="1:9" ht="16.5" thickTop="1" x14ac:dyDescent="0.25">
      <c r="A65" s="3" t="s">
        <v>0</v>
      </c>
      <c r="H65" s="2">
        <f>H64/H62</f>
        <v>0.56136599974655044</v>
      </c>
      <c r="I65" s="1"/>
    </row>
  </sheetData>
  <mergeCells count="30">
    <mergeCell ref="A2:H2"/>
    <mergeCell ref="A50:H50"/>
    <mergeCell ref="A4:H4"/>
    <mergeCell ref="A3:H3"/>
    <mergeCell ref="A38:C38"/>
    <mergeCell ref="A40:C40"/>
    <mergeCell ref="B31:C31"/>
    <mergeCell ref="B32:C32"/>
    <mergeCell ref="B33:C33"/>
    <mergeCell ref="A36:B36"/>
    <mergeCell ref="A35:C35"/>
    <mergeCell ref="B25:C25"/>
    <mergeCell ref="B26:C26"/>
    <mergeCell ref="B27:C27"/>
    <mergeCell ref="B28:C28"/>
    <mergeCell ref="B29:C29"/>
    <mergeCell ref="B30:C30"/>
    <mergeCell ref="A22:B22"/>
    <mergeCell ref="A23:C23"/>
    <mergeCell ref="B24:C24"/>
    <mergeCell ref="A13:B13"/>
    <mergeCell ref="B14:C14"/>
    <mergeCell ref="B15:C15"/>
    <mergeCell ref="B16:C16"/>
    <mergeCell ref="A18:B18"/>
    <mergeCell ref="A8:B8"/>
    <mergeCell ref="B9:C9"/>
    <mergeCell ref="A11:B11"/>
    <mergeCell ref="A7:B7"/>
    <mergeCell ref="A20:B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A45613B72AB24DB4C1F8F198B29469" ma:contentTypeVersion="10" ma:contentTypeDescription="Create a new document." ma:contentTypeScope="" ma:versionID="2672eb8176f9b684a5bbc7cab3d396ac">
  <xsd:schema xmlns:xsd="http://www.w3.org/2001/XMLSchema" xmlns:xs="http://www.w3.org/2001/XMLSchema" xmlns:p="http://schemas.microsoft.com/office/2006/metadata/properties" xmlns:ns2="06027351-e105-424c-a391-3ef8a5424289" targetNamespace="http://schemas.microsoft.com/office/2006/metadata/properties" ma:root="true" ma:fieldsID="3feaa56d5e7f163bff88f1dfb4b8c472" ns2:_="">
    <xsd:import namespace="06027351-e105-424c-a391-3ef8a54242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027351-e105-424c-a391-3ef8a542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FC94B6-A6A1-4870-ADAA-D0D0F249E4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8A4D4C-F0A5-4963-8F2D-5369BF8C1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027351-e105-424c-a391-3ef8a5424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AA6F07-A827-4FF8-9E75-2F72E53E025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Miller</dc:creator>
  <cp:lastModifiedBy>Lesley Dempsey</cp:lastModifiedBy>
  <dcterms:created xsi:type="dcterms:W3CDTF">2021-03-31T19:09:00Z</dcterms:created>
  <dcterms:modified xsi:type="dcterms:W3CDTF">2021-05-20T13:08:55Z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0x01010099A45613B72AB24DB4C1F8F198B29469</vt:lpwstr>
  </property>
</Properties>
</file>