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 Water\2019\"/>
    </mc:Choice>
  </mc:AlternateContent>
  <bookViews>
    <workbookView xWindow="0" yWindow="0" windowWidth="2901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4" i="1" l="1"/>
  <c r="L161" i="1"/>
  <c r="K161" i="1"/>
  <c r="L159" i="1"/>
  <c r="L158" i="1"/>
  <c r="K153" i="1"/>
  <c r="K135" i="1"/>
  <c r="K156" i="1"/>
  <c r="K155" i="1"/>
  <c r="K154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L108" i="1"/>
  <c r="L106" i="1"/>
  <c r="L102" i="1"/>
  <c r="L101" i="1"/>
  <c r="L112" i="1"/>
  <c r="L111" i="1"/>
  <c r="L110" i="1"/>
  <c r="L109" i="1"/>
  <c r="L107" i="1"/>
  <c r="L105" i="1"/>
  <c r="L104" i="1"/>
  <c r="L103" i="1"/>
  <c r="L100" i="1"/>
  <c r="L99" i="1"/>
  <c r="L98" i="1"/>
  <c r="L97" i="1"/>
  <c r="L96" i="1"/>
  <c r="L95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66" i="1"/>
  <c r="L31" i="1"/>
  <c r="K75" i="1"/>
  <c r="K74" i="1"/>
  <c r="K73" i="1"/>
  <c r="K72" i="1"/>
  <c r="K71" i="1"/>
  <c r="K70" i="1"/>
  <c r="K69" i="1"/>
  <c r="K68" i="1"/>
  <c r="K67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136" i="1"/>
  <c r="H101" i="1"/>
  <c r="I161" i="1"/>
  <c r="H161" i="1"/>
  <c r="I159" i="1"/>
  <c r="H120" i="1"/>
  <c r="E121" i="1"/>
  <c r="E119" i="1"/>
  <c r="F161" i="1"/>
  <c r="E161" i="1"/>
</calcChain>
</file>

<file path=xl/sharedStrings.xml><?xml version="1.0" encoding="utf-8"?>
<sst xmlns="http://schemas.openxmlformats.org/spreadsheetml/2006/main" count="180" uniqueCount="161">
  <si>
    <t>SOUTHEASTERN WATER ASSOCIATION, INC.</t>
  </si>
  <si>
    <t xml:space="preserve">12/31/2019 </t>
  </si>
  <si>
    <t>TRIAL BALANCE</t>
  </si>
  <si>
    <t>ACCOUNT</t>
  </si>
  <si>
    <t>TRIAL</t>
  </si>
  <si>
    <t>BALANCE</t>
  </si>
  <si>
    <t>ADJUSTMENTS</t>
  </si>
  <si>
    <t>DEBIT</t>
  </si>
  <si>
    <t>CREDIT</t>
  </si>
  <si>
    <t>AUDIT</t>
  </si>
  <si>
    <t>ADJUSTED</t>
  </si>
  <si>
    <t xml:space="preserve">TRIAL </t>
  </si>
  <si>
    <t>PETTY CASH</t>
  </si>
  <si>
    <t>OPERATING CASH</t>
  </si>
  <si>
    <t>REVENUES CASH</t>
  </si>
  <si>
    <t>ASSET RESERVE</t>
  </si>
  <si>
    <t>DEPRECIATION RESERVE</t>
  </si>
  <si>
    <t>BOND &amp; INTEREST</t>
  </si>
  <si>
    <t>DEPOSIT SAVINGS</t>
  </si>
  <si>
    <t>MONEY MARKET</t>
  </si>
  <si>
    <t>LPL CASH</t>
  </si>
  <si>
    <t>F&amp;F MONEY MARKET</t>
  </si>
  <si>
    <t>192 PROJECT</t>
  </si>
  <si>
    <t>REGIONS SINKING</t>
  </si>
  <si>
    <t>CD 2320</t>
  </si>
  <si>
    <t>CD06417NPF4</t>
  </si>
  <si>
    <t>CD06051V320</t>
  </si>
  <si>
    <t>CD949763TUO</t>
  </si>
  <si>
    <t>CD1402TBS5</t>
  </si>
  <si>
    <t>CD649447TH2</t>
  </si>
  <si>
    <t>CD643056BG8</t>
  </si>
  <si>
    <t>CD227563AC7</t>
  </si>
  <si>
    <t>CD538036E34</t>
  </si>
  <si>
    <t>CD25432JAB9</t>
  </si>
  <si>
    <t>CD78658RAZ4</t>
  </si>
  <si>
    <t>RURAL WATER 2015</t>
  </si>
  <si>
    <t>CUSTOMER AR</t>
  </si>
  <si>
    <t>AR ALLOWANCE</t>
  </si>
  <si>
    <t>INVENTORY</t>
  </si>
  <si>
    <t>PREPAID INSURANCE</t>
  </si>
  <si>
    <t>STRUCTURES</t>
  </si>
  <si>
    <t>MT VICTORY STATION</t>
  </si>
  <si>
    <t>TRANS &amp; DIST MAINS</t>
  </si>
  <si>
    <t>SERVICES</t>
  </si>
  <si>
    <t>METERS</t>
  </si>
  <si>
    <t>MASTER METERS</t>
  </si>
  <si>
    <t>DIST RESERVOIRS</t>
  </si>
  <si>
    <t>FLOW METER</t>
  </si>
  <si>
    <t>HYDRANTS</t>
  </si>
  <si>
    <t>FURNITURE &amp; EQUIP</t>
  </si>
  <si>
    <t>COMPUTER EQUIPMENT</t>
  </si>
  <si>
    <t>TELEMETRY SYSTEM</t>
  </si>
  <si>
    <t>LETTER OPENER</t>
  </si>
  <si>
    <t>TRUCKS &amp; EQUIP</t>
  </si>
  <si>
    <t>BACKHOE</t>
  </si>
  <si>
    <t>2012 FORD</t>
  </si>
  <si>
    <t>NEW CONSTRUCTION</t>
  </si>
  <si>
    <t>PROJECT 9003</t>
  </si>
  <si>
    <t>PROJECT 9040</t>
  </si>
  <si>
    <t>PROJECT 9008</t>
  </si>
  <si>
    <t>JAMES ROAD</t>
  </si>
  <si>
    <t>PROJECT 9060</t>
  </si>
  <si>
    <t>PROJECT 9103</t>
  </si>
  <si>
    <t>SLOANS VALLEY</t>
  </si>
  <si>
    <t>CABIN HOLLOW SPUR</t>
  </si>
  <si>
    <t>PHASE II</t>
  </si>
  <si>
    <t>BANDY PUMP STATION</t>
  </si>
  <si>
    <t>EAGLES NEST PUMP</t>
  </si>
  <si>
    <t>TOBACCO</t>
  </si>
  <si>
    <t>PROJECT 2017162</t>
  </si>
  <si>
    <t>PROJECT 2016173</t>
  </si>
  <si>
    <t>PROJECT 2018211</t>
  </si>
  <si>
    <t>ACCUM DEPR</t>
  </si>
  <si>
    <t>LAND</t>
  </si>
  <si>
    <t>BARNESBURG</t>
  </si>
  <si>
    <t>BANDY LAND</t>
  </si>
  <si>
    <t>BARNESBURG PUMP LAND</t>
  </si>
  <si>
    <t>SUGAR HILL LAND</t>
  </si>
  <si>
    <t>MT VICTORY LAND</t>
  </si>
  <si>
    <t>IKERD LAND</t>
  </si>
  <si>
    <t>LAND RIGHTS</t>
  </si>
  <si>
    <t>ACCOUNTS PAYABLE</t>
  </si>
  <si>
    <t>CUSTOMER DEPOSITS</t>
  </si>
  <si>
    <t>PAYROLL TAX WH</t>
  </si>
  <si>
    <t>STATE TAX WH</t>
  </si>
  <si>
    <t>COUNTY CITY TAX WH</t>
  </si>
  <si>
    <t>SALES TAX PAYABLE</t>
  </si>
  <si>
    <t>UTILITY TAX PAYABLE</t>
  </si>
  <si>
    <t>ACCRUED INTEREST PAYABLE</t>
  </si>
  <si>
    <t>TAP ON FEES</t>
  </si>
  <si>
    <t>CURRENT PORTION LTD</t>
  </si>
  <si>
    <t>N/P REGIONS TRUST</t>
  </si>
  <si>
    <t>N/P RECD 11</t>
  </si>
  <si>
    <t>N/P RECD 04</t>
  </si>
  <si>
    <t>N/R RECD 01</t>
  </si>
  <si>
    <t>N/P RECD 14</t>
  </si>
  <si>
    <t>N/P RECD 22</t>
  </si>
  <si>
    <t>N/P RECD 24</t>
  </si>
  <si>
    <t>N/P RECD 26</t>
  </si>
  <si>
    <t>TEMPORARILY RESTRICTED</t>
  </si>
  <si>
    <t>RESTRICTED NET ASSETS</t>
  </si>
  <si>
    <t>BUILDING FUND</t>
  </si>
  <si>
    <t>FEDERAL GRANTS</t>
  </si>
  <si>
    <t>MEMBERSHIP FEES</t>
  </si>
  <si>
    <t>UNRESTRICTED NET ASSETS</t>
  </si>
  <si>
    <t>UNREALIZED GAIN/LOSS ON INVESTMENTS</t>
  </si>
  <si>
    <t>RESIDENTIAL SALES</t>
  </si>
  <si>
    <t>COMMERCIAL SALES</t>
  </si>
  <si>
    <t>SALES TAX COLLECTED</t>
  </si>
  <si>
    <t>SERVICE CHARGES</t>
  </si>
  <si>
    <t>METER SET FEES</t>
  </si>
  <si>
    <t>RECONNECT FEES</t>
  </si>
  <si>
    <t>CUSTOMER REFUNDS</t>
  </si>
  <si>
    <t>O&amp;M WAGES IN METER</t>
  </si>
  <si>
    <t>WATER PURCHASED</t>
  </si>
  <si>
    <t xml:space="preserve">O&amp;M WAGES  </t>
  </si>
  <si>
    <t>OPERATING PAYROLL TAX</t>
  </si>
  <si>
    <t>PUMP ELECTRIC</t>
  </si>
  <si>
    <t>MAINTENANCE EXPENSE</t>
  </si>
  <si>
    <t>OPERATING SUPPLIES</t>
  </si>
  <si>
    <t>SALES TAX EXPENSE</t>
  </si>
  <si>
    <t>UTILITY TAX EXPENSE</t>
  </si>
  <si>
    <t>REFUNDS/ADJUSTMENTS</t>
  </si>
  <si>
    <t>OFFICE WAGES</t>
  </si>
  <si>
    <t>PENSION PLAN EXPENSE</t>
  </si>
  <si>
    <t>OFFICE PAYROLL TAXES</t>
  </si>
  <si>
    <t>ACCOUNTING</t>
  </si>
  <si>
    <t>AUTO &amp; TRUCK</t>
  </si>
  <si>
    <t>ADVERTISING</t>
  </si>
  <si>
    <t>BANK CHARGES</t>
  </si>
  <si>
    <t>AMORTIZATION EXP</t>
  </si>
  <si>
    <t>DUES &amp; SUBS</t>
  </si>
  <si>
    <t>LICENSES AND TAXES</t>
  </si>
  <si>
    <t>FUEL TAX EXPENSE</t>
  </si>
  <si>
    <t>PROPERTY TAXES</t>
  </si>
  <si>
    <t xml:space="preserve">INSURANCE </t>
  </si>
  <si>
    <t>HEALTH INS</t>
  </si>
  <si>
    <t>INTEREST EXPENSE</t>
  </si>
  <si>
    <t>LOAN ADMIN FEES</t>
  </si>
  <si>
    <t>BILLING EXP</t>
  </si>
  <si>
    <t>COLLECTIONS EXP</t>
  </si>
  <si>
    <t>PSC FEES</t>
  </si>
  <si>
    <t>OFFICE SUPPLIES</t>
  </si>
  <si>
    <t>UTILITIES</t>
  </si>
  <si>
    <t>WATER ANALYSIS</t>
  </si>
  <si>
    <t>REPAIRS &amp; MAINT</t>
  </si>
  <si>
    <t>UNIFORMS &amp; LAUNDRY</t>
  </si>
  <si>
    <t>MEDICAL EXP</t>
  </si>
  <si>
    <t>LEGAL EXP</t>
  </si>
  <si>
    <t>DIRECTORS' FEES</t>
  </si>
  <si>
    <t>SUPPLIES</t>
  </si>
  <si>
    <t>SECURITY</t>
  </si>
  <si>
    <t>RENT</t>
  </si>
  <si>
    <t>TELEPHONE</t>
  </si>
  <si>
    <t>TRAINING</t>
  </si>
  <si>
    <t>METER READING</t>
  </si>
  <si>
    <t>BAD DEBT</t>
  </si>
  <si>
    <t>CONTRIBUTIONS - FEDERAL GRANTS</t>
  </si>
  <si>
    <t>MISC INCOME</t>
  </si>
  <si>
    <t>INTEREST INCOME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</si>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</sst>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44" fontId="0" fillId="0" borderId="2" xfId="0" applyNumberFormat="1" applyBorder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topLeftCell="A133" workbookViewId="0">
      <selection activeCell="P11" sqref="P11"/>
    </sheetView>
  </sheetViews>
  <sheetFormatPr defaultRowHeight="15" x14ac:dyDescent="0.25"/>
  <cols>
    <col min="2" max="2" width="2.7109375" customWidth="1"/>
    <col min="3" max="3" width="39.5703125" customWidth="1"/>
    <col min="4" max="4" width="2.7109375" customWidth="1"/>
    <col min="5" max="6" width="15.28515625" bestFit="1" customWidth="1"/>
    <col min="7" max="7" width="2.7109375" customWidth="1"/>
    <col min="8" max="9" width="12.5703125" bestFit="1" customWidth="1"/>
    <col min="10" max="10" width="2.7109375" customWidth="1"/>
    <col min="11" max="11" width="16" customWidth="1"/>
    <col min="12" max="12" width="16.710937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2" t="s">
        <v>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25">
      <c r="A3" s="1" t="s">
        <v>2</v>
      </c>
      <c r="B3" s="1"/>
      <c r="C3" s="1"/>
      <c r="D3" s="1"/>
      <c r="E3" s="1"/>
      <c r="F3" s="1"/>
      <c r="G3" s="1"/>
      <c r="H3" s="3" t="s">
        <v>9</v>
      </c>
      <c r="I3" s="3"/>
      <c r="J3" s="1"/>
      <c r="K3" s="1"/>
      <c r="L3" s="1"/>
    </row>
    <row r="4" spans="1:13" x14ac:dyDescent="0.25">
      <c r="A4" s="1"/>
      <c r="B4" s="1"/>
      <c r="C4" s="1"/>
      <c r="D4" s="1"/>
      <c r="E4" s="1"/>
      <c r="F4" s="1"/>
      <c r="G4" s="1"/>
      <c r="H4" s="3" t="s">
        <v>6</v>
      </c>
      <c r="I4" s="3"/>
      <c r="J4" s="1"/>
      <c r="K4" s="3" t="s">
        <v>10</v>
      </c>
      <c r="L4" s="3"/>
    </row>
    <row r="5" spans="1:13" x14ac:dyDescent="0.25">
      <c r="A5" s="1" t="s">
        <v>3</v>
      </c>
      <c r="B5" s="1"/>
      <c r="C5" s="1"/>
      <c r="D5" s="1"/>
      <c r="E5" s="4" t="s">
        <v>4</v>
      </c>
      <c r="F5" s="4" t="s">
        <v>5</v>
      </c>
      <c r="G5" s="1"/>
      <c r="H5" s="4" t="s">
        <v>7</v>
      </c>
      <c r="I5" s="4" t="s">
        <v>8</v>
      </c>
      <c r="J5" s="1"/>
      <c r="K5" s="4" t="s">
        <v>11</v>
      </c>
      <c r="L5" s="4" t="s">
        <v>5</v>
      </c>
    </row>
    <row r="6" spans="1:13" x14ac:dyDescent="0.25">
      <c r="A6">
        <v>1000</v>
      </c>
      <c r="C6" t="s">
        <v>12</v>
      </c>
      <c r="E6" s="8">
        <v>37.880000000000003</v>
      </c>
      <c r="F6" s="8"/>
      <c r="G6" s="5"/>
      <c r="H6" s="8"/>
      <c r="I6" s="8"/>
      <c r="J6" s="5"/>
      <c r="K6" s="8">
        <f>E6+H6-I6</f>
        <v>37.880000000000003</v>
      </c>
      <c r="L6" s="8"/>
      <c r="M6" s="5"/>
    </row>
    <row r="7" spans="1:13" x14ac:dyDescent="0.25">
      <c r="A7">
        <v>1005</v>
      </c>
      <c r="C7" t="s">
        <v>13</v>
      </c>
      <c r="E7" s="5">
        <v>52109.63</v>
      </c>
      <c r="F7" s="5"/>
      <c r="G7" s="5"/>
      <c r="H7" s="5"/>
      <c r="I7" s="5"/>
      <c r="J7" s="5"/>
      <c r="K7" s="5">
        <f t="shared" ref="K7:K30" si="0">E7+H7-I7</f>
        <v>52109.63</v>
      </c>
      <c r="L7" s="5"/>
      <c r="M7" s="5"/>
    </row>
    <row r="8" spans="1:13" x14ac:dyDescent="0.25">
      <c r="A8">
        <v>1010</v>
      </c>
      <c r="C8" t="s">
        <v>14</v>
      </c>
      <c r="E8" s="5">
        <v>141209.81</v>
      </c>
      <c r="F8" s="5"/>
      <c r="G8" s="5"/>
      <c r="H8" s="5"/>
      <c r="I8" s="5"/>
      <c r="J8" s="5"/>
      <c r="K8" s="5">
        <f t="shared" si="0"/>
        <v>141209.81</v>
      </c>
      <c r="L8" s="5"/>
      <c r="M8" s="5"/>
    </row>
    <row r="9" spans="1:13" x14ac:dyDescent="0.25">
      <c r="A9">
        <v>1015</v>
      </c>
      <c r="C9" t="s">
        <v>15</v>
      </c>
      <c r="E9" s="5">
        <v>61612.42</v>
      </c>
      <c r="F9" s="5"/>
      <c r="G9" s="5"/>
      <c r="H9" s="5"/>
      <c r="I9" s="5"/>
      <c r="J9" s="5"/>
      <c r="K9" s="5">
        <f t="shared" si="0"/>
        <v>61612.42</v>
      </c>
      <c r="L9" s="5"/>
      <c r="M9" s="5"/>
    </row>
    <row r="10" spans="1:13" x14ac:dyDescent="0.25">
      <c r="A10">
        <v>1020</v>
      </c>
      <c r="C10" t="s">
        <v>16</v>
      </c>
      <c r="E10" s="5">
        <v>653776.04</v>
      </c>
      <c r="F10" s="5"/>
      <c r="G10" s="5"/>
      <c r="H10" s="5"/>
      <c r="I10" s="5"/>
      <c r="J10" s="5"/>
      <c r="K10" s="5">
        <f t="shared" si="0"/>
        <v>653776.04</v>
      </c>
      <c r="L10" s="5"/>
      <c r="M10" s="5"/>
    </row>
    <row r="11" spans="1:13" x14ac:dyDescent="0.25">
      <c r="A11">
        <v>1025</v>
      </c>
      <c r="C11" t="s">
        <v>17</v>
      </c>
      <c r="E11" s="5">
        <v>65148.91</v>
      </c>
      <c r="F11" s="5"/>
      <c r="G11" s="5"/>
      <c r="H11" s="5"/>
      <c r="I11" s="5"/>
      <c r="J11" s="5"/>
      <c r="K11" s="5">
        <f t="shared" si="0"/>
        <v>65148.91</v>
      </c>
      <c r="L11" s="5"/>
      <c r="M11" s="5"/>
    </row>
    <row r="12" spans="1:13" x14ac:dyDescent="0.25">
      <c r="A12">
        <v>1030</v>
      </c>
      <c r="C12" t="s">
        <v>18</v>
      </c>
      <c r="E12" s="5">
        <v>155296.09</v>
      </c>
      <c r="F12" s="5"/>
      <c r="G12" s="5"/>
      <c r="H12" s="5"/>
      <c r="I12" s="5"/>
      <c r="J12" s="5"/>
      <c r="K12" s="5">
        <f t="shared" si="0"/>
        <v>155296.09</v>
      </c>
      <c r="L12" s="5"/>
      <c r="M12" s="5"/>
    </row>
    <row r="13" spans="1:13" x14ac:dyDescent="0.25">
      <c r="A13">
        <v>1040</v>
      </c>
      <c r="C13" t="s">
        <v>19</v>
      </c>
      <c r="E13" s="5">
        <v>1092367.02</v>
      </c>
      <c r="F13" s="5"/>
      <c r="G13" s="5"/>
      <c r="H13" s="5"/>
      <c r="I13" s="5"/>
      <c r="J13" s="5"/>
      <c r="K13" s="5">
        <f t="shared" si="0"/>
        <v>1092367.02</v>
      </c>
      <c r="L13" s="5"/>
      <c r="M13" s="5"/>
    </row>
    <row r="14" spans="1:13" x14ac:dyDescent="0.25">
      <c r="A14">
        <v>1042</v>
      </c>
      <c r="C14" t="s">
        <v>20</v>
      </c>
      <c r="E14" s="5">
        <v>2271.41</v>
      </c>
      <c r="F14" s="5"/>
      <c r="G14" s="5"/>
      <c r="H14" s="5"/>
      <c r="I14" s="5"/>
      <c r="J14" s="5"/>
      <c r="K14" s="5">
        <f t="shared" si="0"/>
        <v>2271.41</v>
      </c>
      <c r="L14" s="5"/>
      <c r="M14" s="5"/>
    </row>
    <row r="15" spans="1:13" x14ac:dyDescent="0.25">
      <c r="A15">
        <v>1043</v>
      </c>
      <c r="C15" t="s">
        <v>21</v>
      </c>
      <c r="E15" s="5">
        <v>747202.53</v>
      </c>
      <c r="F15" s="5"/>
      <c r="G15" s="5"/>
      <c r="H15" s="5"/>
      <c r="I15" s="5"/>
      <c r="J15" s="5"/>
      <c r="K15" s="5">
        <f t="shared" si="0"/>
        <v>747202.53</v>
      </c>
      <c r="L15" s="5"/>
      <c r="M15" s="5"/>
    </row>
    <row r="16" spans="1:13" x14ac:dyDescent="0.25">
      <c r="A16">
        <v>1046</v>
      </c>
      <c r="C16" t="s">
        <v>22</v>
      </c>
      <c r="E16" s="5">
        <v>100</v>
      </c>
      <c r="F16" s="5"/>
      <c r="G16" s="5"/>
      <c r="H16" s="5"/>
      <c r="I16" s="5"/>
      <c r="J16" s="5"/>
      <c r="K16" s="5">
        <f t="shared" si="0"/>
        <v>100</v>
      </c>
      <c r="L16" s="5"/>
      <c r="M16" s="5"/>
    </row>
    <row r="17" spans="1:13" x14ac:dyDescent="0.25">
      <c r="A17">
        <v>1049</v>
      </c>
      <c r="C17" t="s">
        <v>23</v>
      </c>
      <c r="E17" s="5">
        <v>192099.54</v>
      </c>
      <c r="F17" s="5"/>
      <c r="G17" s="5"/>
      <c r="H17" s="5"/>
      <c r="I17" s="5"/>
      <c r="J17" s="5"/>
      <c r="K17" s="5">
        <f t="shared" si="0"/>
        <v>192099.54</v>
      </c>
      <c r="L17" s="5"/>
      <c r="M17" s="5"/>
    </row>
    <row r="18" spans="1:13" x14ac:dyDescent="0.25">
      <c r="A18">
        <v>1068</v>
      </c>
      <c r="C18" t="s">
        <v>24</v>
      </c>
      <c r="E18" s="5">
        <v>711126.48</v>
      </c>
      <c r="F18" s="5"/>
      <c r="G18" s="5"/>
      <c r="H18" s="5">
        <v>7042.73</v>
      </c>
      <c r="I18" s="5"/>
      <c r="J18" s="5"/>
      <c r="K18" s="5">
        <f t="shared" si="0"/>
        <v>718169.21</v>
      </c>
      <c r="L18" s="5"/>
      <c r="M18" s="5"/>
    </row>
    <row r="19" spans="1:13" x14ac:dyDescent="0.25">
      <c r="A19">
        <v>1073</v>
      </c>
      <c r="C19" t="s">
        <v>25</v>
      </c>
      <c r="E19" s="5">
        <v>50907.28</v>
      </c>
      <c r="F19" s="5"/>
      <c r="G19" s="5"/>
      <c r="H19" s="5"/>
      <c r="I19" s="5"/>
      <c r="J19" s="5"/>
      <c r="K19" s="5">
        <f t="shared" si="0"/>
        <v>50907.28</v>
      </c>
      <c r="L19" s="5"/>
      <c r="M19" s="5"/>
    </row>
    <row r="20" spans="1:13" x14ac:dyDescent="0.25">
      <c r="A20">
        <v>1076</v>
      </c>
      <c r="C20" t="s">
        <v>26</v>
      </c>
      <c r="E20" s="5">
        <v>250000</v>
      </c>
      <c r="F20" s="5"/>
      <c r="G20" s="5"/>
      <c r="H20" s="5"/>
      <c r="I20" s="5"/>
      <c r="J20" s="5"/>
      <c r="K20" s="5">
        <f t="shared" si="0"/>
        <v>250000</v>
      </c>
      <c r="L20" s="5"/>
      <c r="M20" s="5"/>
    </row>
    <row r="21" spans="1:13" x14ac:dyDescent="0.25">
      <c r="A21">
        <v>1077</v>
      </c>
      <c r="C21" t="s">
        <v>27</v>
      </c>
      <c r="E21" s="5">
        <v>251858.25</v>
      </c>
      <c r="F21" s="5"/>
      <c r="G21" s="5"/>
      <c r="H21" s="5"/>
      <c r="I21" s="5"/>
      <c r="J21" s="5"/>
      <c r="K21" s="5">
        <f t="shared" si="0"/>
        <v>251858.25</v>
      </c>
      <c r="L21" s="5"/>
      <c r="M21" s="5"/>
    </row>
    <row r="22" spans="1:13" x14ac:dyDescent="0.25">
      <c r="A22">
        <v>1078</v>
      </c>
      <c r="C22" t="s">
        <v>28</v>
      </c>
      <c r="E22" s="5">
        <v>250000</v>
      </c>
      <c r="F22" s="5"/>
      <c r="G22" s="5"/>
      <c r="H22" s="5"/>
      <c r="I22" s="5"/>
      <c r="J22" s="5"/>
      <c r="K22" s="5">
        <f t="shared" si="0"/>
        <v>250000</v>
      </c>
      <c r="L22" s="5"/>
      <c r="M22" s="5"/>
    </row>
    <row r="23" spans="1:13" x14ac:dyDescent="0.25">
      <c r="A23">
        <v>1079</v>
      </c>
      <c r="C23" t="s">
        <v>29</v>
      </c>
      <c r="E23" s="5">
        <v>206000</v>
      </c>
      <c r="F23" s="5"/>
      <c r="G23" s="5"/>
      <c r="H23" s="5"/>
      <c r="I23" s="5"/>
      <c r="J23" s="5"/>
      <c r="K23" s="5">
        <f t="shared" si="0"/>
        <v>206000</v>
      </c>
      <c r="L23" s="5"/>
      <c r="M23" s="5"/>
    </row>
    <row r="24" spans="1:13" x14ac:dyDescent="0.25">
      <c r="A24">
        <v>1081</v>
      </c>
      <c r="C24" t="s">
        <v>30</v>
      </c>
      <c r="E24" s="5">
        <v>250120.75</v>
      </c>
      <c r="F24" s="5"/>
      <c r="G24" s="5"/>
      <c r="H24" s="5"/>
      <c r="I24" s="5"/>
      <c r="J24" s="5"/>
      <c r="K24" s="5">
        <f t="shared" si="0"/>
        <v>250120.75</v>
      </c>
      <c r="L24" s="5"/>
      <c r="M24" s="5"/>
    </row>
    <row r="25" spans="1:13" x14ac:dyDescent="0.25">
      <c r="A25">
        <v>1082</v>
      </c>
      <c r="C25" t="s">
        <v>31</v>
      </c>
      <c r="E25" s="5">
        <v>250341.75</v>
      </c>
      <c r="F25" s="5"/>
      <c r="G25" s="5"/>
      <c r="H25" s="5"/>
      <c r="I25" s="5"/>
      <c r="J25" s="5"/>
      <c r="K25" s="5">
        <f t="shared" si="0"/>
        <v>250341.75</v>
      </c>
      <c r="L25" s="5"/>
      <c r="M25" s="5"/>
    </row>
    <row r="26" spans="1:13" x14ac:dyDescent="0.25">
      <c r="A26">
        <v>1083</v>
      </c>
      <c r="C26" t="s">
        <v>32</v>
      </c>
      <c r="E26" s="5">
        <v>250000</v>
      </c>
      <c r="F26" s="5"/>
      <c r="G26" s="5"/>
      <c r="H26" s="5"/>
      <c r="I26" s="5"/>
      <c r="J26" s="5"/>
      <c r="K26" s="5">
        <f t="shared" si="0"/>
        <v>250000</v>
      </c>
      <c r="L26" s="5"/>
      <c r="M26" s="5"/>
    </row>
    <row r="27" spans="1:13" x14ac:dyDescent="0.25">
      <c r="A27">
        <v>1084</v>
      </c>
      <c r="C27" t="s">
        <v>33</v>
      </c>
      <c r="E27" s="5">
        <v>250000</v>
      </c>
      <c r="F27" s="5"/>
      <c r="G27" s="5"/>
      <c r="H27" s="5"/>
      <c r="I27" s="5"/>
      <c r="J27" s="5"/>
      <c r="K27" s="5">
        <f t="shared" si="0"/>
        <v>250000</v>
      </c>
      <c r="L27" s="5"/>
      <c r="M27" s="5"/>
    </row>
    <row r="28" spans="1:13" x14ac:dyDescent="0.25">
      <c r="A28">
        <v>1086</v>
      </c>
      <c r="C28" t="s">
        <v>34</v>
      </c>
      <c r="E28" s="5">
        <v>250000</v>
      </c>
      <c r="F28" s="5"/>
      <c r="G28" s="5"/>
      <c r="H28" s="5"/>
      <c r="I28" s="5"/>
      <c r="J28" s="5"/>
      <c r="K28" s="5">
        <f t="shared" si="0"/>
        <v>250000</v>
      </c>
      <c r="L28" s="5"/>
      <c r="M28" s="5"/>
    </row>
    <row r="29" spans="1:13" x14ac:dyDescent="0.25">
      <c r="A29">
        <v>1200</v>
      </c>
      <c r="C29" t="s">
        <v>35</v>
      </c>
      <c r="E29" s="5">
        <v>56491.839999999997</v>
      </c>
      <c r="F29" s="5"/>
      <c r="G29" s="5"/>
      <c r="H29" s="5"/>
      <c r="I29" s="5">
        <v>1362</v>
      </c>
      <c r="J29" s="5"/>
      <c r="K29" s="5">
        <f t="shared" si="0"/>
        <v>55129.84</v>
      </c>
      <c r="L29" s="5"/>
      <c r="M29" s="5"/>
    </row>
    <row r="30" spans="1:13" x14ac:dyDescent="0.25">
      <c r="A30">
        <v>1500</v>
      </c>
      <c r="C30" t="s">
        <v>36</v>
      </c>
      <c r="E30" s="5">
        <v>347297.47</v>
      </c>
      <c r="F30" s="5"/>
      <c r="G30" s="5"/>
      <c r="H30" s="5"/>
      <c r="I30" s="5"/>
      <c r="J30" s="5"/>
      <c r="K30" s="5">
        <f t="shared" si="0"/>
        <v>347297.47</v>
      </c>
      <c r="L30" s="5"/>
      <c r="M30" s="5"/>
    </row>
    <row r="31" spans="1:13" x14ac:dyDescent="0.25">
      <c r="A31">
        <v>1599</v>
      </c>
      <c r="C31" t="s">
        <v>37</v>
      </c>
      <c r="E31" s="5"/>
      <c r="F31" s="5">
        <v>24310.83</v>
      </c>
      <c r="G31" s="5"/>
      <c r="H31" s="5"/>
      <c r="I31" s="5"/>
      <c r="J31" s="5"/>
      <c r="K31" s="5"/>
      <c r="L31" s="5">
        <f>F31+I31-H31</f>
        <v>24310.83</v>
      </c>
      <c r="M31" s="5"/>
    </row>
    <row r="32" spans="1:13" x14ac:dyDescent="0.25">
      <c r="A32">
        <v>1600</v>
      </c>
      <c r="C32" t="s">
        <v>38</v>
      </c>
      <c r="E32" s="5">
        <v>143830.32999999999</v>
      </c>
      <c r="F32" s="5"/>
      <c r="G32" s="5"/>
      <c r="H32" s="5"/>
      <c r="I32" s="5">
        <v>25064.15</v>
      </c>
      <c r="J32" s="5"/>
      <c r="K32" s="5">
        <f t="shared" ref="K32:K65" si="1">E32+H32-I32</f>
        <v>118766.18</v>
      </c>
      <c r="L32" s="5"/>
      <c r="M32" s="5"/>
    </row>
    <row r="33" spans="1:13" x14ac:dyDescent="0.25">
      <c r="A33">
        <v>1700</v>
      </c>
      <c r="C33" t="s">
        <v>39</v>
      </c>
      <c r="E33" s="5">
        <v>38724.22</v>
      </c>
      <c r="F33" s="5"/>
      <c r="G33" s="5"/>
      <c r="H33" s="5"/>
      <c r="I33" s="5"/>
      <c r="J33" s="5"/>
      <c r="K33" s="5">
        <f t="shared" si="1"/>
        <v>38724.22</v>
      </c>
      <c r="L33" s="5"/>
      <c r="M33" s="5"/>
    </row>
    <row r="34" spans="1:13" x14ac:dyDescent="0.25">
      <c r="A34">
        <v>1800</v>
      </c>
      <c r="C34" t="s">
        <v>40</v>
      </c>
      <c r="E34" s="5">
        <v>1112352.04</v>
      </c>
      <c r="F34" s="5"/>
      <c r="G34" s="5"/>
      <c r="H34" s="5"/>
      <c r="I34" s="5"/>
      <c r="J34" s="5"/>
      <c r="K34" s="5">
        <f t="shared" si="1"/>
        <v>1112352.04</v>
      </c>
      <c r="L34" s="5"/>
      <c r="M34" s="5"/>
    </row>
    <row r="35" spans="1:13" x14ac:dyDescent="0.25">
      <c r="A35">
        <v>1801</v>
      </c>
      <c r="C35" t="s">
        <v>41</v>
      </c>
      <c r="E35" s="5">
        <v>32679.65</v>
      </c>
      <c r="F35" s="5"/>
      <c r="G35" s="5"/>
      <c r="H35" s="5"/>
      <c r="I35" s="5"/>
      <c r="J35" s="5"/>
      <c r="K35" s="5">
        <f t="shared" si="1"/>
        <v>32679.65</v>
      </c>
      <c r="L35" s="5"/>
      <c r="M35" s="5"/>
    </row>
    <row r="36" spans="1:13" x14ac:dyDescent="0.25">
      <c r="A36">
        <v>1802</v>
      </c>
      <c r="C36" t="s">
        <v>42</v>
      </c>
      <c r="E36" s="5">
        <v>14192529.029999999</v>
      </c>
      <c r="F36" s="5"/>
      <c r="G36" s="5"/>
      <c r="H36" s="5"/>
      <c r="I36" s="5"/>
      <c r="J36" s="5"/>
      <c r="K36" s="5">
        <f t="shared" si="1"/>
        <v>14192529.029999999</v>
      </c>
      <c r="L36" s="5"/>
      <c r="M36" s="5"/>
    </row>
    <row r="37" spans="1:13" x14ac:dyDescent="0.25">
      <c r="A37">
        <v>1803</v>
      </c>
      <c r="C37" t="s">
        <v>43</v>
      </c>
      <c r="E37" s="5">
        <v>1167646.6000000001</v>
      </c>
      <c r="F37" s="5"/>
      <c r="G37" s="5"/>
      <c r="H37" s="5"/>
      <c r="I37" s="5"/>
      <c r="J37" s="5"/>
      <c r="K37" s="5">
        <f t="shared" si="1"/>
        <v>1167646.6000000001</v>
      </c>
      <c r="L37" s="5"/>
      <c r="M37" s="5"/>
    </row>
    <row r="38" spans="1:13" x14ac:dyDescent="0.25">
      <c r="A38">
        <v>1804</v>
      </c>
      <c r="C38" t="s">
        <v>44</v>
      </c>
      <c r="E38" s="5">
        <v>970433.29</v>
      </c>
      <c r="F38" s="5"/>
      <c r="G38" s="5"/>
      <c r="H38" s="5"/>
      <c r="I38" s="5"/>
      <c r="J38" s="5"/>
      <c r="K38" s="5">
        <f t="shared" si="1"/>
        <v>970433.29</v>
      </c>
      <c r="L38" s="5"/>
      <c r="M38" s="5"/>
    </row>
    <row r="39" spans="1:13" x14ac:dyDescent="0.25">
      <c r="A39">
        <v>1805</v>
      </c>
      <c r="C39" t="s">
        <v>45</v>
      </c>
      <c r="E39" s="5">
        <v>80200.759999999995</v>
      </c>
      <c r="F39" s="5"/>
      <c r="G39" s="5"/>
      <c r="H39" s="5"/>
      <c r="I39" s="5"/>
      <c r="J39" s="5"/>
      <c r="K39" s="5">
        <f t="shared" si="1"/>
        <v>80200.759999999995</v>
      </c>
      <c r="L39" s="5"/>
      <c r="M39" s="5"/>
    </row>
    <row r="40" spans="1:13" x14ac:dyDescent="0.25">
      <c r="A40">
        <v>1806</v>
      </c>
      <c r="C40" t="s">
        <v>46</v>
      </c>
      <c r="E40" s="5">
        <v>22887.599999999999</v>
      </c>
      <c r="F40" s="5"/>
      <c r="G40" s="5"/>
      <c r="H40" s="5"/>
      <c r="I40" s="5"/>
      <c r="J40" s="5"/>
      <c r="K40" s="5">
        <f t="shared" si="1"/>
        <v>22887.599999999999</v>
      </c>
      <c r="L40" s="5"/>
      <c r="M40" s="5"/>
    </row>
    <row r="41" spans="1:13" x14ac:dyDescent="0.25">
      <c r="A41">
        <v>1807</v>
      </c>
      <c r="C41" t="s">
        <v>47</v>
      </c>
      <c r="E41" s="5">
        <v>5089.7</v>
      </c>
      <c r="F41" s="5"/>
      <c r="G41" s="5"/>
      <c r="H41" s="5"/>
      <c r="I41" s="5"/>
      <c r="J41" s="5"/>
      <c r="K41" s="5">
        <f t="shared" si="1"/>
        <v>5089.7</v>
      </c>
      <c r="L41" s="5"/>
      <c r="M41" s="5"/>
    </row>
    <row r="42" spans="1:13" x14ac:dyDescent="0.25">
      <c r="A42">
        <v>1808</v>
      </c>
      <c r="C42" t="s">
        <v>48</v>
      </c>
      <c r="E42" s="5">
        <v>16776</v>
      </c>
      <c r="F42" s="5"/>
      <c r="G42" s="5"/>
      <c r="H42" s="5"/>
      <c r="I42" s="5"/>
      <c r="J42" s="5"/>
      <c r="K42" s="5">
        <f t="shared" si="1"/>
        <v>16776</v>
      </c>
      <c r="L42" s="5"/>
      <c r="M42" s="5"/>
    </row>
    <row r="43" spans="1:13" x14ac:dyDescent="0.25">
      <c r="A43">
        <v>1809</v>
      </c>
      <c r="C43" t="s">
        <v>49</v>
      </c>
      <c r="E43" s="5">
        <v>23546.48</v>
      </c>
      <c r="F43" s="5"/>
      <c r="G43" s="5"/>
      <c r="H43" s="5"/>
      <c r="I43" s="5"/>
      <c r="J43" s="5"/>
      <c r="K43" s="5">
        <f t="shared" si="1"/>
        <v>23546.48</v>
      </c>
      <c r="L43" s="5"/>
      <c r="M43" s="5"/>
    </row>
    <row r="44" spans="1:13" x14ac:dyDescent="0.25">
      <c r="A44">
        <v>1810</v>
      </c>
      <c r="C44" t="s">
        <v>50</v>
      </c>
      <c r="E44" s="5">
        <v>91562.49</v>
      </c>
      <c r="F44" s="5"/>
      <c r="G44" s="5"/>
      <c r="H44" s="5"/>
      <c r="I44" s="5"/>
      <c r="J44" s="5"/>
      <c r="K44" s="5">
        <f t="shared" si="1"/>
        <v>91562.49</v>
      </c>
      <c r="L44" s="5"/>
      <c r="M44" s="5"/>
    </row>
    <row r="45" spans="1:13" x14ac:dyDescent="0.25">
      <c r="A45">
        <v>1811</v>
      </c>
      <c r="C45" t="s">
        <v>51</v>
      </c>
      <c r="E45" s="5">
        <v>350401.24</v>
      </c>
      <c r="F45" s="5"/>
      <c r="G45" s="5"/>
      <c r="H45" s="5"/>
      <c r="I45" s="5"/>
      <c r="J45" s="5"/>
      <c r="K45" s="5">
        <f t="shared" si="1"/>
        <v>350401.24</v>
      </c>
      <c r="L45" s="5"/>
      <c r="M45" s="5"/>
    </row>
    <row r="46" spans="1:13" x14ac:dyDescent="0.25">
      <c r="A46">
        <v>1812</v>
      </c>
      <c r="C46" t="s">
        <v>52</v>
      </c>
      <c r="E46" s="5">
        <v>1404.51</v>
      </c>
      <c r="F46" s="5"/>
      <c r="G46" s="5"/>
      <c r="H46" s="5"/>
      <c r="I46" s="5"/>
      <c r="J46" s="5"/>
      <c r="K46" s="5">
        <f t="shared" si="1"/>
        <v>1404.51</v>
      </c>
      <c r="L46" s="5"/>
      <c r="M46" s="5"/>
    </row>
    <row r="47" spans="1:13" x14ac:dyDescent="0.25">
      <c r="A47">
        <v>1813</v>
      </c>
      <c r="C47" t="s">
        <v>53</v>
      </c>
      <c r="E47" s="5">
        <v>584865.87</v>
      </c>
      <c r="F47" s="5"/>
      <c r="G47" s="5"/>
      <c r="H47" s="5"/>
      <c r="I47" s="5"/>
      <c r="J47" s="5"/>
      <c r="K47" s="5">
        <f t="shared" si="1"/>
        <v>584865.87</v>
      </c>
      <c r="L47" s="5"/>
      <c r="M47" s="5"/>
    </row>
    <row r="48" spans="1:13" x14ac:dyDescent="0.25">
      <c r="A48">
        <v>1814</v>
      </c>
      <c r="C48" t="s">
        <v>54</v>
      </c>
      <c r="E48" s="5">
        <v>111519.79</v>
      </c>
      <c r="F48" s="5"/>
      <c r="G48" s="5"/>
      <c r="H48" s="5"/>
      <c r="I48" s="5"/>
      <c r="J48" s="5"/>
      <c r="K48" s="5">
        <f t="shared" si="1"/>
        <v>111519.79</v>
      </c>
      <c r="L48" s="5"/>
      <c r="M48" s="5"/>
    </row>
    <row r="49" spans="1:13" x14ac:dyDescent="0.25">
      <c r="A49">
        <v>1815</v>
      </c>
      <c r="C49" t="s">
        <v>55</v>
      </c>
      <c r="E49" s="5">
        <v>34544.32</v>
      </c>
      <c r="F49" s="5"/>
      <c r="G49" s="5"/>
      <c r="H49" s="5"/>
      <c r="I49" s="5"/>
      <c r="J49" s="5"/>
      <c r="K49" s="5">
        <f t="shared" si="1"/>
        <v>34544.32</v>
      </c>
      <c r="L49" s="5"/>
      <c r="M49" s="5"/>
    </row>
    <row r="50" spans="1:13" x14ac:dyDescent="0.25">
      <c r="A50">
        <v>1816</v>
      </c>
      <c r="C50" t="s">
        <v>56</v>
      </c>
      <c r="E50" s="5">
        <v>3260357.8</v>
      </c>
      <c r="F50" s="5"/>
      <c r="G50" s="5"/>
      <c r="H50" s="5"/>
      <c r="I50" s="5"/>
      <c r="J50" s="5"/>
      <c r="K50" s="5">
        <f t="shared" si="1"/>
        <v>3260357.8</v>
      </c>
      <c r="L50" s="5"/>
      <c r="M50" s="5"/>
    </row>
    <row r="51" spans="1:13" x14ac:dyDescent="0.25">
      <c r="A51">
        <v>1817</v>
      </c>
      <c r="C51" t="s">
        <v>57</v>
      </c>
      <c r="E51" s="5">
        <v>925162.15</v>
      </c>
      <c r="F51" s="5"/>
      <c r="G51" s="5"/>
      <c r="H51" s="5"/>
      <c r="I51" s="5"/>
      <c r="J51" s="5"/>
      <c r="K51" s="5">
        <f t="shared" si="1"/>
        <v>925162.15</v>
      </c>
      <c r="L51" s="5"/>
      <c r="M51" s="5"/>
    </row>
    <row r="52" spans="1:13" x14ac:dyDescent="0.25">
      <c r="A52">
        <v>1819</v>
      </c>
      <c r="C52" t="s">
        <v>58</v>
      </c>
      <c r="E52" s="5">
        <v>1850436</v>
      </c>
      <c r="F52" s="5"/>
      <c r="G52" s="5"/>
      <c r="H52" s="5"/>
      <c r="I52" s="5"/>
      <c r="J52" s="5"/>
      <c r="K52" s="5">
        <f t="shared" si="1"/>
        <v>1850436</v>
      </c>
      <c r="L52" s="5"/>
      <c r="M52" s="5"/>
    </row>
    <row r="53" spans="1:13" x14ac:dyDescent="0.25">
      <c r="A53">
        <v>1820</v>
      </c>
      <c r="C53" t="s">
        <v>59</v>
      </c>
      <c r="E53" s="5">
        <v>423942.9</v>
      </c>
      <c r="F53" s="5"/>
      <c r="G53" s="5"/>
      <c r="H53" s="5"/>
      <c r="I53" s="5"/>
      <c r="J53" s="5"/>
      <c r="K53" s="5">
        <f t="shared" si="1"/>
        <v>423942.9</v>
      </c>
      <c r="L53" s="5"/>
      <c r="M53" s="5"/>
    </row>
    <row r="54" spans="1:13" x14ac:dyDescent="0.25">
      <c r="A54">
        <v>1821</v>
      </c>
      <c r="C54" t="s">
        <v>60</v>
      </c>
      <c r="E54" s="5">
        <v>4559202.8600000003</v>
      </c>
      <c r="F54" s="5"/>
      <c r="G54" s="5"/>
      <c r="H54" s="5"/>
      <c r="I54" s="5"/>
      <c r="J54" s="5"/>
      <c r="K54" s="5">
        <f t="shared" si="1"/>
        <v>4559202.8600000003</v>
      </c>
      <c r="L54" s="5"/>
      <c r="M54" s="5"/>
    </row>
    <row r="55" spans="1:13" x14ac:dyDescent="0.25">
      <c r="A55">
        <v>1822</v>
      </c>
      <c r="C55" t="s">
        <v>61</v>
      </c>
      <c r="E55" s="5">
        <v>227140.77</v>
      </c>
      <c r="F55" s="5"/>
      <c r="G55" s="5"/>
      <c r="H55" s="5"/>
      <c r="I55" s="5"/>
      <c r="J55" s="5"/>
      <c r="K55" s="5">
        <f t="shared" si="1"/>
        <v>227140.77</v>
      </c>
      <c r="L55" s="5"/>
      <c r="M55" s="5"/>
    </row>
    <row r="56" spans="1:13" x14ac:dyDescent="0.25">
      <c r="A56">
        <v>1823</v>
      </c>
      <c r="C56" t="s">
        <v>62</v>
      </c>
      <c r="E56" s="5">
        <v>290819.73</v>
      </c>
      <c r="F56" s="5"/>
      <c r="G56" s="5"/>
      <c r="H56" s="5"/>
      <c r="I56" s="5"/>
      <c r="J56" s="5"/>
      <c r="K56" s="5">
        <f t="shared" si="1"/>
        <v>290819.73</v>
      </c>
      <c r="L56" s="5"/>
      <c r="M56" s="5"/>
    </row>
    <row r="57" spans="1:13" x14ac:dyDescent="0.25">
      <c r="A57">
        <v>1824</v>
      </c>
      <c r="C57" t="s">
        <v>63</v>
      </c>
      <c r="E57" s="5">
        <v>809038.87</v>
      </c>
      <c r="F57" s="5"/>
      <c r="G57" s="5"/>
      <c r="H57" s="5"/>
      <c r="I57" s="5"/>
      <c r="J57" s="5"/>
      <c r="K57" s="5">
        <f t="shared" si="1"/>
        <v>809038.87</v>
      </c>
      <c r="L57" s="5"/>
      <c r="M57" s="5"/>
    </row>
    <row r="58" spans="1:13" x14ac:dyDescent="0.25">
      <c r="A58">
        <v>1825</v>
      </c>
      <c r="C58" t="s">
        <v>64</v>
      </c>
      <c r="E58" s="5">
        <v>104901.28</v>
      </c>
      <c r="F58" s="5"/>
      <c r="G58" s="5"/>
      <c r="H58" s="5"/>
      <c r="I58" s="5"/>
      <c r="J58" s="5"/>
      <c r="K58" s="5">
        <f t="shared" si="1"/>
        <v>104901.28</v>
      </c>
      <c r="L58" s="5"/>
      <c r="M58" s="5"/>
    </row>
    <row r="59" spans="1:13" x14ac:dyDescent="0.25">
      <c r="A59">
        <v>1826</v>
      </c>
      <c r="C59" t="s">
        <v>65</v>
      </c>
      <c r="E59" s="5">
        <v>4104361.27</v>
      </c>
      <c r="F59" s="5"/>
      <c r="G59" s="5"/>
      <c r="H59" s="5"/>
      <c r="I59" s="5"/>
      <c r="J59" s="5"/>
      <c r="K59" s="5">
        <f t="shared" si="1"/>
        <v>4104361.27</v>
      </c>
      <c r="L59" s="5"/>
      <c r="M59" s="5"/>
    </row>
    <row r="60" spans="1:13" x14ac:dyDescent="0.25">
      <c r="A60">
        <v>1827</v>
      </c>
      <c r="C60" t="s">
        <v>66</v>
      </c>
      <c r="E60" s="5">
        <v>1500</v>
      </c>
      <c r="F60" s="5"/>
      <c r="G60" s="5"/>
      <c r="H60" s="5"/>
      <c r="I60" s="5"/>
      <c r="J60" s="5"/>
      <c r="K60" s="5">
        <f t="shared" si="1"/>
        <v>1500</v>
      </c>
      <c r="L60" s="5"/>
      <c r="M60" s="5"/>
    </row>
    <row r="61" spans="1:13" x14ac:dyDescent="0.25">
      <c r="A61">
        <v>1828</v>
      </c>
      <c r="C61" t="s">
        <v>67</v>
      </c>
      <c r="E61" s="5">
        <v>443715.41</v>
      </c>
      <c r="F61" s="5"/>
      <c r="G61" s="5"/>
      <c r="H61" s="5"/>
      <c r="I61" s="5"/>
      <c r="J61" s="5"/>
      <c r="K61" s="5">
        <f t="shared" si="1"/>
        <v>443715.41</v>
      </c>
      <c r="L61" s="5"/>
      <c r="M61" s="5"/>
    </row>
    <row r="62" spans="1:13" x14ac:dyDescent="0.25">
      <c r="A62">
        <v>1829</v>
      </c>
      <c r="C62" t="s">
        <v>68</v>
      </c>
      <c r="E62" s="5">
        <v>299000</v>
      </c>
      <c r="F62" s="5"/>
      <c r="G62" s="5"/>
      <c r="H62" s="5"/>
      <c r="I62" s="5"/>
      <c r="J62" s="5"/>
      <c r="K62" s="5">
        <f t="shared" si="1"/>
        <v>299000</v>
      </c>
      <c r="L62" s="5"/>
      <c r="M62" s="5"/>
    </row>
    <row r="63" spans="1:13" x14ac:dyDescent="0.25">
      <c r="A63">
        <v>1830</v>
      </c>
      <c r="C63" t="s">
        <v>69</v>
      </c>
      <c r="E63" s="5">
        <v>38151.25</v>
      </c>
      <c r="F63" s="5"/>
      <c r="G63" s="5"/>
      <c r="H63" s="5"/>
      <c r="I63" s="5"/>
      <c r="J63" s="5"/>
      <c r="K63" s="5">
        <f t="shared" si="1"/>
        <v>38151.25</v>
      </c>
      <c r="L63" s="5"/>
      <c r="M63" s="5"/>
    </row>
    <row r="64" spans="1:13" x14ac:dyDescent="0.25">
      <c r="A64">
        <v>1831</v>
      </c>
      <c r="C64" t="s">
        <v>70</v>
      </c>
      <c r="E64" s="5">
        <v>38782</v>
      </c>
      <c r="F64" s="5"/>
      <c r="G64" s="5"/>
      <c r="H64" s="5"/>
      <c r="I64" s="5"/>
      <c r="J64" s="5"/>
      <c r="K64" s="5">
        <f t="shared" si="1"/>
        <v>38782</v>
      </c>
      <c r="L64" s="5"/>
      <c r="M64" s="5"/>
    </row>
    <row r="65" spans="1:13" x14ac:dyDescent="0.25">
      <c r="A65">
        <v>1832</v>
      </c>
      <c r="C65" t="s">
        <v>71</v>
      </c>
      <c r="E65" s="5">
        <v>32448.71</v>
      </c>
      <c r="F65" s="5"/>
      <c r="G65" s="5"/>
      <c r="H65" s="5"/>
      <c r="I65" s="5"/>
      <c r="J65" s="5"/>
      <c r="K65" s="5">
        <f t="shared" si="1"/>
        <v>32448.71</v>
      </c>
      <c r="L65" s="5"/>
      <c r="M65" s="5"/>
    </row>
    <row r="66" spans="1:13" x14ac:dyDescent="0.25">
      <c r="A66">
        <v>1899</v>
      </c>
      <c r="C66" t="s">
        <v>72</v>
      </c>
      <c r="E66" s="5"/>
      <c r="F66" s="5">
        <v>15726024.92</v>
      </c>
      <c r="G66" s="5"/>
      <c r="H66" s="5"/>
      <c r="I66" s="5">
        <v>4210.08</v>
      </c>
      <c r="J66" s="5"/>
      <c r="K66" s="5"/>
      <c r="L66" s="5">
        <f>F66+I66-H66</f>
        <v>15730235</v>
      </c>
      <c r="M66" s="5"/>
    </row>
    <row r="67" spans="1:13" x14ac:dyDescent="0.25">
      <c r="A67">
        <v>1900</v>
      </c>
      <c r="C67" t="s">
        <v>73</v>
      </c>
      <c r="E67" s="5">
        <v>2690.8</v>
      </c>
      <c r="F67" s="5"/>
      <c r="G67" s="5"/>
      <c r="H67" s="5"/>
      <c r="I67" s="5"/>
      <c r="J67" s="5"/>
      <c r="K67" s="5">
        <f t="shared" ref="K67:K75" si="2">E67+H67-I67</f>
        <v>2690.8</v>
      </c>
      <c r="L67" s="5"/>
      <c r="M67" s="5"/>
    </row>
    <row r="68" spans="1:13" x14ac:dyDescent="0.25">
      <c r="A68">
        <v>1901</v>
      </c>
      <c r="C68" t="s">
        <v>74</v>
      </c>
      <c r="E68" s="5">
        <v>500</v>
      </c>
      <c r="F68" s="5"/>
      <c r="G68" s="5"/>
      <c r="H68" s="5"/>
      <c r="I68" s="5"/>
      <c r="J68" s="5"/>
      <c r="K68" s="5">
        <f t="shared" si="2"/>
        <v>500</v>
      </c>
      <c r="L68" s="5"/>
      <c r="M68" s="5"/>
    </row>
    <row r="69" spans="1:13" x14ac:dyDescent="0.25">
      <c r="A69">
        <v>1902</v>
      </c>
      <c r="C69" t="s">
        <v>75</v>
      </c>
      <c r="E69" s="5">
        <v>4000</v>
      </c>
      <c r="F69" s="5"/>
      <c r="G69" s="5"/>
      <c r="H69" s="5"/>
      <c r="I69" s="5"/>
      <c r="J69" s="5"/>
      <c r="K69" s="5">
        <f t="shared" si="2"/>
        <v>4000</v>
      </c>
      <c r="L69" s="5"/>
      <c r="M69" s="5"/>
    </row>
    <row r="70" spans="1:13" x14ac:dyDescent="0.25">
      <c r="A70">
        <v>1903</v>
      </c>
      <c r="C70" t="s">
        <v>76</v>
      </c>
      <c r="E70" s="5">
        <v>10000</v>
      </c>
      <c r="F70" s="5"/>
      <c r="G70" s="5"/>
      <c r="H70" s="5"/>
      <c r="I70" s="5"/>
      <c r="J70" s="5"/>
      <c r="K70" s="5">
        <f t="shared" si="2"/>
        <v>10000</v>
      </c>
      <c r="L70" s="5"/>
      <c r="M70" s="5"/>
    </row>
    <row r="71" spans="1:13" x14ac:dyDescent="0.25">
      <c r="A71">
        <v>1904</v>
      </c>
      <c r="C71" t="s">
        <v>77</v>
      </c>
      <c r="E71" s="5">
        <v>500</v>
      </c>
      <c r="F71" s="5"/>
      <c r="G71" s="5"/>
      <c r="H71" s="5"/>
      <c r="I71" s="5"/>
      <c r="J71" s="5"/>
      <c r="K71" s="5">
        <f t="shared" si="2"/>
        <v>500</v>
      </c>
      <c r="L71" s="5"/>
      <c r="M71" s="5"/>
    </row>
    <row r="72" spans="1:13" x14ac:dyDescent="0.25">
      <c r="A72">
        <v>1905</v>
      </c>
      <c r="C72" t="s">
        <v>78</v>
      </c>
      <c r="E72" s="5">
        <v>600</v>
      </c>
      <c r="F72" s="5"/>
      <c r="G72" s="5"/>
      <c r="H72" s="5"/>
      <c r="I72" s="5"/>
      <c r="J72" s="5"/>
      <c r="K72" s="5">
        <f t="shared" si="2"/>
        <v>600</v>
      </c>
      <c r="L72" s="5"/>
      <c r="M72" s="5"/>
    </row>
    <row r="73" spans="1:13" x14ac:dyDescent="0.25">
      <c r="A73">
        <v>1906</v>
      </c>
      <c r="C73" t="s">
        <v>73</v>
      </c>
      <c r="E73" s="5">
        <v>156558.35</v>
      </c>
      <c r="F73" s="5"/>
      <c r="G73" s="5"/>
      <c r="H73" s="5"/>
      <c r="I73" s="5"/>
      <c r="J73" s="5"/>
      <c r="K73" s="5">
        <f t="shared" si="2"/>
        <v>156558.35</v>
      </c>
      <c r="L73" s="5"/>
      <c r="M73" s="5"/>
    </row>
    <row r="74" spans="1:13" x14ac:dyDescent="0.25">
      <c r="A74">
        <v>1907</v>
      </c>
      <c r="C74" t="s">
        <v>79</v>
      </c>
      <c r="E74" s="5">
        <v>20000</v>
      </c>
      <c r="F74" s="5"/>
      <c r="G74" s="5"/>
      <c r="H74" s="5"/>
      <c r="I74" s="5"/>
      <c r="J74" s="5"/>
      <c r="K74" s="5">
        <f t="shared" si="2"/>
        <v>20000</v>
      </c>
      <c r="L74" s="5"/>
      <c r="M74" s="5"/>
    </row>
    <row r="75" spans="1:13" x14ac:dyDescent="0.25">
      <c r="A75">
        <v>1908</v>
      </c>
      <c r="C75" t="s">
        <v>80</v>
      </c>
      <c r="E75" s="5">
        <v>11511</v>
      </c>
      <c r="F75" s="5"/>
      <c r="G75" s="5"/>
      <c r="H75" s="5"/>
      <c r="I75" s="5"/>
      <c r="J75" s="5"/>
      <c r="K75" s="5">
        <f t="shared" si="2"/>
        <v>11511</v>
      </c>
      <c r="L75" s="5"/>
      <c r="M75" s="5"/>
    </row>
    <row r="76" spans="1:13" x14ac:dyDescent="0.25">
      <c r="A76">
        <v>2000</v>
      </c>
      <c r="C76" t="s">
        <v>81</v>
      </c>
      <c r="E76" s="5"/>
      <c r="F76" s="5">
        <v>156253.29999999999</v>
      </c>
      <c r="G76" s="5"/>
      <c r="H76" s="5"/>
      <c r="I76" s="5"/>
      <c r="J76" s="5"/>
      <c r="K76" s="5"/>
      <c r="L76" s="5">
        <f t="shared" ref="L76:L93" si="3">F76+I76-H76</f>
        <v>156253.29999999999</v>
      </c>
      <c r="M76" s="5"/>
    </row>
    <row r="77" spans="1:13" x14ac:dyDescent="0.25">
      <c r="A77">
        <v>2005</v>
      </c>
      <c r="C77" t="s">
        <v>82</v>
      </c>
      <c r="E77" s="5"/>
      <c r="F77" s="5">
        <v>141279.22</v>
      </c>
      <c r="G77" s="5"/>
      <c r="H77" s="5">
        <v>22944.22</v>
      </c>
      <c r="I77" s="5"/>
      <c r="J77" s="5"/>
      <c r="K77" s="5"/>
      <c r="L77" s="5">
        <f t="shared" si="3"/>
        <v>118335</v>
      </c>
      <c r="M77" s="5"/>
    </row>
    <row r="78" spans="1:13" x14ac:dyDescent="0.25">
      <c r="A78">
        <v>2007</v>
      </c>
      <c r="C78" t="s">
        <v>83</v>
      </c>
      <c r="E78" s="5"/>
      <c r="F78" s="5">
        <v>2469.14</v>
      </c>
      <c r="G78" s="5"/>
      <c r="H78" s="5"/>
      <c r="I78" s="5"/>
      <c r="J78" s="5"/>
      <c r="K78" s="5"/>
      <c r="L78" s="5">
        <f t="shared" si="3"/>
        <v>2469.14</v>
      </c>
      <c r="M78" s="5"/>
    </row>
    <row r="79" spans="1:13" x14ac:dyDescent="0.25">
      <c r="A79">
        <v>2010</v>
      </c>
      <c r="C79" t="s">
        <v>84</v>
      </c>
      <c r="E79" s="5"/>
      <c r="F79" s="5">
        <v>2162.87</v>
      </c>
      <c r="G79" s="5"/>
      <c r="H79" s="5"/>
      <c r="I79" s="5"/>
      <c r="J79" s="5"/>
      <c r="K79" s="5"/>
      <c r="L79" s="5">
        <f t="shared" si="3"/>
        <v>2162.87</v>
      </c>
      <c r="M79" s="5"/>
    </row>
    <row r="80" spans="1:13" x14ac:dyDescent="0.25">
      <c r="A80">
        <v>2015</v>
      </c>
      <c r="C80" t="s">
        <v>85</v>
      </c>
      <c r="E80" s="5"/>
      <c r="F80" s="5">
        <v>1829.55</v>
      </c>
      <c r="G80" s="5"/>
      <c r="H80" s="5"/>
      <c r="I80" s="5"/>
      <c r="J80" s="5"/>
      <c r="K80" s="5"/>
      <c r="L80" s="5">
        <f t="shared" si="3"/>
        <v>1829.55</v>
      </c>
      <c r="M80" s="5"/>
    </row>
    <row r="81" spans="1:13" x14ac:dyDescent="0.25">
      <c r="A81">
        <v>2030</v>
      </c>
      <c r="C81" t="s">
        <v>86</v>
      </c>
      <c r="E81" s="5"/>
      <c r="F81" s="5">
        <v>663.42</v>
      </c>
      <c r="G81" s="5"/>
      <c r="H81" s="5"/>
      <c r="I81" s="5"/>
      <c r="J81" s="5"/>
      <c r="K81" s="5"/>
      <c r="L81" s="5">
        <f t="shared" si="3"/>
        <v>663.42</v>
      </c>
      <c r="M81" s="5"/>
    </row>
    <row r="82" spans="1:13" x14ac:dyDescent="0.25">
      <c r="A82">
        <v>2031</v>
      </c>
      <c r="C82" t="s">
        <v>87</v>
      </c>
      <c r="E82" s="5"/>
      <c r="F82" s="5">
        <v>9482.7900000000009</v>
      </c>
      <c r="G82" s="5"/>
      <c r="H82" s="5"/>
      <c r="I82" s="5"/>
      <c r="J82" s="5"/>
      <c r="K82" s="5"/>
      <c r="L82" s="5">
        <f t="shared" si="3"/>
        <v>9482.7900000000009</v>
      </c>
      <c r="M82" s="5"/>
    </row>
    <row r="83" spans="1:13" x14ac:dyDescent="0.25">
      <c r="A83">
        <v>2050</v>
      </c>
      <c r="C83" t="s">
        <v>88</v>
      </c>
      <c r="E83" s="5"/>
      <c r="F83" s="5">
        <v>22176.79</v>
      </c>
      <c r="G83" s="5"/>
      <c r="H83" s="5"/>
      <c r="I83" s="5">
        <v>34051.040000000001</v>
      </c>
      <c r="J83" s="5"/>
      <c r="K83" s="5"/>
      <c r="L83" s="5">
        <f t="shared" si="3"/>
        <v>56227.83</v>
      </c>
      <c r="M83" s="5"/>
    </row>
    <row r="84" spans="1:13" x14ac:dyDescent="0.25">
      <c r="A84">
        <v>2060</v>
      </c>
      <c r="C84" t="s">
        <v>89</v>
      </c>
      <c r="E84" s="5"/>
      <c r="F84" s="5">
        <v>2595</v>
      </c>
      <c r="G84" s="5"/>
      <c r="H84" s="5"/>
      <c r="I84" s="5">
        <v>5640</v>
      </c>
      <c r="J84" s="5"/>
      <c r="K84" s="5"/>
      <c r="L84" s="5">
        <f t="shared" si="3"/>
        <v>8235</v>
      </c>
      <c r="M84" s="5"/>
    </row>
    <row r="85" spans="1:13" x14ac:dyDescent="0.25">
      <c r="A85">
        <v>2499</v>
      </c>
      <c r="C85" t="s">
        <v>90</v>
      </c>
      <c r="E85" s="5"/>
      <c r="F85" s="5">
        <v>455703</v>
      </c>
      <c r="G85" s="5"/>
      <c r="H85" s="5">
        <v>132203</v>
      </c>
      <c r="I85" s="5"/>
      <c r="J85" s="5"/>
      <c r="K85" s="5"/>
      <c r="L85" s="5">
        <f t="shared" si="3"/>
        <v>323500</v>
      </c>
      <c r="M85" s="5"/>
    </row>
    <row r="86" spans="1:13" x14ac:dyDescent="0.25">
      <c r="A86">
        <v>2500</v>
      </c>
      <c r="C86" t="s">
        <v>91</v>
      </c>
      <c r="E86" s="5"/>
      <c r="F86" s="5">
        <v>2450000</v>
      </c>
      <c r="G86" s="5"/>
      <c r="H86" s="5"/>
      <c r="I86" s="5"/>
      <c r="J86" s="5"/>
      <c r="K86" s="5"/>
      <c r="L86" s="5">
        <f t="shared" si="3"/>
        <v>2450000</v>
      </c>
      <c r="M86" s="5"/>
    </row>
    <row r="87" spans="1:13" x14ac:dyDescent="0.25">
      <c r="A87">
        <v>2505</v>
      </c>
      <c r="C87" t="s">
        <v>92</v>
      </c>
      <c r="E87" s="5"/>
      <c r="F87" s="5">
        <v>95972.25</v>
      </c>
      <c r="G87" s="5"/>
      <c r="H87" s="5"/>
      <c r="I87" s="5"/>
      <c r="J87" s="5"/>
      <c r="K87" s="5"/>
      <c r="L87" s="5">
        <f t="shared" si="3"/>
        <v>95972.25</v>
      </c>
      <c r="M87" s="5"/>
    </row>
    <row r="88" spans="1:13" x14ac:dyDescent="0.25">
      <c r="A88">
        <v>2510</v>
      </c>
      <c r="C88" t="s">
        <v>93</v>
      </c>
      <c r="E88" s="5"/>
      <c r="F88" s="5">
        <v>141056.07</v>
      </c>
      <c r="G88" s="5"/>
      <c r="H88" s="5"/>
      <c r="I88" s="5"/>
      <c r="J88" s="5"/>
      <c r="K88" s="5"/>
      <c r="L88" s="5">
        <f t="shared" si="3"/>
        <v>141056.07</v>
      </c>
      <c r="M88" s="5"/>
    </row>
    <row r="89" spans="1:13" x14ac:dyDescent="0.25">
      <c r="A89">
        <v>2515</v>
      </c>
      <c r="C89" t="s">
        <v>94</v>
      </c>
      <c r="E89" s="5"/>
      <c r="F89" s="5">
        <v>73902.22</v>
      </c>
      <c r="G89" s="5"/>
      <c r="H89" s="5"/>
      <c r="I89" s="5"/>
      <c r="J89" s="5"/>
      <c r="K89" s="5"/>
      <c r="L89" s="5">
        <f t="shared" si="3"/>
        <v>73902.22</v>
      </c>
      <c r="M89" s="5"/>
    </row>
    <row r="90" spans="1:13" x14ac:dyDescent="0.25">
      <c r="A90">
        <v>2520</v>
      </c>
      <c r="C90" t="s">
        <v>95</v>
      </c>
      <c r="E90" s="5"/>
      <c r="F90" s="5">
        <v>150719.32</v>
      </c>
      <c r="G90" s="5"/>
      <c r="H90" s="5"/>
      <c r="I90" s="5"/>
      <c r="J90" s="5"/>
      <c r="K90" s="5"/>
      <c r="L90" s="5">
        <f t="shared" si="3"/>
        <v>150719.32</v>
      </c>
      <c r="M90" s="5"/>
    </row>
    <row r="91" spans="1:13" x14ac:dyDescent="0.25">
      <c r="A91">
        <v>2525</v>
      </c>
      <c r="C91" t="s">
        <v>96</v>
      </c>
      <c r="E91" s="5"/>
      <c r="F91" s="5">
        <v>1479926.03</v>
      </c>
      <c r="G91" s="5"/>
      <c r="H91" s="5"/>
      <c r="I91" s="5"/>
      <c r="J91" s="5"/>
      <c r="K91" s="5"/>
      <c r="L91" s="5">
        <f t="shared" si="3"/>
        <v>1479926.03</v>
      </c>
      <c r="M91" s="5"/>
    </row>
    <row r="92" spans="1:13" x14ac:dyDescent="0.25">
      <c r="A92">
        <v>2530</v>
      </c>
      <c r="C92" t="s">
        <v>97</v>
      </c>
      <c r="E92" s="5"/>
      <c r="F92" s="5">
        <v>2330410.38</v>
      </c>
      <c r="G92" s="5"/>
      <c r="H92" s="5"/>
      <c r="I92" s="5"/>
      <c r="J92" s="5"/>
      <c r="K92" s="5"/>
      <c r="L92" s="5">
        <f t="shared" si="3"/>
        <v>2330410.38</v>
      </c>
      <c r="M92" s="5"/>
    </row>
    <row r="93" spans="1:13" x14ac:dyDescent="0.25">
      <c r="A93">
        <v>2535</v>
      </c>
      <c r="C93" t="s">
        <v>98</v>
      </c>
      <c r="E93" s="5"/>
      <c r="F93" s="5">
        <v>3506099.14</v>
      </c>
      <c r="G93" s="5"/>
      <c r="H93" s="5"/>
      <c r="I93" s="5"/>
      <c r="J93" s="5"/>
      <c r="K93" s="5"/>
      <c r="L93" s="5">
        <f t="shared" si="3"/>
        <v>3506099.14</v>
      </c>
      <c r="M93" s="5"/>
    </row>
    <row r="94" spans="1:13" x14ac:dyDescent="0.25">
      <c r="A94">
        <v>2999</v>
      </c>
      <c r="C94" t="s">
        <v>90</v>
      </c>
      <c r="E94" s="5">
        <v>455703</v>
      </c>
      <c r="F94" s="5"/>
      <c r="G94" s="5"/>
      <c r="H94" s="5"/>
      <c r="I94" s="5">
        <v>132203</v>
      </c>
      <c r="J94" s="5"/>
      <c r="K94" s="5">
        <f>E94-I94</f>
        <v>323500</v>
      </c>
      <c r="L94" s="5"/>
      <c r="M94" s="5"/>
    </row>
    <row r="95" spans="1:13" x14ac:dyDescent="0.25">
      <c r="A95">
        <v>3000</v>
      </c>
      <c r="C95" t="s">
        <v>99</v>
      </c>
      <c r="E95" s="5"/>
      <c r="F95" s="5">
        <v>1002932.18</v>
      </c>
      <c r="G95" s="5"/>
      <c r="H95" s="5"/>
      <c r="I95" s="5"/>
      <c r="J95" s="5"/>
      <c r="K95" s="5"/>
      <c r="L95" s="5">
        <f t="shared" ref="L95:L112" si="4">F95+I95-H95</f>
        <v>1002932.18</v>
      </c>
      <c r="M95" s="5"/>
    </row>
    <row r="96" spans="1:13" x14ac:dyDescent="0.25">
      <c r="A96">
        <v>3005</v>
      </c>
      <c r="C96" t="s">
        <v>100</v>
      </c>
      <c r="E96" s="5"/>
      <c r="F96" s="5">
        <v>120000</v>
      </c>
      <c r="G96" s="5"/>
      <c r="H96" s="5"/>
      <c r="I96" s="5"/>
      <c r="J96" s="5"/>
      <c r="K96" s="5"/>
      <c r="L96" s="5">
        <f t="shared" si="4"/>
        <v>120000</v>
      </c>
      <c r="M96" s="5"/>
    </row>
    <row r="97" spans="1:13" x14ac:dyDescent="0.25">
      <c r="A97">
        <v>3006</v>
      </c>
      <c r="C97" t="s">
        <v>101</v>
      </c>
      <c r="E97" s="5"/>
      <c r="F97" s="5">
        <v>1000000</v>
      </c>
      <c r="G97" s="5"/>
      <c r="H97" s="5"/>
      <c r="I97" s="5"/>
      <c r="J97" s="5"/>
      <c r="K97" s="5"/>
      <c r="L97" s="5">
        <f t="shared" si="4"/>
        <v>1000000</v>
      </c>
      <c r="M97" s="5"/>
    </row>
    <row r="98" spans="1:13" x14ac:dyDescent="0.25">
      <c r="A98">
        <v>3010</v>
      </c>
      <c r="C98" t="s">
        <v>89</v>
      </c>
      <c r="E98" s="5"/>
      <c r="F98" s="5">
        <v>3147083</v>
      </c>
      <c r="G98" s="5"/>
      <c r="H98" s="5"/>
      <c r="I98" s="5"/>
      <c r="J98" s="5"/>
      <c r="K98" s="5"/>
      <c r="L98" s="5">
        <f t="shared" si="4"/>
        <v>3147083</v>
      </c>
      <c r="M98" s="5"/>
    </row>
    <row r="99" spans="1:13" x14ac:dyDescent="0.25">
      <c r="A99">
        <v>3015</v>
      </c>
      <c r="C99" t="s">
        <v>102</v>
      </c>
      <c r="E99" s="5"/>
      <c r="F99" s="5">
        <v>9729631.0600000005</v>
      </c>
      <c r="G99" s="5"/>
      <c r="H99" s="5"/>
      <c r="I99" s="5"/>
      <c r="J99" s="5"/>
      <c r="K99" s="5"/>
      <c r="L99" s="5">
        <f t="shared" si="4"/>
        <v>9729631.0600000005</v>
      </c>
      <c r="M99" s="5"/>
    </row>
    <row r="100" spans="1:13" x14ac:dyDescent="0.25">
      <c r="A100">
        <v>3035</v>
      </c>
      <c r="C100" t="s">
        <v>103</v>
      </c>
      <c r="E100" s="5"/>
      <c r="F100" s="5">
        <v>143846</v>
      </c>
      <c r="G100" s="5"/>
      <c r="H100" s="5"/>
      <c r="I100" s="5"/>
      <c r="J100" s="5"/>
      <c r="K100" s="5"/>
      <c r="L100" s="5">
        <f t="shared" si="4"/>
        <v>143846</v>
      </c>
      <c r="M100" s="5"/>
    </row>
    <row r="101" spans="1:13" x14ac:dyDescent="0.25">
      <c r="A101">
        <v>3200</v>
      </c>
      <c r="C101" t="s">
        <v>104</v>
      </c>
      <c r="E101" s="5"/>
      <c r="F101" s="5">
        <v>1689570.45</v>
      </c>
      <c r="G101" s="5"/>
      <c r="H101" s="5">
        <f>540+1428.24+30467.21</f>
        <v>32435.45</v>
      </c>
      <c r="I101" s="5" t="s">
        <v>160</v>
      </c>
      <c r="J101" s="5"/>
      <c r="K101" s="5"/>
      <c r="L101" s="5">
        <f>F101-H101</f>
        <v>1657135</v>
      </c>
      <c r="M101" s="5"/>
    </row>
    <row r="102" spans="1:13" x14ac:dyDescent="0.25">
      <c r="A102">
        <v>3500</v>
      </c>
      <c r="C102" t="s">
        <v>105</v>
      </c>
      <c r="E102" s="5"/>
      <c r="F102" s="5">
        <v>2201.52</v>
      </c>
      <c r="G102" s="5"/>
      <c r="H102" s="5">
        <v>2201.52</v>
      </c>
      <c r="I102" s="5" t="s">
        <v>160</v>
      </c>
      <c r="J102" s="5"/>
      <c r="K102" s="5"/>
      <c r="L102" s="5">
        <f>F102-H102</f>
        <v>0</v>
      </c>
      <c r="M102" s="5"/>
    </row>
    <row r="103" spans="1:13" x14ac:dyDescent="0.25">
      <c r="A103">
        <v>4000</v>
      </c>
      <c r="C103" t="s">
        <v>106</v>
      </c>
      <c r="E103" s="5"/>
      <c r="F103" s="5">
        <v>4023632.94</v>
      </c>
      <c r="G103" s="5"/>
      <c r="H103" s="5"/>
      <c r="I103" s="5">
        <v>22944.22</v>
      </c>
      <c r="J103" s="5"/>
      <c r="K103" s="5">
        <v>0</v>
      </c>
      <c r="L103" s="5">
        <f t="shared" si="4"/>
        <v>4046577.16</v>
      </c>
      <c r="M103" s="5"/>
    </row>
    <row r="104" spans="1:13" x14ac:dyDescent="0.25">
      <c r="A104">
        <v>4100</v>
      </c>
      <c r="C104" t="s">
        <v>107</v>
      </c>
      <c r="E104" s="5"/>
      <c r="F104" s="5">
        <v>151412.34</v>
      </c>
      <c r="G104" s="5"/>
      <c r="H104" s="5"/>
      <c r="I104" s="5"/>
      <c r="J104" s="5"/>
      <c r="K104" s="5"/>
      <c r="L104" s="5">
        <f t="shared" si="4"/>
        <v>151412.34</v>
      </c>
      <c r="M104" s="5"/>
    </row>
    <row r="105" spans="1:13" x14ac:dyDescent="0.25">
      <c r="A105">
        <v>4104</v>
      </c>
      <c r="C105" t="s">
        <v>103</v>
      </c>
      <c r="E105" s="5"/>
      <c r="F105" s="5">
        <v>3910</v>
      </c>
      <c r="G105" s="5"/>
      <c r="H105" s="5"/>
      <c r="I105" s="5"/>
      <c r="J105" s="5"/>
      <c r="K105" s="5"/>
      <c r="L105" s="5">
        <f t="shared" si="4"/>
        <v>3910</v>
      </c>
      <c r="M105" s="5"/>
    </row>
    <row r="106" spans="1:13" x14ac:dyDescent="0.25">
      <c r="A106">
        <v>4105</v>
      </c>
      <c r="C106" t="s">
        <v>108</v>
      </c>
      <c r="E106" s="5"/>
      <c r="F106" s="5">
        <v>19795.5</v>
      </c>
      <c r="G106" s="5"/>
      <c r="H106" s="5">
        <v>11838.24</v>
      </c>
      <c r="I106" s="5" t="s">
        <v>160</v>
      </c>
      <c r="J106" s="5"/>
      <c r="K106" s="5"/>
      <c r="L106" s="5">
        <f>F106-H106</f>
        <v>7957.26</v>
      </c>
      <c r="M106" s="5"/>
    </row>
    <row r="107" spans="1:13" x14ac:dyDescent="0.25">
      <c r="A107">
        <v>4106</v>
      </c>
      <c r="C107" t="s">
        <v>109</v>
      </c>
      <c r="E107" s="5"/>
      <c r="F107" s="5">
        <v>23405.68</v>
      </c>
      <c r="G107" s="5"/>
      <c r="H107" s="5"/>
      <c r="I107" s="5"/>
      <c r="J107" s="5"/>
      <c r="K107" s="5"/>
      <c r="L107" s="5">
        <f t="shared" si="4"/>
        <v>23405.68</v>
      </c>
      <c r="M107" s="5"/>
    </row>
    <row r="108" spans="1:13" x14ac:dyDescent="0.25">
      <c r="A108">
        <v>4107</v>
      </c>
      <c r="C108" t="s">
        <v>110</v>
      </c>
      <c r="E108" s="5"/>
      <c r="F108" s="5">
        <v>51455</v>
      </c>
      <c r="G108" s="5"/>
      <c r="H108" s="5">
        <v>5640</v>
      </c>
      <c r="I108" s="5" t="s">
        <v>160</v>
      </c>
      <c r="J108" s="5"/>
      <c r="K108" s="5"/>
      <c r="L108" s="5">
        <f>F108-H108</f>
        <v>45815</v>
      </c>
      <c r="M108" s="5"/>
    </row>
    <row r="109" spans="1:13" x14ac:dyDescent="0.25">
      <c r="A109">
        <v>4108</v>
      </c>
      <c r="C109" t="s">
        <v>111</v>
      </c>
      <c r="E109" s="5"/>
      <c r="F109" s="5">
        <v>11730</v>
      </c>
      <c r="G109" s="5"/>
      <c r="H109" s="5"/>
      <c r="I109" s="5"/>
      <c r="J109" s="5"/>
      <c r="K109" s="5"/>
      <c r="L109" s="5">
        <f t="shared" si="4"/>
        <v>11730</v>
      </c>
      <c r="M109" s="5"/>
    </row>
    <row r="110" spans="1:13" x14ac:dyDescent="0.25">
      <c r="A110">
        <v>4109</v>
      </c>
      <c r="C110" t="s">
        <v>87</v>
      </c>
      <c r="E110" s="5"/>
      <c r="F110" s="5">
        <v>110477.14</v>
      </c>
      <c r="G110" s="5"/>
      <c r="H110" s="5"/>
      <c r="I110" s="5">
        <v>11838.24</v>
      </c>
      <c r="J110" s="5"/>
      <c r="K110" s="5"/>
      <c r="L110" s="5">
        <f t="shared" si="4"/>
        <v>122315.38</v>
      </c>
      <c r="M110" s="5"/>
    </row>
    <row r="111" spans="1:13" x14ac:dyDescent="0.25">
      <c r="A111">
        <v>4110</v>
      </c>
      <c r="C111" t="s">
        <v>112</v>
      </c>
      <c r="E111" s="5"/>
      <c r="F111" s="5">
        <v>6352.45</v>
      </c>
      <c r="G111" s="5"/>
      <c r="H111" s="5"/>
      <c r="I111" s="5"/>
      <c r="J111" s="5"/>
      <c r="K111" s="5"/>
      <c r="L111" s="5">
        <f t="shared" si="4"/>
        <v>6352.45</v>
      </c>
      <c r="M111" s="5"/>
    </row>
    <row r="112" spans="1:13" x14ac:dyDescent="0.25">
      <c r="A112">
        <v>4211</v>
      </c>
      <c r="C112" t="s">
        <v>113</v>
      </c>
      <c r="E112" s="5"/>
      <c r="F112" s="5">
        <v>18245.7</v>
      </c>
      <c r="G112" s="5"/>
      <c r="H112" s="5"/>
      <c r="I112" s="5"/>
      <c r="J112" s="5"/>
      <c r="K112" s="5"/>
      <c r="L112" s="5">
        <f t="shared" si="4"/>
        <v>18245.7</v>
      </c>
      <c r="M112" s="5"/>
    </row>
    <row r="113" spans="1:13" x14ac:dyDescent="0.25">
      <c r="A113">
        <v>4500</v>
      </c>
      <c r="C113" t="s">
        <v>114</v>
      </c>
      <c r="E113" s="5">
        <v>1452694.2</v>
      </c>
      <c r="F113" s="5" t="s">
        <v>160</v>
      </c>
      <c r="G113" s="5"/>
      <c r="H113" s="5"/>
      <c r="I113" s="5"/>
      <c r="J113" s="5"/>
      <c r="K113" s="5">
        <f>E113+H113-I113</f>
        <v>1452694.2</v>
      </c>
      <c r="L113" s="5"/>
      <c r="M113" s="5"/>
    </row>
    <row r="114" spans="1:13" x14ac:dyDescent="0.25">
      <c r="A114">
        <v>4510</v>
      </c>
      <c r="C114" t="s">
        <v>115</v>
      </c>
      <c r="E114" s="5">
        <v>310700.17</v>
      </c>
      <c r="F114" s="5" t="s">
        <v>160</v>
      </c>
      <c r="G114" s="5"/>
      <c r="H114" s="5"/>
      <c r="I114" s="5"/>
      <c r="J114" s="5"/>
      <c r="K114" s="5">
        <f t="shared" ref="K114:K156" si="5">E114+H114-I114</f>
        <v>310700.17</v>
      </c>
      <c r="L114" s="5"/>
      <c r="M114" s="5"/>
    </row>
    <row r="115" spans="1:13" x14ac:dyDescent="0.25">
      <c r="A115">
        <v>4520</v>
      </c>
      <c r="C115" t="s">
        <v>116</v>
      </c>
      <c r="E115" s="5">
        <v>8326.43</v>
      </c>
      <c r="F115" s="5" t="s">
        <v>160</v>
      </c>
      <c r="G115" s="5"/>
      <c r="H115" s="5"/>
      <c r="I115" s="5"/>
      <c r="J115" s="5"/>
      <c r="K115" s="5">
        <f t="shared" si="5"/>
        <v>8326.43</v>
      </c>
      <c r="L115" s="5"/>
      <c r="M115" s="5"/>
    </row>
    <row r="116" spans="1:13" x14ac:dyDescent="0.25">
      <c r="A116">
        <v>4525</v>
      </c>
      <c r="C116" t="s">
        <v>117</v>
      </c>
      <c r="E116" s="5">
        <v>81260.08</v>
      </c>
      <c r="F116" s="5" t="s">
        <v>160</v>
      </c>
      <c r="G116" s="5"/>
      <c r="H116" s="5"/>
      <c r="I116" s="5"/>
      <c r="J116" s="5"/>
      <c r="K116" s="5">
        <f t="shared" si="5"/>
        <v>81260.08</v>
      </c>
      <c r="L116" s="5"/>
      <c r="M116" s="5"/>
    </row>
    <row r="117" spans="1:13" x14ac:dyDescent="0.25">
      <c r="A117">
        <v>4530</v>
      </c>
      <c r="C117" t="s">
        <v>118</v>
      </c>
      <c r="E117" s="5">
        <v>102162.57</v>
      </c>
      <c r="F117" s="5" t="s">
        <v>160</v>
      </c>
      <c r="G117" s="5"/>
      <c r="H117" s="5"/>
      <c r="I117" s="5"/>
      <c r="J117" s="5"/>
      <c r="K117" s="5">
        <f t="shared" si="5"/>
        <v>102162.57</v>
      </c>
      <c r="L117" s="5"/>
      <c r="M117" s="5"/>
    </row>
    <row r="118" spans="1:13" x14ac:dyDescent="0.25">
      <c r="A118">
        <v>4535</v>
      </c>
      <c r="C118" t="s">
        <v>119</v>
      </c>
      <c r="E118" s="5">
        <v>73549.31</v>
      </c>
      <c r="F118" s="5" t="s">
        <v>160</v>
      </c>
      <c r="G118" s="5"/>
      <c r="H118" s="5">
        <v>25064.15</v>
      </c>
      <c r="I118" s="5"/>
      <c r="J118" s="5"/>
      <c r="K118" s="5">
        <f t="shared" si="5"/>
        <v>98613.459999999992</v>
      </c>
      <c r="L118" s="5"/>
      <c r="M118" s="5"/>
    </row>
    <row r="119" spans="1:13" x14ac:dyDescent="0.25">
      <c r="A119">
        <v>4550</v>
      </c>
      <c r="C119" t="s">
        <v>120</v>
      </c>
      <c r="E119" s="5">
        <f>11499.6+7017.42</f>
        <v>18517.02</v>
      </c>
      <c r="F119" s="5" t="s">
        <v>160</v>
      </c>
      <c r="G119" s="5"/>
      <c r="H119" s="5"/>
      <c r="I119" s="5">
        <v>11499.6</v>
      </c>
      <c r="J119" s="5"/>
      <c r="K119" s="5">
        <f t="shared" si="5"/>
        <v>7017.42</v>
      </c>
      <c r="L119" s="5"/>
      <c r="M119" s="5"/>
    </row>
    <row r="120" spans="1:13" x14ac:dyDescent="0.25">
      <c r="A120">
        <v>4555</v>
      </c>
      <c r="C120" t="s">
        <v>121</v>
      </c>
      <c r="E120" s="5">
        <v>99183.84</v>
      </c>
      <c r="F120" s="5"/>
      <c r="G120" s="5"/>
      <c r="H120" s="5">
        <f>11499.6+24332.31</f>
        <v>35831.910000000003</v>
      </c>
      <c r="I120" s="5"/>
      <c r="J120" s="5"/>
      <c r="K120" s="5">
        <f t="shared" si="5"/>
        <v>135015.75</v>
      </c>
      <c r="L120" s="5"/>
      <c r="M120" s="5"/>
    </row>
    <row r="121" spans="1:13" x14ac:dyDescent="0.25">
      <c r="A121">
        <v>4999</v>
      </c>
      <c r="C121" t="s">
        <v>122</v>
      </c>
      <c r="E121" s="5">
        <f>92775.61+540</f>
        <v>93315.61</v>
      </c>
      <c r="F121" s="5"/>
      <c r="G121" s="5"/>
      <c r="H121" s="5"/>
      <c r="I121" s="5">
        <v>540</v>
      </c>
      <c r="J121" s="5"/>
      <c r="K121" s="5">
        <f t="shared" si="5"/>
        <v>92775.61</v>
      </c>
      <c r="L121" s="5"/>
      <c r="M121" s="5"/>
    </row>
    <row r="122" spans="1:13" x14ac:dyDescent="0.25">
      <c r="A122">
        <v>5010</v>
      </c>
      <c r="C122" t="s">
        <v>123</v>
      </c>
      <c r="E122" s="5">
        <v>157065.78</v>
      </c>
      <c r="F122" s="5"/>
      <c r="G122" s="5"/>
      <c r="H122" s="5"/>
      <c r="I122" s="5"/>
      <c r="J122" s="5"/>
      <c r="K122" s="5">
        <f t="shared" si="5"/>
        <v>157065.78</v>
      </c>
      <c r="L122" s="5"/>
      <c r="M122" s="5"/>
    </row>
    <row r="123" spans="1:13" x14ac:dyDescent="0.25">
      <c r="A123">
        <v>5015</v>
      </c>
      <c r="C123" t="s">
        <v>124</v>
      </c>
      <c r="E123" s="5">
        <v>13943.61</v>
      </c>
      <c r="F123" s="5"/>
      <c r="G123" s="5"/>
      <c r="H123" s="5"/>
      <c r="I123" s="5"/>
      <c r="J123" s="5"/>
      <c r="K123" s="5">
        <f t="shared" si="5"/>
        <v>13943.61</v>
      </c>
      <c r="L123" s="5"/>
      <c r="M123" s="5"/>
    </row>
    <row r="124" spans="1:13" x14ac:dyDescent="0.25">
      <c r="A124">
        <v>5020</v>
      </c>
      <c r="C124" t="s">
        <v>125</v>
      </c>
      <c r="E124" s="5">
        <v>26098.47</v>
      </c>
      <c r="F124" s="5"/>
      <c r="G124" s="5"/>
      <c r="H124" s="5"/>
      <c r="I124" s="5"/>
      <c r="J124" s="5"/>
      <c r="K124" s="5">
        <f t="shared" si="5"/>
        <v>26098.47</v>
      </c>
      <c r="L124" s="5"/>
      <c r="M124" s="5"/>
    </row>
    <row r="125" spans="1:13" x14ac:dyDescent="0.25">
      <c r="A125">
        <v>5025</v>
      </c>
      <c r="C125" t="s">
        <v>126</v>
      </c>
      <c r="E125" s="5">
        <v>43800</v>
      </c>
      <c r="F125" s="5"/>
      <c r="G125" s="5"/>
      <c r="H125" s="5"/>
      <c r="I125" s="5"/>
      <c r="J125" s="5"/>
      <c r="K125" s="5">
        <f t="shared" si="5"/>
        <v>43800</v>
      </c>
      <c r="L125" s="5"/>
      <c r="M125" s="5"/>
    </row>
    <row r="126" spans="1:13" x14ac:dyDescent="0.25">
      <c r="A126">
        <v>5035</v>
      </c>
      <c r="C126" t="s">
        <v>127</v>
      </c>
      <c r="E126" s="5">
        <v>48632.15</v>
      </c>
      <c r="F126" s="5"/>
      <c r="G126" s="5"/>
      <c r="H126" s="5"/>
      <c r="I126" s="5"/>
      <c r="J126" s="5"/>
      <c r="K126" s="5">
        <f t="shared" si="5"/>
        <v>48632.15</v>
      </c>
      <c r="L126" s="5"/>
      <c r="M126" s="5"/>
    </row>
    <row r="127" spans="1:13" x14ac:dyDescent="0.25">
      <c r="A127">
        <v>5040</v>
      </c>
      <c r="C127" t="s">
        <v>128</v>
      </c>
      <c r="E127" s="5">
        <v>2385.4</v>
      </c>
      <c r="F127" s="5"/>
      <c r="G127" s="5"/>
      <c r="H127" s="5"/>
      <c r="I127" s="5"/>
      <c r="J127" s="5"/>
      <c r="K127" s="5">
        <f t="shared" si="5"/>
        <v>2385.4</v>
      </c>
      <c r="L127" s="5"/>
      <c r="M127" s="5"/>
    </row>
    <row r="128" spans="1:13" x14ac:dyDescent="0.25">
      <c r="A128">
        <v>5045</v>
      </c>
      <c r="C128" t="s">
        <v>129</v>
      </c>
      <c r="E128" s="5">
        <v>1161.8499999999999</v>
      </c>
      <c r="F128" s="5"/>
      <c r="G128" s="5"/>
      <c r="H128" s="5"/>
      <c r="I128" s="5"/>
      <c r="J128" s="5"/>
      <c r="K128" s="5">
        <f t="shared" si="5"/>
        <v>1161.8499999999999</v>
      </c>
      <c r="L128" s="5"/>
      <c r="M128" s="5"/>
    </row>
    <row r="129" spans="1:13" x14ac:dyDescent="0.25">
      <c r="A129">
        <v>5050</v>
      </c>
      <c r="C129" t="s">
        <v>130</v>
      </c>
      <c r="E129" s="5">
        <v>2724</v>
      </c>
      <c r="F129" s="5"/>
      <c r="G129" s="5"/>
      <c r="H129" s="5"/>
      <c r="I129" s="5"/>
      <c r="J129" s="5"/>
      <c r="K129" s="5">
        <f t="shared" si="5"/>
        <v>2724</v>
      </c>
      <c r="L129" s="5"/>
      <c r="M129" s="5"/>
    </row>
    <row r="130" spans="1:13" x14ac:dyDescent="0.25">
      <c r="A130">
        <v>5055</v>
      </c>
      <c r="C130" t="s">
        <v>131</v>
      </c>
      <c r="E130" s="5">
        <v>5813.02</v>
      </c>
      <c r="F130" s="5"/>
      <c r="G130" s="5"/>
      <c r="H130" s="5"/>
      <c r="I130" s="5"/>
      <c r="J130" s="5"/>
      <c r="K130" s="5">
        <f t="shared" si="5"/>
        <v>5813.02</v>
      </c>
      <c r="L130" s="5"/>
      <c r="M130" s="5"/>
    </row>
    <row r="131" spans="1:13" x14ac:dyDescent="0.25">
      <c r="A131">
        <v>5060</v>
      </c>
      <c r="C131" t="s">
        <v>132</v>
      </c>
      <c r="E131" s="5">
        <v>29441.17</v>
      </c>
      <c r="F131" s="5"/>
      <c r="G131" s="5"/>
      <c r="H131" s="5"/>
      <c r="I131" s="5">
        <v>24332.31</v>
      </c>
      <c r="J131" s="5"/>
      <c r="K131" s="5">
        <f t="shared" si="5"/>
        <v>5108.8599999999969</v>
      </c>
      <c r="L131" s="5"/>
      <c r="M131" s="5"/>
    </row>
    <row r="132" spans="1:13" x14ac:dyDescent="0.25">
      <c r="A132">
        <v>5065</v>
      </c>
      <c r="C132" t="s">
        <v>133</v>
      </c>
      <c r="E132" s="5">
        <v>28.23</v>
      </c>
      <c r="F132" s="5"/>
      <c r="G132" s="5"/>
      <c r="H132" s="5"/>
      <c r="I132" s="5"/>
      <c r="J132" s="5"/>
      <c r="K132" s="5">
        <f t="shared" si="5"/>
        <v>28.23</v>
      </c>
      <c r="L132" s="5"/>
      <c r="M132" s="5"/>
    </row>
    <row r="133" spans="1:13" x14ac:dyDescent="0.25">
      <c r="A133">
        <v>5070</v>
      </c>
      <c r="C133" t="s">
        <v>134</v>
      </c>
      <c r="E133" s="5">
        <v>675.72</v>
      </c>
      <c r="F133" s="5"/>
      <c r="G133" s="5"/>
      <c r="H133" s="5"/>
      <c r="I133" s="5"/>
      <c r="J133" s="5"/>
      <c r="K133" s="5">
        <f t="shared" si="5"/>
        <v>675.72</v>
      </c>
      <c r="L133" s="5"/>
      <c r="M133" s="5"/>
    </row>
    <row r="134" spans="1:13" x14ac:dyDescent="0.25">
      <c r="A134">
        <v>5075</v>
      </c>
      <c r="C134" t="s">
        <v>135</v>
      </c>
      <c r="E134" s="5">
        <v>117439.41</v>
      </c>
      <c r="F134" s="5"/>
      <c r="G134" s="5"/>
      <c r="H134" s="5"/>
      <c r="I134" s="5">
        <v>14766.11</v>
      </c>
      <c r="J134" s="5"/>
      <c r="K134" s="5">
        <f t="shared" si="5"/>
        <v>102673.3</v>
      </c>
      <c r="L134" s="5"/>
      <c r="M134" s="5"/>
    </row>
    <row r="135" spans="1:13" x14ac:dyDescent="0.25">
      <c r="A135">
        <v>5076</v>
      </c>
      <c r="C135" t="s">
        <v>136</v>
      </c>
      <c r="E135" s="5">
        <v>146229.59</v>
      </c>
      <c r="F135" s="5"/>
      <c r="G135" s="5"/>
      <c r="H135" s="5">
        <v>14766.11</v>
      </c>
      <c r="I135" s="5" t="s">
        <v>160</v>
      </c>
      <c r="J135" s="5"/>
      <c r="K135" s="5">
        <f>E135+H135</f>
        <v>160995.70000000001</v>
      </c>
      <c r="L135" s="5"/>
      <c r="M135" s="5"/>
    </row>
    <row r="136" spans="1:13" x14ac:dyDescent="0.25">
      <c r="A136">
        <v>5080</v>
      </c>
      <c r="C136" t="s">
        <v>137</v>
      </c>
      <c r="E136" s="5">
        <v>299641.09000000003</v>
      </c>
      <c r="F136" s="5"/>
      <c r="G136" s="5"/>
      <c r="H136" s="5">
        <f>25950.87+34051.04</f>
        <v>60001.91</v>
      </c>
      <c r="I136" s="5"/>
      <c r="J136" s="5"/>
      <c r="K136" s="5">
        <f t="shared" si="5"/>
        <v>359643</v>
      </c>
      <c r="L136" s="5"/>
      <c r="M136" s="5"/>
    </row>
    <row r="137" spans="1:13" x14ac:dyDescent="0.25">
      <c r="A137">
        <v>5081</v>
      </c>
      <c r="C137" t="s">
        <v>138</v>
      </c>
      <c r="E137" s="5">
        <v>3687.5</v>
      </c>
      <c r="F137" s="5"/>
      <c r="G137" s="5"/>
      <c r="H137" s="5"/>
      <c r="I137" s="5"/>
      <c r="J137" s="5"/>
      <c r="K137" s="5">
        <f t="shared" si="5"/>
        <v>3687.5</v>
      </c>
      <c r="L137" s="5"/>
      <c r="M137" s="5"/>
    </row>
    <row r="138" spans="1:13" x14ac:dyDescent="0.25">
      <c r="A138">
        <v>5085</v>
      </c>
      <c r="C138" t="s">
        <v>139</v>
      </c>
      <c r="E138" s="5">
        <v>35059.230000000003</v>
      </c>
      <c r="F138" s="5"/>
      <c r="G138" s="5"/>
      <c r="H138" s="5"/>
      <c r="I138" s="5"/>
      <c r="J138" s="5"/>
      <c r="K138" s="5">
        <f t="shared" si="5"/>
        <v>35059.230000000003</v>
      </c>
      <c r="L138" s="5"/>
      <c r="M138" s="5"/>
    </row>
    <row r="139" spans="1:13" x14ac:dyDescent="0.25">
      <c r="A139">
        <v>5087</v>
      </c>
      <c r="C139" t="s">
        <v>140</v>
      </c>
      <c r="E139" s="5">
        <v>684.78</v>
      </c>
      <c r="F139" s="5"/>
      <c r="G139" s="5"/>
      <c r="H139" s="5"/>
      <c r="I139" s="5"/>
      <c r="J139" s="5"/>
      <c r="K139" s="5">
        <f t="shared" si="5"/>
        <v>684.78</v>
      </c>
      <c r="L139" s="5"/>
      <c r="M139" s="5"/>
    </row>
    <row r="140" spans="1:13" x14ac:dyDescent="0.25">
      <c r="A140">
        <v>5090</v>
      </c>
      <c r="C140" t="s">
        <v>141</v>
      </c>
      <c r="E140" s="5">
        <v>16535.39</v>
      </c>
      <c r="F140" s="5"/>
      <c r="G140" s="5"/>
      <c r="H140" s="5"/>
      <c r="I140" s="5"/>
      <c r="J140" s="5"/>
      <c r="K140" s="5">
        <f t="shared" si="5"/>
        <v>16535.39</v>
      </c>
      <c r="L140" s="5"/>
      <c r="M140" s="5"/>
    </row>
    <row r="141" spans="1:13" x14ac:dyDescent="0.25">
      <c r="A141">
        <v>5095</v>
      </c>
      <c r="C141" t="s">
        <v>142</v>
      </c>
      <c r="E141" s="5">
        <v>25201.27</v>
      </c>
      <c r="F141" s="5"/>
      <c r="G141" s="5"/>
      <c r="H141" s="5"/>
      <c r="I141" s="5"/>
      <c r="J141" s="5"/>
      <c r="K141" s="5">
        <f t="shared" si="5"/>
        <v>25201.27</v>
      </c>
      <c r="L141" s="5"/>
      <c r="M141" s="5"/>
    </row>
    <row r="142" spans="1:13" x14ac:dyDescent="0.25">
      <c r="A142">
        <v>5100</v>
      </c>
      <c r="C142" t="s">
        <v>143</v>
      </c>
      <c r="E142" s="5">
        <v>10408.469999999999</v>
      </c>
      <c r="F142" s="5"/>
      <c r="G142" s="5"/>
      <c r="H142" s="5"/>
      <c r="I142" s="5"/>
      <c r="J142" s="5"/>
      <c r="K142" s="5">
        <f t="shared" si="5"/>
        <v>10408.469999999999</v>
      </c>
      <c r="L142" s="5"/>
      <c r="M142" s="5"/>
    </row>
    <row r="143" spans="1:13" x14ac:dyDescent="0.25">
      <c r="A143">
        <v>5105</v>
      </c>
      <c r="C143" t="s">
        <v>144</v>
      </c>
      <c r="E143" s="5">
        <v>15136</v>
      </c>
      <c r="F143" s="5"/>
      <c r="G143" s="5"/>
      <c r="H143" s="5"/>
      <c r="I143" s="5"/>
      <c r="J143" s="5"/>
      <c r="K143" s="5">
        <f t="shared" si="5"/>
        <v>15136</v>
      </c>
      <c r="L143" s="5"/>
      <c r="M143" s="5"/>
    </row>
    <row r="144" spans="1:13" x14ac:dyDescent="0.25">
      <c r="A144">
        <v>5115</v>
      </c>
      <c r="C144" t="s">
        <v>145</v>
      </c>
      <c r="E144" s="5">
        <v>77896.899999999994</v>
      </c>
      <c r="F144" s="5"/>
      <c r="G144" s="5"/>
      <c r="H144" s="5"/>
      <c r="I144" s="5"/>
      <c r="J144" s="5"/>
      <c r="K144" s="5">
        <f t="shared" si="5"/>
        <v>77896.899999999994</v>
      </c>
      <c r="L144" s="5"/>
      <c r="M144" s="5"/>
    </row>
    <row r="145" spans="1:13" x14ac:dyDescent="0.25">
      <c r="A145">
        <v>5120</v>
      </c>
      <c r="C145" t="s">
        <v>146</v>
      </c>
      <c r="E145" s="5">
        <v>8293.74</v>
      </c>
      <c r="F145" s="5"/>
      <c r="G145" s="5"/>
      <c r="H145" s="5"/>
      <c r="I145" s="5"/>
      <c r="J145" s="5"/>
      <c r="K145" s="5">
        <f t="shared" si="5"/>
        <v>8293.74</v>
      </c>
      <c r="L145" s="5"/>
      <c r="M145" s="5"/>
    </row>
    <row r="146" spans="1:13" x14ac:dyDescent="0.25">
      <c r="A146">
        <v>5125</v>
      </c>
      <c r="C146" t="s">
        <v>147</v>
      </c>
      <c r="E146" s="5">
        <v>195</v>
      </c>
      <c r="F146" s="5"/>
      <c r="G146" s="5"/>
      <c r="H146" s="5"/>
      <c r="I146" s="5"/>
      <c r="J146" s="5"/>
      <c r="K146" s="5">
        <f t="shared" si="5"/>
        <v>195</v>
      </c>
      <c r="L146" s="5"/>
      <c r="M146" s="5"/>
    </row>
    <row r="147" spans="1:13" x14ac:dyDescent="0.25">
      <c r="A147">
        <v>5130</v>
      </c>
      <c r="C147" t="s">
        <v>148</v>
      </c>
      <c r="E147" s="5">
        <v>7265.1</v>
      </c>
      <c r="F147" s="5"/>
      <c r="G147" s="5"/>
      <c r="H147" s="5"/>
      <c r="I147" s="5"/>
      <c r="J147" s="5"/>
      <c r="K147" s="5">
        <f t="shared" si="5"/>
        <v>7265.1</v>
      </c>
      <c r="L147" s="5"/>
      <c r="M147" s="5"/>
    </row>
    <row r="148" spans="1:13" x14ac:dyDescent="0.25">
      <c r="A148">
        <v>5135</v>
      </c>
      <c r="C148" t="s">
        <v>149</v>
      </c>
      <c r="E148" s="5">
        <v>41500</v>
      </c>
      <c r="F148" s="5"/>
      <c r="G148" s="5"/>
      <c r="H148" s="5"/>
      <c r="I148" s="5"/>
      <c r="J148" s="5"/>
      <c r="K148" s="5">
        <f t="shared" si="5"/>
        <v>41500</v>
      </c>
      <c r="L148" s="5"/>
      <c r="M148" s="5"/>
    </row>
    <row r="149" spans="1:13" x14ac:dyDescent="0.25">
      <c r="A149">
        <v>5140</v>
      </c>
      <c r="C149" t="s">
        <v>150</v>
      </c>
      <c r="E149" s="5">
        <v>6513.54</v>
      </c>
      <c r="F149" s="5"/>
      <c r="G149" s="5"/>
      <c r="H149" s="5"/>
      <c r="I149" s="5"/>
      <c r="J149" s="5"/>
      <c r="K149" s="5">
        <f t="shared" si="5"/>
        <v>6513.54</v>
      </c>
      <c r="L149" s="5"/>
      <c r="M149" s="5"/>
    </row>
    <row r="150" spans="1:13" x14ac:dyDescent="0.25">
      <c r="A150">
        <v>5142</v>
      </c>
      <c r="C150" t="s">
        <v>151</v>
      </c>
      <c r="E150" s="5">
        <v>561.4</v>
      </c>
      <c r="F150" s="5"/>
      <c r="G150" s="5"/>
      <c r="H150" s="5"/>
      <c r="I150" s="5"/>
      <c r="J150" s="5"/>
      <c r="K150" s="5">
        <f t="shared" si="5"/>
        <v>561.4</v>
      </c>
      <c r="L150" s="5"/>
      <c r="M150" s="5"/>
    </row>
    <row r="151" spans="1:13" x14ac:dyDescent="0.25">
      <c r="A151">
        <v>5145</v>
      </c>
      <c r="C151" t="s">
        <v>152</v>
      </c>
      <c r="E151" s="5">
        <v>3463.42</v>
      </c>
      <c r="F151" s="5"/>
      <c r="G151" s="5"/>
      <c r="H151" s="5"/>
      <c r="I151" s="5"/>
      <c r="J151" s="5"/>
      <c r="K151" s="5">
        <f t="shared" si="5"/>
        <v>3463.42</v>
      </c>
      <c r="L151" s="5"/>
      <c r="M151" s="5"/>
    </row>
    <row r="152" spans="1:13" x14ac:dyDescent="0.25">
      <c r="A152">
        <v>5150</v>
      </c>
      <c r="C152" t="s">
        <v>153</v>
      </c>
      <c r="E152" s="5">
        <v>6100.37</v>
      </c>
      <c r="F152" s="5"/>
      <c r="G152" s="5"/>
      <c r="H152" s="5"/>
      <c r="I152" s="5"/>
      <c r="J152" s="5"/>
      <c r="K152" s="5">
        <f t="shared" si="5"/>
        <v>6100.37</v>
      </c>
      <c r="L152" s="5"/>
      <c r="M152" s="5"/>
    </row>
    <row r="153" spans="1:13" x14ac:dyDescent="0.25">
      <c r="A153">
        <v>5152</v>
      </c>
      <c r="C153" t="s">
        <v>154</v>
      </c>
      <c r="E153" s="5">
        <v>781.09</v>
      </c>
      <c r="F153" s="5"/>
      <c r="G153" s="5"/>
      <c r="H153" s="5" t="s">
        <v>160</v>
      </c>
      <c r="I153" s="5"/>
      <c r="J153" s="5"/>
      <c r="K153" s="5">
        <f>E153</f>
        <v>781.09</v>
      </c>
      <c r="L153" s="5"/>
      <c r="M153" s="5"/>
    </row>
    <row r="154" spans="1:13" x14ac:dyDescent="0.25">
      <c r="A154">
        <v>5160</v>
      </c>
      <c r="C154" t="s">
        <v>16</v>
      </c>
      <c r="E154" s="5">
        <v>977941.92</v>
      </c>
      <c r="F154" s="5"/>
      <c r="G154" s="5"/>
      <c r="H154" s="5">
        <v>5572.08</v>
      </c>
      <c r="I154" s="5"/>
      <c r="J154" s="5"/>
      <c r="K154" s="5">
        <f t="shared" si="5"/>
        <v>983514</v>
      </c>
      <c r="L154" s="5"/>
      <c r="M154" s="5"/>
    </row>
    <row r="155" spans="1:13" x14ac:dyDescent="0.25">
      <c r="A155">
        <v>5165</v>
      </c>
      <c r="C155" t="s">
        <v>155</v>
      </c>
      <c r="E155" s="5">
        <v>108022.59</v>
      </c>
      <c r="F155" s="5"/>
      <c r="G155" s="5"/>
      <c r="H155" s="5"/>
      <c r="I155" s="5"/>
      <c r="J155" s="5"/>
      <c r="K155" s="5">
        <f t="shared" si="5"/>
        <v>108022.59</v>
      </c>
      <c r="L155" s="5"/>
      <c r="M155" s="5"/>
    </row>
    <row r="156" spans="1:13" x14ac:dyDescent="0.25">
      <c r="A156">
        <v>5170</v>
      </c>
      <c r="C156" t="s">
        <v>156</v>
      </c>
      <c r="E156" s="5">
        <v>18065.14</v>
      </c>
      <c r="F156" s="5"/>
      <c r="G156" s="5"/>
      <c r="H156" s="5"/>
      <c r="I156" s="5"/>
      <c r="J156" s="5"/>
      <c r="K156" s="5">
        <f t="shared" si="5"/>
        <v>18065.14</v>
      </c>
      <c r="L156" s="5"/>
      <c r="M156" s="5"/>
    </row>
    <row r="157" spans="1:13" x14ac:dyDescent="0.25">
      <c r="A157">
        <v>9100</v>
      </c>
      <c r="C157" t="s">
        <v>157</v>
      </c>
      <c r="E157" s="5"/>
      <c r="F157" s="5"/>
      <c r="G157" s="5"/>
      <c r="H157" s="5"/>
      <c r="I157" s="5">
        <v>30467.21</v>
      </c>
      <c r="J157" s="5"/>
      <c r="K157" s="5"/>
      <c r="L157" s="5">
        <v>30467.21</v>
      </c>
      <c r="M157" s="5"/>
    </row>
    <row r="158" spans="1:13" x14ac:dyDescent="0.25">
      <c r="A158">
        <v>9600</v>
      </c>
      <c r="C158" t="s">
        <v>158</v>
      </c>
      <c r="E158" s="5"/>
      <c r="F158" s="5">
        <v>2250.7800000000002</v>
      </c>
      <c r="G158" s="5"/>
      <c r="H158" s="5"/>
      <c r="I158" s="5">
        <v>25950.87</v>
      </c>
      <c r="J158" s="5"/>
      <c r="K158" s="5"/>
      <c r="L158" s="5">
        <f>F158+I158</f>
        <v>28201.649999999998</v>
      </c>
      <c r="M158" s="5"/>
    </row>
    <row r="159" spans="1:13" x14ac:dyDescent="0.25">
      <c r="A159">
        <v>9700</v>
      </c>
      <c r="C159" t="s">
        <v>159</v>
      </c>
      <c r="E159" s="6"/>
      <c r="F159" s="6">
        <v>56526.76</v>
      </c>
      <c r="G159" s="5"/>
      <c r="H159" s="6"/>
      <c r="I159" s="6">
        <f>7042.73+3629.76</f>
        <v>10672.49</v>
      </c>
      <c r="J159" s="5"/>
      <c r="K159" s="6"/>
      <c r="L159" s="6">
        <f>F159+I159</f>
        <v>67199.25</v>
      </c>
      <c r="M159" s="5"/>
    </row>
    <row r="160" spans="1:13" x14ac:dyDescent="0.25">
      <c r="E160" s="5"/>
      <c r="F160" s="5"/>
      <c r="G160" s="5"/>
      <c r="H160" s="5"/>
      <c r="I160" s="5"/>
      <c r="J160" s="5"/>
      <c r="K160" s="5"/>
      <c r="L160" s="5"/>
      <c r="M160" s="5"/>
    </row>
    <row r="161" spans="5:13" ht="15.75" thickBot="1" x14ac:dyDescent="0.3">
      <c r="E161" s="7">
        <f>SUM(E6:E160)</f>
        <v>48087494.740000017</v>
      </c>
      <c r="F161" s="7">
        <f>SUM(F6:F160)</f>
        <v>48087494.74000001</v>
      </c>
      <c r="G161" s="5"/>
      <c r="H161" s="7">
        <f>SUM(H6:H160)</f>
        <v>355541.32</v>
      </c>
      <c r="I161" s="7">
        <f>SUM(I6:I160)</f>
        <v>355541.32</v>
      </c>
      <c r="J161" s="5"/>
      <c r="K161" s="7">
        <f>SUM(K6:K160)</f>
        <v>48026006.460000008</v>
      </c>
      <c r="L161" s="7">
        <f>SUM(L6:L160)</f>
        <v>48026006.460000016</v>
      </c>
      <c r="M161" s="5"/>
    </row>
    <row r="162" spans="5:13" ht="15.75" thickTop="1" x14ac:dyDescent="0.25">
      <c r="E162" s="5"/>
      <c r="F162" s="5"/>
      <c r="G162" s="5"/>
      <c r="H162" s="5"/>
      <c r="I162" s="5"/>
      <c r="J162" s="5"/>
      <c r="K162" s="5"/>
      <c r="L162" s="5"/>
      <c r="M162" s="5"/>
    </row>
    <row r="163" spans="5:13" x14ac:dyDescent="0.25">
      <c r="E163" s="5"/>
      <c r="F163" s="5"/>
      <c r="G163" s="5"/>
      <c r="H163" s="5"/>
      <c r="I163" s="5"/>
      <c r="J163" s="5"/>
      <c r="K163" s="5"/>
      <c r="L163" s="5"/>
      <c r="M163" s="5"/>
    </row>
    <row r="164" spans="5:13" x14ac:dyDescent="0.25">
      <c r="E164" s="5"/>
      <c r="F164" s="5"/>
      <c r="G164" s="5"/>
      <c r="H164" s="5"/>
      <c r="I164" s="5"/>
      <c r="J164" s="5"/>
      <c r="K164" s="5"/>
      <c r="L164" s="5"/>
      <c r="M164" s="5"/>
    </row>
    <row r="165" spans="5:13" x14ac:dyDescent="0.25">
      <c r="E165" s="5"/>
      <c r="F165" s="5"/>
      <c r="G165" s="5"/>
      <c r="H165" s="5"/>
      <c r="I165" s="5"/>
      <c r="J165" s="5"/>
      <c r="K165" s="5"/>
      <c r="L165" s="5"/>
      <c r="M165" s="5"/>
    </row>
    <row r="166" spans="5:13" x14ac:dyDescent="0.25">
      <c r="E166" s="5"/>
      <c r="F166" s="5"/>
      <c r="G166" s="5"/>
      <c r="H166" s="5"/>
      <c r="I166" s="5"/>
      <c r="J166" s="5"/>
      <c r="K166" s="5"/>
      <c r="L166" s="5"/>
      <c r="M166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2021-04-19T17:12:56Z</dcterms:created>
  <dcterms:modified xsi:type="dcterms:W3CDTF">2021-04-19T18:51:53Z</dcterms:modified>
</cp:coreProperties>
</file>