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w\Documents\CATALYST Consulting\Clients\EKPC\A_EKPC 2021 Rate Case - PassThru Cases\Data Requests\"/>
    </mc:Choice>
  </mc:AlternateContent>
  <xr:revisionPtr revIDLastSave="0" documentId="8_{B725EF64-DB08-452B-A3B0-7270CF40DEC9}" xr6:coauthVersionLast="47" xr6:coauthVersionMax="47" xr10:uidLastSave="{00000000-0000-0000-0000-000000000000}"/>
  <bookViews>
    <workbookView xWindow="-108" yWindow="-108" windowWidth="23256" windowHeight="12576" xr2:uid="{A8F152E5-15F3-426A-AE84-76BF7602952B}"/>
  </bookViews>
  <sheets>
    <sheet name="Summary" sheetId="2" r:id="rId1"/>
    <sheet name="EKPC Exh w Totals" sheetId="1" r:id="rId2"/>
  </sheets>
  <externalReferences>
    <externalReference r:id="rId3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'EKPC Exh w Totals'!$A$1:$J$160</definedName>
    <definedName name="_xlnm.Print_Area" localSheetId="0">Summary!$A$1:$K$98</definedName>
    <definedName name="_xlnm.Print_Titles" localSheetId="0">Summary!$1:$6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2" i="2" l="1"/>
  <c r="I89" i="2"/>
  <c r="H89" i="2"/>
  <c r="G89" i="2"/>
  <c r="F89" i="2"/>
  <c r="E89" i="2"/>
  <c r="D89" i="2"/>
  <c r="C89" i="2"/>
  <c r="I88" i="2"/>
  <c r="H88" i="2"/>
  <c r="G88" i="2"/>
  <c r="F88" i="2"/>
  <c r="E88" i="2"/>
  <c r="D88" i="2"/>
  <c r="D90" i="2" s="1"/>
  <c r="D94" i="2" s="1"/>
  <c r="C88" i="2"/>
  <c r="I85" i="2"/>
  <c r="H85" i="2"/>
  <c r="G85" i="2"/>
  <c r="F85" i="2"/>
  <c r="E85" i="2"/>
  <c r="D85" i="2"/>
  <c r="C85" i="2"/>
  <c r="J84" i="2"/>
  <c r="J83" i="2"/>
  <c r="I80" i="2"/>
  <c r="H80" i="2"/>
  <c r="G80" i="2"/>
  <c r="F80" i="2"/>
  <c r="E80" i="2"/>
  <c r="D80" i="2"/>
  <c r="C80" i="2"/>
  <c r="J79" i="2"/>
  <c r="J78" i="2"/>
  <c r="I75" i="2"/>
  <c r="H75" i="2"/>
  <c r="G75" i="2"/>
  <c r="F75" i="2"/>
  <c r="E75" i="2"/>
  <c r="D75" i="2"/>
  <c r="C75" i="2"/>
  <c r="J74" i="2"/>
  <c r="J73" i="2"/>
  <c r="I70" i="2"/>
  <c r="H70" i="2"/>
  <c r="G70" i="2"/>
  <c r="F70" i="2"/>
  <c r="E70" i="2"/>
  <c r="D70" i="2"/>
  <c r="C70" i="2"/>
  <c r="J69" i="2"/>
  <c r="J68" i="2"/>
  <c r="I65" i="2"/>
  <c r="H65" i="2"/>
  <c r="G65" i="2"/>
  <c r="F65" i="2"/>
  <c r="E65" i="2"/>
  <c r="D65" i="2"/>
  <c r="C65" i="2"/>
  <c r="J64" i="2"/>
  <c r="J63" i="2"/>
  <c r="I60" i="2"/>
  <c r="H60" i="2"/>
  <c r="G60" i="2"/>
  <c r="F60" i="2"/>
  <c r="E60" i="2"/>
  <c r="D60" i="2"/>
  <c r="C60" i="2"/>
  <c r="J59" i="2"/>
  <c r="J58" i="2"/>
  <c r="I55" i="2"/>
  <c r="H55" i="2"/>
  <c r="G55" i="2"/>
  <c r="F55" i="2"/>
  <c r="E55" i="2"/>
  <c r="D55" i="2"/>
  <c r="C55" i="2"/>
  <c r="J54" i="2"/>
  <c r="J53" i="2"/>
  <c r="I50" i="2"/>
  <c r="H50" i="2"/>
  <c r="G50" i="2"/>
  <c r="F50" i="2"/>
  <c r="E50" i="2"/>
  <c r="D50" i="2"/>
  <c r="C50" i="2"/>
  <c r="J49" i="2"/>
  <c r="J48" i="2"/>
  <c r="I45" i="2"/>
  <c r="H45" i="2"/>
  <c r="G45" i="2"/>
  <c r="F45" i="2"/>
  <c r="E45" i="2"/>
  <c r="D45" i="2"/>
  <c r="C45" i="2"/>
  <c r="J44" i="2"/>
  <c r="J43" i="2"/>
  <c r="I40" i="2"/>
  <c r="H40" i="2"/>
  <c r="G40" i="2"/>
  <c r="F40" i="2"/>
  <c r="E40" i="2"/>
  <c r="D40" i="2"/>
  <c r="C40" i="2"/>
  <c r="J39" i="2"/>
  <c r="J38" i="2"/>
  <c r="I35" i="2"/>
  <c r="H35" i="2"/>
  <c r="G35" i="2"/>
  <c r="F35" i="2"/>
  <c r="E35" i="2"/>
  <c r="D35" i="2"/>
  <c r="C35" i="2"/>
  <c r="J34" i="2"/>
  <c r="J33" i="2"/>
  <c r="I30" i="2"/>
  <c r="H30" i="2"/>
  <c r="G30" i="2"/>
  <c r="F30" i="2"/>
  <c r="E30" i="2"/>
  <c r="D30" i="2"/>
  <c r="C30" i="2"/>
  <c r="J29" i="2"/>
  <c r="J28" i="2"/>
  <c r="I25" i="2"/>
  <c r="H25" i="2"/>
  <c r="G25" i="2"/>
  <c r="F25" i="2"/>
  <c r="E25" i="2"/>
  <c r="D25" i="2"/>
  <c r="C25" i="2"/>
  <c r="J24" i="2"/>
  <c r="J23" i="2"/>
  <c r="I20" i="2"/>
  <c r="H20" i="2"/>
  <c r="G20" i="2"/>
  <c r="F20" i="2"/>
  <c r="E20" i="2"/>
  <c r="D20" i="2"/>
  <c r="C20" i="2"/>
  <c r="J19" i="2"/>
  <c r="J18" i="2"/>
  <c r="I15" i="2"/>
  <c r="H15" i="2"/>
  <c r="G15" i="2"/>
  <c r="F15" i="2"/>
  <c r="E15" i="2"/>
  <c r="D15" i="2"/>
  <c r="C15" i="2"/>
  <c r="J14" i="2"/>
  <c r="J13" i="2"/>
  <c r="I10" i="2"/>
  <c r="H10" i="2"/>
  <c r="G10" i="2"/>
  <c r="F10" i="2"/>
  <c r="E10" i="2"/>
  <c r="D10" i="2"/>
  <c r="C10" i="2"/>
  <c r="J9" i="2"/>
  <c r="J8" i="2"/>
  <c r="A2" i="2"/>
  <c r="A3" i="2" s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J10" i="2" l="1"/>
  <c r="E90" i="2"/>
  <c r="E94" i="2" s="1"/>
  <c r="J60" i="2"/>
  <c r="J45" i="2"/>
  <c r="J50" i="2"/>
  <c r="J85" i="2"/>
  <c r="C90" i="2"/>
  <c r="C94" i="2" s="1"/>
  <c r="J20" i="2"/>
  <c r="J88" i="2"/>
  <c r="J30" i="2"/>
  <c r="J70" i="2"/>
  <c r="J75" i="2"/>
  <c r="J40" i="2"/>
  <c r="J80" i="2"/>
  <c r="J65" i="2"/>
  <c r="G90" i="2"/>
  <c r="G94" i="2" s="1"/>
  <c r="H90" i="2"/>
  <c r="H94" i="2" s="1"/>
  <c r="J25" i="2"/>
  <c r="I90" i="2"/>
  <c r="I94" i="2" s="1"/>
  <c r="J89" i="2"/>
  <c r="J15" i="2"/>
  <c r="J35" i="2"/>
  <c r="J55" i="2"/>
  <c r="F90" i="2"/>
  <c r="F94" i="2" s="1"/>
  <c r="J90" i="2" l="1"/>
  <c r="J94" i="2" l="1"/>
  <c r="J95" i="2" s="1"/>
  <c r="H160" i="1"/>
  <c r="F138" i="1"/>
  <c r="E138" i="1"/>
  <c r="F137" i="1"/>
  <c r="E137" i="1"/>
  <c r="F136" i="1"/>
  <c r="F135" i="1"/>
  <c r="E135" i="1"/>
  <c r="E134" i="1"/>
  <c r="F134" i="1"/>
  <c r="F133" i="1"/>
  <c r="E133" i="1"/>
  <c r="F132" i="1"/>
  <c r="E132" i="1"/>
  <c r="F131" i="1"/>
  <c r="F130" i="1"/>
  <c r="E130" i="1"/>
  <c r="E129" i="1"/>
  <c r="F128" i="1"/>
  <c r="F127" i="1"/>
  <c r="E127" i="1"/>
  <c r="E126" i="1"/>
  <c r="F126" i="1"/>
  <c r="F125" i="1"/>
  <c r="E125" i="1"/>
  <c r="E124" i="1"/>
  <c r="C140" i="1"/>
  <c r="B122" i="1"/>
  <c r="F119" i="1"/>
  <c r="E119" i="1"/>
  <c r="E118" i="1"/>
  <c r="F118" i="1"/>
  <c r="F117" i="1"/>
  <c r="B117" i="1"/>
  <c r="B137" i="1" s="1"/>
  <c r="F116" i="1"/>
  <c r="E116" i="1"/>
  <c r="E115" i="1"/>
  <c r="F115" i="1"/>
  <c r="F114" i="1"/>
  <c r="E114" i="1"/>
  <c r="E113" i="1"/>
  <c r="F113" i="1"/>
  <c r="F112" i="1"/>
  <c r="F111" i="1"/>
  <c r="E111" i="1"/>
  <c r="F110" i="1"/>
  <c r="E110" i="1"/>
  <c r="F108" i="1"/>
  <c r="E108" i="1"/>
  <c r="E107" i="1"/>
  <c r="F107" i="1"/>
  <c r="F106" i="1"/>
  <c r="E106" i="1"/>
  <c r="E105" i="1"/>
  <c r="C120" i="1"/>
  <c r="E104" i="1"/>
  <c r="F104" i="1"/>
  <c r="B102" i="1"/>
  <c r="E99" i="1"/>
  <c r="F99" i="1"/>
  <c r="F98" i="1"/>
  <c r="F97" i="1"/>
  <c r="E97" i="1"/>
  <c r="E96" i="1"/>
  <c r="F96" i="1"/>
  <c r="E95" i="1"/>
  <c r="F95" i="1" s="1"/>
  <c r="B95" i="1"/>
  <c r="B115" i="1" s="1"/>
  <c r="B135" i="1" s="1"/>
  <c r="E94" i="1"/>
  <c r="F94" i="1"/>
  <c r="F93" i="1"/>
  <c r="F92" i="1"/>
  <c r="E92" i="1"/>
  <c r="E91" i="1"/>
  <c r="F91" i="1"/>
  <c r="F90" i="1"/>
  <c r="F89" i="1"/>
  <c r="E89" i="1"/>
  <c r="E88" i="1"/>
  <c r="F88" i="1"/>
  <c r="F87" i="1"/>
  <c r="E87" i="1"/>
  <c r="F86" i="1"/>
  <c r="E86" i="1"/>
  <c r="B85" i="1"/>
  <c r="B105" i="1" s="1"/>
  <c r="B125" i="1" s="1"/>
  <c r="F84" i="1"/>
  <c r="E84" i="1"/>
  <c r="B82" i="1"/>
  <c r="E79" i="1"/>
  <c r="F79" i="1"/>
  <c r="F78" i="1"/>
  <c r="E78" i="1"/>
  <c r="E77" i="1"/>
  <c r="F77" i="1"/>
  <c r="B77" i="1"/>
  <c r="B97" i="1" s="1"/>
  <c r="F76" i="1"/>
  <c r="E76" i="1"/>
  <c r="F75" i="1"/>
  <c r="E75" i="1"/>
  <c r="E74" i="1"/>
  <c r="F73" i="1"/>
  <c r="E73" i="1"/>
  <c r="F72" i="1"/>
  <c r="E72" i="1"/>
  <c r="F71" i="1"/>
  <c r="F70" i="1"/>
  <c r="E70" i="1"/>
  <c r="E69" i="1"/>
  <c r="F68" i="1"/>
  <c r="E68" i="1"/>
  <c r="F67" i="1"/>
  <c r="E67" i="1"/>
  <c r="F66" i="1"/>
  <c r="B66" i="1"/>
  <c r="B86" i="1" s="1"/>
  <c r="B106" i="1" s="1"/>
  <c r="B126" i="1" s="1"/>
  <c r="E65" i="1"/>
  <c r="F65" i="1" s="1"/>
  <c r="D80" i="1"/>
  <c r="C80" i="1"/>
  <c r="B62" i="1"/>
  <c r="C60" i="1"/>
  <c r="E59" i="1"/>
  <c r="F59" i="1" s="1"/>
  <c r="B59" i="1"/>
  <c r="E58" i="1"/>
  <c r="B58" i="1"/>
  <c r="E57" i="1"/>
  <c r="F57" i="1" s="1"/>
  <c r="B57" i="1"/>
  <c r="B37" i="1" s="1"/>
  <c r="E56" i="1"/>
  <c r="F56" i="1" s="1"/>
  <c r="B56" i="1"/>
  <c r="E55" i="1"/>
  <c r="B55" i="1"/>
  <c r="B35" i="1" s="1"/>
  <c r="B75" i="1" s="1"/>
  <c r="E54" i="1"/>
  <c r="F54" i="1" s="1"/>
  <c r="B54" i="1"/>
  <c r="E53" i="1"/>
  <c r="F53" i="1" s="1"/>
  <c r="C153" i="1"/>
  <c r="B53" i="1"/>
  <c r="B33" i="1" s="1"/>
  <c r="B73" i="1" s="1"/>
  <c r="B93" i="1" s="1"/>
  <c r="B113" i="1" s="1"/>
  <c r="B133" i="1" s="1"/>
  <c r="E52" i="1"/>
  <c r="B52" i="1"/>
  <c r="B32" i="1" s="1"/>
  <c r="B72" i="1" s="1"/>
  <c r="B92" i="1" s="1"/>
  <c r="B112" i="1" s="1"/>
  <c r="B132" i="1" s="1"/>
  <c r="E51" i="1"/>
  <c r="F51" i="1" s="1"/>
  <c r="B51" i="1"/>
  <c r="E50" i="1"/>
  <c r="B50" i="1"/>
  <c r="B30" i="1" s="1"/>
  <c r="B70" i="1" s="1"/>
  <c r="B90" i="1" s="1"/>
  <c r="B110" i="1" s="1"/>
  <c r="B130" i="1" s="1"/>
  <c r="E49" i="1"/>
  <c r="F49" i="1" s="1"/>
  <c r="B49" i="1"/>
  <c r="B29" i="1" s="1"/>
  <c r="B69" i="1" s="1"/>
  <c r="B89" i="1" s="1"/>
  <c r="B109" i="1" s="1"/>
  <c r="B129" i="1" s="1"/>
  <c r="E48" i="1"/>
  <c r="F48" i="1" s="1"/>
  <c r="B48" i="1"/>
  <c r="E47" i="1"/>
  <c r="C147" i="1"/>
  <c r="B47" i="1"/>
  <c r="B27" i="1" s="1"/>
  <c r="B67" i="1" s="1"/>
  <c r="B87" i="1" s="1"/>
  <c r="B107" i="1" s="1"/>
  <c r="B127" i="1" s="1"/>
  <c r="E46" i="1"/>
  <c r="F46" i="1" s="1"/>
  <c r="B46" i="1"/>
  <c r="E45" i="1"/>
  <c r="F45" i="1" s="1"/>
  <c r="B45" i="1"/>
  <c r="B44" i="1"/>
  <c r="B24" i="1" s="1"/>
  <c r="B64" i="1" s="1"/>
  <c r="B84" i="1" s="1"/>
  <c r="B104" i="1" s="1"/>
  <c r="B124" i="1" s="1"/>
  <c r="B42" i="1"/>
  <c r="E39" i="1"/>
  <c r="B39" i="1"/>
  <c r="B79" i="1" s="1"/>
  <c r="B99" i="1" s="1"/>
  <c r="B119" i="1" s="1"/>
  <c r="B139" i="1" s="1"/>
  <c r="E38" i="1"/>
  <c r="F38" i="1" s="1"/>
  <c r="B38" i="1"/>
  <c r="B78" i="1" s="1"/>
  <c r="B98" i="1" s="1"/>
  <c r="B118" i="1" s="1"/>
  <c r="B138" i="1" s="1"/>
  <c r="F37" i="1"/>
  <c r="E37" i="1"/>
  <c r="F36" i="1"/>
  <c r="B36" i="1"/>
  <c r="B76" i="1" s="1"/>
  <c r="B96" i="1" s="1"/>
  <c r="B116" i="1" s="1"/>
  <c r="B136" i="1" s="1"/>
  <c r="F35" i="1"/>
  <c r="E35" i="1"/>
  <c r="F34" i="1"/>
  <c r="E34" i="1"/>
  <c r="B34" i="1"/>
  <c r="B74" i="1" s="1"/>
  <c r="B94" i="1" s="1"/>
  <c r="B114" i="1" s="1"/>
  <c r="B134" i="1" s="1"/>
  <c r="E33" i="1"/>
  <c r="F33" i="1"/>
  <c r="E32" i="1"/>
  <c r="F32" i="1" s="1"/>
  <c r="D151" i="1"/>
  <c r="F31" i="1"/>
  <c r="B31" i="1"/>
  <c r="B71" i="1" s="1"/>
  <c r="B91" i="1" s="1"/>
  <c r="B111" i="1" s="1"/>
  <c r="B131" i="1" s="1"/>
  <c r="F30" i="1"/>
  <c r="E30" i="1"/>
  <c r="E29" i="1"/>
  <c r="F29" i="1" s="1"/>
  <c r="B28" i="1"/>
  <c r="B68" i="1" s="1"/>
  <c r="B88" i="1" s="1"/>
  <c r="B108" i="1" s="1"/>
  <c r="B128" i="1" s="1"/>
  <c r="F27" i="1"/>
  <c r="E27" i="1"/>
  <c r="E26" i="1"/>
  <c r="F26" i="1"/>
  <c r="B26" i="1"/>
  <c r="F25" i="1"/>
  <c r="B25" i="1"/>
  <c r="B65" i="1" s="1"/>
  <c r="F24" i="1"/>
  <c r="B22" i="1"/>
  <c r="E19" i="1"/>
  <c r="F19" i="1" s="1"/>
  <c r="D158" i="1"/>
  <c r="D157" i="1"/>
  <c r="C157" i="1"/>
  <c r="E16" i="1"/>
  <c r="C156" i="1"/>
  <c r="E15" i="1"/>
  <c r="F15" i="1" s="1"/>
  <c r="E14" i="1"/>
  <c r="F14" i="1" s="1"/>
  <c r="D154" i="1"/>
  <c r="C154" i="1"/>
  <c r="F13" i="1"/>
  <c r="E13" i="1"/>
  <c r="D152" i="1"/>
  <c r="C152" i="1"/>
  <c r="E11" i="1"/>
  <c r="F11" i="1" s="1"/>
  <c r="D150" i="1"/>
  <c r="C150" i="1"/>
  <c r="F9" i="1"/>
  <c r="D149" i="1"/>
  <c r="C149" i="1"/>
  <c r="E8" i="1"/>
  <c r="C148" i="1"/>
  <c r="F7" i="1"/>
  <c r="E7" i="1"/>
  <c r="F6" i="1"/>
  <c r="D146" i="1"/>
  <c r="C146" i="1"/>
  <c r="E5" i="1"/>
  <c r="F5" i="1" s="1"/>
  <c r="E4" i="1"/>
  <c r="F4" i="1" s="1"/>
  <c r="D20" i="1"/>
  <c r="C144" i="1"/>
  <c r="B2" i="1"/>
  <c r="E154" i="1" l="1"/>
  <c r="I154" i="1" s="1"/>
  <c r="J154" i="1" s="1"/>
  <c r="E149" i="1"/>
  <c r="I149" i="1" s="1"/>
  <c r="J149" i="1" s="1"/>
  <c r="E157" i="1"/>
  <c r="I157" i="1" s="1"/>
  <c r="J157" i="1" s="1"/>
  <c r="E146" i="1"/>
  <c r="I146" i="1" s="1"/>
  <c r="J146" i="1" s="1"/>
  <c r="F154" i="1"/>
  <c r="E80" i="1"/>
  <c r="F80" i="1" s="1"/>
  <c r="F129" i="1"/>
  <c r="C100" i="1"/>
  <c r="F85" i="1"/>
  <c r="E93" i="1"/>
  <c r="E109" i="1"/>
  <c r="F124" i="1"/>
  <c r="C151" i="1"/>
  <c r="D153" i="1"/>
  <c r="E153" i="1" s="1"/>
  <c r="I153" i="1" s="1"/>
  <c r="J153" i="1" s="1"/>
  <c r="C40" i="1"/>
  <c r="E36" i="1"/>
  <c r="F55" i="1"/>
  <c r="F74" i="1"/>
  <c r="E85" i="1"/>
  <c r="D100" i="1"/>
  <c r="F105" i="1"/>
  <c r="D148" i="1"/>
  <c r="E148" i="1" s="1"/>
  <c r="I148" i="1" s="1"/>
  <c r="J148" i="1" s="1"/>
  <c r="F16" i="1"/>
  <c r="D40" i="1"/>
  <c r="E10" i="1"/>
  <c r="E28" i="1"/>
  <c r="F28" i="1" s="1"/>
  <c r="D120" i="1"/>
  <c r="E120" i="1" s="1"/>
  <c r="F120" i="1" s="1"/>
  <c r="E139" i="1"/>
  <c r="F139" i="1" s="1"/>
  <c r="C145" i="1"/>
  <c r="E152" i="1"/>
  <c r="I152" i="1" s="1"/>
  <c r="J152" i="1" s="1"/>
  <c r="E150" i="1"/>
  <c r="I150" i="1" s="1"/>
  <c r="J150" i="1" s="1"/>
  <c r="E12" i="1"/>
  <c r="F12" i="1" s="1"/>
  <c r="F10" i="1"/>
  <c r="C20" i="1"/>
  <c r="E20" i="1" s="1"/>
  <c r="F20" i="1" s="1"/>
  <c r="F39" i="1"/>
  <c r="C159" i="1"/>
  <c r="E44" i="1"/>
  <c r="F44" i="1" s="1"/>
  <c r="F50" i="1"/>
  <c r="E64" i="1"/>
  <c r="E66" i="1"/>
  <c r="D140" i="1"/>
  <c r="E140" i="1" s="1"/>
  <c r="F140" i="1" s="1"/>
  <c r="D156" i="1"/>
  <c r="E156" i="1" s="1"/>
  <c r="I156" i="1" s="1"/>
  <c r="J156" i="1" s="1"/>
  <c r="E24" i="1"/>
  <c r="E98" i="1"/>
  <c r="E131" i="1"/>
  <c r="D145" i="1"/>
  <c r="E145" i="1" s="1"/>
  <c r="I145" i="1" s="1"/>
  <c r="J145" i="1" s="1"/>
  <c r="E6" i="1"/>
  <c r="F8" i="1"/>
  <c r="C158" i="1"/>
  <c r="E158" i="1" s="1"/>
  <c r="I158" i="1" s="1"/>
  <c r="J158" i="1" s="1"/>
  <c r="D159" i="1"/>
  <c r="F52" i="1"/>
  <c r="F64" i="1"/>
  <c r="E90" i="1"/>
  <c r="E112" i="1"/>
  <c r="D147" i="1"/>
  <c r="E147" i="1" s="1"/>
  <c r="I147" i="1" s="1"/>
  <c r="J147" i="1" s="1"/>
  <c r="F69" i="1"/>
  <c r="F58" i="1"/>
  <c r="E31" i="1"/>
  <c r="E71" i="1"/>
  <c r="E136" i="1"/>
  <c r="C155" i="1"/>
  <c r="E151" i="1"/>
  <c r="I151" i="1" s="1"/>
  <c r="J151" i="1" s="1"/>
  <c r="E18" i="1"/>
  <c r="F18" i="1" s="1"/>
  <c r="E25" i="1"/>
  <c r="D60" i="1"/>
  <c r="E60" i="1" s="1"/>
  <c r="F60" i="1" s="1"/>
  <c r="F47" i="1"/>
  <c r="F109" i="1"/>
  <c r="E117" i="1"/>
  <c r="E128" i="1"/>
  <c r="D144" i="1"/>
  <c r="D155" i="1"/>
  <c r="E9" i="1"/>
  <c r="E17" i="1"/>
  <c r="F17" i="1" s="1"/>
  <c r="C160" i="1" l="1"/>
  <c r="E159" i="1"/>
  <c r="I159" i="1" s="1"/>
  <c r="J159" i="1" s="1"/>
  <c r="F149" i="1"/>
  <c r="E155" i="1"/>
  <c r="I155" i="1" s="1"/>
  <c r="J155" i="1" s="1"/>
  <c r="E40" i="1"/>
  <c r="F40" i="1" s="1"/>
  <c r="F156" i="1"/>
  <c r="F153" i="1"/>
  <c r="F157" i="1"/>
  <c r="D160" i="1"/>
  <c r="E160" i="1" s="1"/>
  <c r="E144" i="1"/>
  <c r="F152" i="1"/>
  <c r="F155" i="1"/>
  <c r="F159" i="1"/>
  <c r="F145" i="1"/>
  <c r="F148" i="1"/>
  <c r="F158" i="1"/>
  <c r="E100" i="1"/>
  <c r="F100" i="1" s="1"/>
  <c r="F151" i="1"/>
  <c r="F150" i="1"/>
  <c r="F147" i="1"/>
  <c r="F146" i="1"/>
  <c r="I160" i="1" l="1"/>
  <c r="J160" i="1" s="1"/>
  <c r="F160" i="1"/>
  <c r="I144" i="1"/>
  <c r="J144" i="1" s="1"/>
  <c r="F144" i="1"/>
</calcChain>
</file>

<file path=xl/sharedStrings.xml><?xml version="1.0" encoding="utf-8"?>
<sst xmlns="http://schemas.openxmlformats.org/spreadsheetml/2006/main" count="164" uniqueCount="49">
  <si>
    <t>EKPC Member</t>
  </si>
  <si>
    <t>Present</t>
  </si>
  <si>
    <t>Settlement</t>
  </si>
  <si>
    <t>Change</t>
  </si>
  <si>
    <t>As Percent</t>
  </si>
  <si>
    <t>Big Sandy</t>
  </si>
  <si>
    <t>Blue Grass</t>
  </si>
  <si>
    <t>Clark</t>
  </si>
  <si>
    <t>Cumberland Valley</t>
  </si>
  <si>
    <t>Farmers</t>
  </si>
  <si>
    <t>Fleming-Mason</t>
  </si>
  <si>
    <t>Grayson</t>
  </si>
  <si>
    <t>Inter-County</t>
  </si>
  <si>
    <t>Jackson</t>
  </si>
  <si>
    <t>Licking Valley</t>
  </si>
  <si>
    <t>Nolin</t>
  </si>
  <si>
    <t>Owen</t>
  </si>
  <si>
    <t>Salt River</t>
  </si>
  <si>
    <t>Shelby</t>
  </si>
  <si>
    <t>South Ky</t>
  </si>
  <si>
    <t>Taylor</t>
  </si>
  <si>
    <t>Total</t>
  </si>
  <si>
    <t>EKPC TOTAL</t>
  </si>
  <si>
    <t>PASS THROUGH TOTALS</t>
  </si>
  <si>
    <t>%</t>
  </si>
  <si>
    <t>Member</t>
  </si>
  <si>
    <t>Rate B</t>
  </si>
  <si>
    <t>Rate C</t>
  </si>
  <si>
    <t>Rate E</t>
  </si>
  <si>
    <t>Rate G</t>
  </si>
  <si>
    <t>Contract</t>
  </si>
  <si>
    <t>Steam</t>
  </si>
  <si>
    <t>TGP</t>
  </si>
  <si>
    <t xml:space="preserve">  Settlement Revenues</t>
  </si>
  <si>
    <t xml:space="preserve">  Current Revenues</t>
  </si>
  <si>
    <t xml:space="preserve">  Total Increase</t>
  </si>
  <si>
    <t>South Kentucky</t>
  </si>
  <si>
    <t>Taylor County</t>
  </si>
  <si>
    <t>Combined Totals</t>
  </si>
  <si>
    <t>Settlement Exhibit 3</t>
  </si>
  <si>
    <t>Difference</t>
  </si>
  <si>
    <t xml:space="preserve">Notes:  </t>
  </si>
  <si>
    <t>TGP doesn't change due to the contract.</t>
  </si>
  <si>
    <t>Differences between calculated revenues and totals from Settlement Exhibit 3 are due to rounding and calculation of FAC and surcharge.</t>
  </si>
  <si>
    <t>Rate E reflects E2 option and includes proposed changes in meter point and substation charges; Salt River Rate E includes generator credit.</t>
  </si>
  <si>
    <t>EKPC Member Settlement Data</t>
  </si>
  <si>
    <t>By Rate Class &amp; By Member</t>
  </si>
  <si>
    <t>Amount</t>
  </si>
  <si>
    <t>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</si>
</sst>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0.000%"/>
  </numFmts>
  <fonts count="6" x14ac:knownFonts="1">
    <font>
      <sz val="11"/>
      <name val="Times New Roman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3" applyFont="1" applyAlignment="1">
      <alignment horizontal="left"/>
    </xf>
    <xf numFmtId="164" fontId="0" fillId="0" borderId="0" xfId="1" applyNumberFormat="1" applyFont="1"/>
    <xf numFmtId="164" fontId="0" fillId="0" borderId="0" xfId="0" applyNumberFormat="1"/>
    <xf numFmtId="165" fontId="0" fillId="0" borderId="0" xfId="2" applyNumberFormat="1" applyFont="1"/>
    <xf numFmtId="0" fontId="1" fillId="0" borderId="0" xfId="3" applyFont="1" applyAlignment="1">
      <alignment horizontal="left" indent="1"/>
    </xf>
    <xf numFmtId="164" fontId="0" fillId="0" borderId="5" xfId="1" applyNumberFormat="1" applyFont="1" applyBorder="1"/>
    <xf numFmtId="164" fontId="0" fillId="0" borderId="5" xfId="0" applyNumberFormat="1" applyBorder="1"/>
    <xf numFmtId="165" fontId="0" fillId="0" borderId="5" xfId="2" applyNumberFormat="1" applyFont="1" applyBorder="1"/>
    <xf numFmtId="0" fontId="1" fillId="2" borderId="1" xfId="0" applyFont="1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1" fillId="0" borderId="0" xfId="0" applyFont="1" applyAlignment="1">
      <alignment horizontal="center"/>
    </xf>
    <xf numFmtId="10" fontId="0" fillId="0" borderId="0" xfId="2" applyNumberFormat="1" applyFont="1"/>
    <xf numFmtId="0" fontId="0" fillId="0" borderId="0" xfId="0" applyFill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5" xfId="3" applyFont="1" applyBorder="1" applyAlignment="1">
      <alignment horizontal="left" vertical="center"/>
    </xf>
    <xf numFmtId="164" fontId="0" fillId="0" borderId="5" xfId="1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5" fontId="0" fillId="0" borderId="5" xfId="2" applyNumberFormat="1" applyFont="1" applyBorder="1" applyAlignment="1">
      <alignment vertical="center"/>
    </xf>
    <xf numFmtId="0" fontId="0" fillId="0" borderId="0" xfId="0" applyAlignment="1">
      <alignment vertical="center"/>
    </xf>
    <xf numFmtId="164" fontId="1" fillId="0" borderId="5" xfId="1" applyNumberFormat="1" applyFont="1" applyBorder="1" applyAlignment="1">
      <alignment vertical="center"/>
    </xf>
    <xf numFmtId="10" fontId="1" fillId="0" borderId="5" xfId="2" applyNumberFormat="1" applyFont="1" applyBorder="1" applyAlignment="1">
      <alignment vertical="center"/>
    </xf>
    <xf numFmtId="0" fontId="4" fillId="0" borderId="0" xfId="4"/>
    <xf numFmtId="0" fontId="4" fillId="0" borderId="6" xfId="4" applyBorder="1" applyAlignment="1">
      <alignment horizontal="center"/>
    </xf>
    <xf numFmtId="6" fontId="4" fillId="0" borderId="0" xfId="4" applyNumberFormat="1"/>
    <xf numFmtId="6" fontId="4" fillId="0" borderId="4" xfId="4" applyNumberFormat="1" applyBorder="1"/>
    <xf numFmtId="6" fontId="4" fillId="0" borderId="7" xfId="4" applyNumberFormat="1" applyBorder="1"/>
    <xf numFmtId="166" fontId="0" fillId="0" borderId="0" xfId="5" applyNumberFormat="1" applyFont="1"/>
    <xf numFmtId="0" fontId="4" fillId="0" borderId="0" xfId="4" applyAlignment="1">
      <alignment horizontal="right"/>
    </xf>
    <xf numFmtId="0" fontId="5" fillId="0" borderId="0" xfId="4" applyFont="1"/>
    <xf numFmtId="38" fontId="4" fillId="0" borderId="0" xfId="4" applyNumberFormat="1" applyAlignment="1">
      <alignment horizontal="left"/>
    </xf>
    <xf numFmtId="0" fontId="4" fillId="0" borderId="0" xfId="4" applyAlignment="1">
      <alignment horizontal="left"/>
    </xf>
  </cellXfs>
  <cellStyles count="6">
    <cellStyle name="Currency" xfId="1" builtinId="4"/>
    <cellStyle name="Normal" xfId="0" builtinId="0"/>
    <cellStyle name="Normal 2" xfId="4" xr:uid="{D9F8A20F-4D7F-4066-8F88-7DAC45B1923E}"/>
    <cellStyle name="Normal 4" xfId="3" xr:uid="{CF5A4BC6-E8CB-4EA9-BBFF-991D95670DFA}"/>
    <cellStyle name="Percent" xfId="2" builtinId="5"/>
    <cellStyle name="Percent 2" xfId="5" xr:uid="{89A213E8-E36D-4941-B9D8-401E6FE49C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w/Documents/CATALYST%20Consulting/Clients/EKPC/A_EKPC%202021%20Rate%20Case%20-%20PassThru%20Cases/PH%20DR%20Response%2010%20Settle%20Rate%20Design%20CONFIDENTIAL%20J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Comparison"/>
      <sheetName val="Summary by Rate by Member"/>
      <sheetName val="Revenue Calcs by Rate"/>
      <sheetName val="Summary of Charges"/>
      <sheetName val="Sum Billing Units"/>
      <sheetName val="Rate B Pres2020"/>
      <sheetName val="Rate C Pres2020"/>
      <sheetName val="Rate E2 Pres2020"/>
      <sheetName val="Rate E1 Pres2020"/>
      <sheetName val="Rate G  Pres2020"/>
      <sheetName val="Gallatin Pres2020"/>
      <sheetName val="Steam Pres2020"/>
      <sheetName val="Rate TGP Pres2020"/>
      <sheetName val="Salt River Gen Cr Pres2020"/>
      <sheetName val="Totals Pres2020"/>
      <sheetName val="Sum Pres2020 Pivot"/>
      <sheetName val="Sum by Cust Pres2020"/>
      <sheetName val="Rate B SA"/>
      <sheetName val="Rate C SA"/>
      <sheetName val="Rate E2 SA"/>
      <sheetName val="Rate E1 SA"/>
      <sheetName val="E1 WP"/>
      <sheetName val="Rate G SA"/>
      <sheetName val="Contract SA"/>
      <sheetName val="Steam SA"/>
      <sheetName val="Rate TGP SA"/>
      <sheetName val="Salt River Gen SA"/>
      <sheetName val="Totals SA"/>
      <sheetName val="Sum SA Pivot"/>
      <sheetName val="Sum by Cust SA"/>
    </sheetNames>
    <sheetDataSet>
      <sheetData sheetId="0">
        <row r="17">
          <cell r="B17" t="str">
            <v>Rate B</v>
          </cell>
        </row>
        <row r="18">
          <cell r="B18" t="str">
            <v>Rate C</v>
          </cell>
        </row>
        <row r="19">
          <cell r="B19" t="str">
            <v>Rate E</v>
          </cell>
        </row>
        <row r="20">
          <cell r="B20" t="str">
            <v>Rate G</v>
          </cell>
        </row>
        <row r="21">
          <cell r="B21" t="str">
            <v>Contract</v>
          </cell>
        </row>
        <row r="22">
          <cell r="B22" t="str">
            <v>Steam</v>
          </cell>
        </row>
        <row r="23">
          <cell r="B23" t="str">
            <v>Rate TGP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9EF70-5E0F-492D-BF39-D180F61FA2CC}">
  <dimension ref="A1:J184"/>
  <sheetViews>
    <sheetView tabSelected="1" view="pageBreakPreview" zoomScale="80" zoomScaleNormal="80" zoomScaleSheetLayoutView="80" workbookViewId="0">
      <pane xSplit="2" ySplit="5" topLeftCell="C72" activePane="bottomRight" state="frozen"/>
      <selection pane="topRight" activeCell="C1" sqref="C1"/>
      <selection pane="bottomLeft" activeCell="A6" sqref="A6"/>
      <selection pane="bottomRight" activeCell="I81" sqref="I81"/>
    </sheetView>
  </sheetViews>
  <sheetFormatPr defaultColWidth="17.33203125" defaultRowHeight="13.8" x14ac:dyDescent="0.25"/>
  <cols>
    <col min="1" max="1" width="5.109375" style="38" customWidth="1"/>
    <col min="2" max="2" width="22.88671875" style="29" customWidth="1"/>
    <col min="3" max="3" width="17.44140625" style="29" customWidth="1"/>
    <col min="4" max="4" width="12.88671875" style="29" bestFit="1" customWidth="1"/>
    <col min="5" max="5" width="14" style="29" bestFit="1" customWidth="1"/>
    <col min="6" max="8" width="12.88671875" style="29" bestFit="1" customWidth="1"/>
    <col min="9" max="9" width="11.6640625" style="29" bestFit="1" customWidth="1"/>
    <col min="10" max="16384" width="17.33203125" style="29"/>
  </cols>
  <sheetData>
    <row r="1" spans="1:10" x14ac:dyDescent="0.25">
      <c r="A1" s="37">
        <v>1</v>
      </c>
      <c r="B1" s="36" t="s">
        <v>45</v>
      </c>
    </row>
    <row r="2" spans="1:10" x14ac:dyDescent="0.25">
      <c r="A2" s="37">
        <f>A1+1</f>
        <v>2</v>
      </c>
      <c r="B2" s="36" t="s">
        <v>46</v>
      </c>
    </row>
    <row r="3" spans="1:10" x14ac:dyDescent="0.25">
      <c r="A3" s="37">
        <f t="shared" ref="A3:A66" si="0">A2+1</f>
        <v>3</v>
      </c>
    </row>
    <row r="4" spans="1:10" x14ac:dyDescent="0.25">
      <c r="A4" s="37">
        <f t="shared" si="0"/>
        <v>4</v>
      </c>
    </row>
    <row r="5" spans="1:10" ht="14.4" thickBot="1" x14ac:dyDescent="0.3">
      <c r="A5" s="37">
        <f t="shared" si="0"/>
        <v>5</v>
      </c>
      <c r="B5" s="30" t="s">
        <v>25</v>
      </c>
      <c r="C5" s="30" t="s">
        <v>26</v>
      </c>
      <c r="D5" s="30" t="s">
        <v>27</v>
      </c>
      <c r="E5" s="30" t="s">
        <v>28</v>
      </c>
      <c r="F5" s="30" t="s">
        <v>29</v>
      </c>
      <c r="G5" s="30" t="s">
        <v>30</v>
      </c>
      <c r="H5" s="30" t="s">
        <v>31</v>
      </c>
      <c r="I5" s="30" t="s">
        <v>32</v>
      </c>
      <c r="J5" s="30" t="s">
        <v>21</v>
      </c>
    </row>
    <row r="6" spans="1:10" x14ac:dyDescent="0.25">
      <c r="A6" s="37">
        <f t="shared" si="0"/>
        <v>6</v>
      </c>
    </row>
    <row r="7" spans="1:10" x14ac:dyDescent="0.25">
      <c r="A7" s="37">
        <f t="shared" si="0"/>
        <v>7</v>
      </c>
      <c r="B7" s="29" t="s">
        <v>5</v>
      </c>
      <c r="C7" s="31"/>
      <c r="D7" s="31"/>
      <c r="E7" s="31"/>
      <c r="F7" s="31"/>
      <c r="G7" s="31"/>
      <c r="H7" s="31"/>
      <c r="I7" s="31"/>
      <c r="J7" s="31"/>
    </row>
    <row r="8" spans="1:10" x14ac:dyDescent="0.25">
      <c r="A8" s="37">
        <f t="shared" si="0"/>
        <v>8</v>
      </c>
      <c r="B8" s="29" t="s">
        <v>33</v>
      </c>
      <c r="C8" s="31">
        <v>350505</v>
      </c>
      <c r="D8" s="31">
        <v>0</v>
      </c>
      <c r="E8" s="31">
        <v>15976556</v>
      </c>
      <c r="F8" s="31">
        <v>0</v>
      </c>
      <c r="G8" s="31">
        <v>0</v>
      </c>
      <c r="H8" s="31">
        <v>0</v>
      </c>
      <c r="I8" s="31">
        <v>0</v>
      </c>
      <c r="J8" s="31">
        <f>SUM(C8:I8)</f>
        <v>16327061</v>
      </c>
    </row>
    <row r="9" spans="1:10" x14ac:dyDescent="0.25">
      <c r="A9" s="37">
        <f t="shared" si="0"/>
        <v>9</v>
      </c>
      <c r="B9" s="29" t="s">
        <v>34</v>
      </c>
      <c r="C9" s="32">
        <v>341987</v>
      </c>
      <c r="D9" s="32">
        <v>0</v>
      </c>
      <c r="E9" s="32">
        <v>15194682</v>
      </c>
      <c r="F9" s="32">
        <v>0</v>
      </c>
      <c r="G9" s="32">
        <v>0</v>
      </c>
      <c r="H9" s="32">
        <v>0</v>
      </c>
      <c r="I9" s="32">
        <v>0</v>
      </c>
      <c r="J9" s="32">
        <f>SUM(C9:I9)</f>
        <v>15536669</v>
      </c>
    </row>
    <row r="10" spans="1:10" ht="14.4" thickBot="1" x14ac:dyDescent="0.3">
      <c r="A10" s="37">
        <f t="shared" si="0"/>
        <v>10</v>
      </c>
      <c r="B10" s="29" t="s">
        <v>35</v>
      </c>
      <c r="C10" s="33">
        <f>C8-C9</f>
        <v>8518</v>
      </c>
      <c r="D10" s="33">
        <f>D8-D9</f>
        <v>0</v>
      </c>
      <c r="E10" s="33">
        <f>E8-E9</f>
        <v>781874</v>
      </c>
      <c r="F10" s="33">
        <f>F8-F9</f>
        <v>0</v>
      </c>
      <c r="G10" s="33">
        <f>G8-G9</f>
        <v>0</v>
      </c>
      <c r="H10" s="33">
        <f>H8-H9</f>
        <v>0</v>
      </c>
      <c r="I10" s="33">
        <f>I8-I9</f>
        <v>0</v>
      </c>
      <c r="J10" s="33">
        <f>J8-J9</f>
        <v>790392</v>
      </c>
    </row>
    <row r="11" spans="1:10" ht="14.4" thickTop="1" x14ac:dyDescent="0.25">
      <c r="A11" s="37">
        <f t="shared" si="0"/>
        <v>11</v>
      </c>
      <c r="C11" s="31"/>
      <c r="D11" s="31"/>
      <c r="E11" s="31"/>
      <c r="F11" s="31"/>
      <c r="G11" s="31"/>
      <c r="H11" s="31"/>
      <c r="I11" s="31"/>
      <c r="J11" s="31"/>
    </row>
    <row r="12" spans="1:10" x14ac:dyDescent="0.25">
      <c r="A12" s="37">
        <f t="shared" si="0"/>
        <v>12</v>
      </c>
      <c r="B12" s="29" t="s">
        <v>6</v>
      </c>
      <c r="C12" s="31"/>
      <c r="D12" s="31"/>
      <c r="E12" s="31"/>
      <c r="F12" s="31"/>
      <c r="G12" s="31"/>
      <c r="H12" s="31"/>
      <c r="I12" s="31"/>
      <c r="J12" s="31"/>
    </row>
    <row r="13" spans="1:10" x14ac:dyDescent="0.25">
      <c r="A13" s="37">
        <f t="shared" si="0"/>
        <v>13</v>
      </c>
      <c r="B13" s="29" t="s">
        <v>33</v>
      </c>
      <c r="C13" s="31">
        <v>11041671</v>
      </c>
      <c r="D13" s="31">
        <v>0</v>
      </c>
      <c r="E13" s="31">
        <v>79400918</v>
      </c>
      <c r="F13" s="31">
        <v>5877706</v>
      </c>
      <c r="G13" s="31">
        <v>0</v>
      </c>
      <c r="H13" s="31">
        <v>0</v>
      </c>
      <c r="I13" s="31">
        <v>0</v>
      </c>
      <c r="J13" s="31">
        <f>SUM(C13:I13)</f>
        <v>96320295</v>
      </c>
    </row>
    <row r="14" spans="1:10" x14ac:dyDescent="0.25">
      <c r="A14" s="37">
        <f t="shared" si="0"/>
        <v>14</v>
      </c>
      <c r="B14" s="29" t="s">
        <v>34</v>
      </c>
      <c r="C14" s="32">
        <v>10757845</v>
      </c>
      <c r="D14" s="32">
        <v>0</v>
      </c>
      <c r="E14" s="32">
        <v>75472253</v>
      </c>
      <c r="F14" s="32">
        <v>5730294</v>
      </c>
      <c r="G14" s="32">
        <v>0</v>
      </c>
      <c r="H14" s="32">
        <v>0</v>
      </c>
      <c r="I14" s="32">
        <v>0</v>
      </c>
      <c r="J14" s="32">
        <f>SUM(C14:I14)</f>
        <v>91960392</v>
      </c>
    </row>
    <row r="15" spans="1:10" ht="14.4" thickBot="1" x14ac:dyDescent="0.3">
      <c r="A15" s="37">
        <f t="shared" si="0"/>
        <v>15</v>
      </c>
      <c r="B15" s="29" t="s">
        <v>35</v>
      </c>
      <c r="C15" s="33">
        <f>C13-C14</f>
        <v>283826</v>
      </c>
      <c r="D15" s="33">
        <f>D13-D14</f>
        <v>0</v>
      </c>
      <c r="E15" s="33">
        <f>E13-E14</f>
        <v>3928665</v>
      </c>
      <c r="F15" s="33">
        <f>F13-F14</f>
        <v>147412</v>
      </c>
      <c r="G15" s="33">
        <f>G13-G14</f>
        <v>0</v>
      </c>
      <c r="H15" s="33">
        <f>H13-H14</f>
        <v>0</v>
      </c>
      <c r="I15" s="33">
        <f>I13-I14</f>
        <v>0</v>
      </c>
      <c r="J15" s="33">
        <f>J13-J14</f>
        <v>4359903</v>
      </c>
    </row>
    <row r="16" spans="1:10" ht="14.4" thickTop="1" x14ac:dyDescent="0.25">
      <c r="A16" s="37">
        <f t="shared" si="0"/>
        <v>16</v>
      </c>
      <c r="C16" s="31"/>
      <c r="D16" s="31"/>
      <c r="E16" s="31"/>
      <c r="F16" s="31"/>
      <c r="G16" s="31"/>
      <c r="H16" s="31"/>
      <c r="I16" s="31"/>
      <c r="J16" s="31"/>
    </row>
    <row r="17" spans="1:10" x14ac:dyDescent="0.25">
      <c r="A17" s="37">
        <f t="shared" si="0"/>
        <v>17</v>
      </c>
      <c r="B17" s="29" t="s">
        <v>7</v>
      </c>
      <c r="C17" s="31"/>
      <c r="D17" s="31"/>
      <c r="E17" s="31"/>
      <c r="F17" s="31"/>
      <c r="G17" s="31"/>
      <c r="H17" s="31"/>
      <c r="I17" s="31"/>
      <c r="J17" s="31"/>
    </row>
    <row r="18" spans="1:10" x14ac:dyDescent="0.25">
      <c r="A18" s="37">
        <f t="shared" si="0"/>
        <v>18</v>
      </c>
      <c r="B18" s="29" t="s">
        <v>33</v>
      </c>
      <c r="C18" s="31">
        <v>0</v>
      </c>
      <c r="D18" s="31">
        <v>0</v>
      </c>
      <c r="E18" s="31">
        <v>32717171</v>
      </c>
      <c r="F18" s="31">
        <v>0</v>
      </c>
      <c r="G18" s="31">
        <v>0</v>
      </c>
      <c r="H18" s="31">
        <v>0</v>
      </c>
      <c r="I18" s="31">
        <v>0</v>
      </c>
      <c r="J18" s="31">
        <f>SUM(C18:I18)</f>
        <v>32717171</v>
      </c>
    </row>
    <row r="19" spans="1:10" x14ac:dyDescent="0.25">
      <c r="A19" s="37">
        <f t="shared" si="0"/>
        <v>19</v>
      </c>
      <c r="B19" s="29" t="s">
        <v>34</v>
      </c>
      <c r="C19" s="32">
        <v>0</v>
      </c>
      <c r="D19" s="32">
        <v>0</v>
      </c>
      <c r="E19" s="32">
        <v>31113089</v>
      </c>
      <c r="F19" s="32">
        <v>0</v>
      </c>
      <c r="G19" s="32">
        <v>0</v>
      </c>
      <c r="H19" s="32">
        <v>0</v>
      </c>
      <c r="I19" s="32">
        <v>0</v>
      </c>
      <c r="J19" s="32">
        <f>SUM(C19:I19)</f>
        <v>31113089</v>
      </c>
    </row>
    <row r="20" spans="1:10" ht="14.4" thickBot="1" x14ac:dyDescent="0.3">
      <c r="A20" s="37">
        <f t="shared" si="0"/>
        <v>20</v>
      </c>
      <c r="B20" s="29" t="s">
        <v>35</v>
      </c>
      <c r="C20" s="33">
        <f>C18-C19</f>
        <v>0</v>
      </c>
      <c r="D20" s="33">
        <f>D18-D19</f>
        <v>0</v>
      </c>
      <c r="E20" s="33">
        <f>E18-E19</f>
        <v>1604082</v>
      </c>
      <c r="F20" s="33">
        <f>F18-F19</f>
        <v>0</v>
      </c>
      <c r="G20" s="33">
        <f>G18-G19</f>
        <v>0</v>
      </c>
      <c r="H20" s="33">
        <f>H18-H19</f>
        <v>0</v>
      </c>
      <c r="I20" s="33">
        <f>I18-I19</f>
        <v>0</v>
      </c>
      <c r="J20" s="33">
        <f>J18-J19</f>
        <v>1604082</v>
      </c>
    </row>
    <row r="21" spans="1:10" ht="14.4" thickTop="1" x14ac:dyDescent="0.25">
      <c r="A21" s="37">
        <f t="shared" si="0"/>
        <v>21</v>
      </c>
      <c r="C21" s="31"/>
      <c r="D21" s="31"/>
      <c r="E21" s="31"/>
      <c r="F21" s="31"/>
      <c r="G21" s="31"/>
      <c r="H21" s="31"/>
      <c r="I21" s="31"/>
      <c r="J21" s="31"/>
    </row>
    <row r="22" spans="1:10" x14ac:dyDescent="0.25">
      <c r="A22" s="37">
        <f t="shared" si="0"/>
        <v>22</v>
      </c>
      <c r="B22" s="29" t="s">
        <v>8</v>
      </c>
      <c r="C22" s="31"/>
      <c r="D22" s="31"/>
      <c r="E22" s="31"/>
      <c r="F22" s="31"/>
      <c r="G22" s="31"/>
      <c r="H22" s="31"/>
      <c r="I22" s="31"/>
      <c r="J22" s="31"/>
    </row>
    <row r="23" spans="1:10" x14ac:dyDescent="0.25">
      <c r="A23" s="37">
        <f t="shared" si="0"/>
        <v>23</v>
      </c>
      <c r="B23" s="29" t="s">
        <v>33</v>
      </c>
      <c r="C23" s="31">
        <v>0</v>
      </c>
      <c r="D23" s="31">
        <v>0</v>
      </c>
      <c r="E23" s="31">
        <v>31512747</v>
      </c>
      <c r="F23" s="31">
        <v>0</v>
      </c>
      <c r="G23" s="31">
        <v>0</v>
      </c>
      <c r="H23" s="31">
        <v>0</v>
      </c>
      <c r="I23" s="31">
        <v>0</v>
      </c>
      <c r="J23" s="31">
        <f>SUM(C23:I23)</f>
        <v>31512747</v>
      </c>
    </row>
    <row r="24" spans="1:10" x14ac:dyDescent="0.25">
      <c r="A24" s="37">
        <f t="shared" si="0"/>
        <v>24</v>
      </c>
      <c r="B24" s="29" t="s">
        <v>34</v>
      </c>
      <c r="C24" s="32">
        <v>0</v>
      </c>
      <c r="D24" s="32">
        <v>0</v>
      </c>
      <c r="E24" s="32">
        <v>29974144</v>
      </c>
      <c r="F24" s="32">
        <v>0</v>
      </c>
      <c r="G24" s="32">
        <v>0</v>
      </c>
      <c r="H24" s="32">
        <v>0</v>
      </c>
      <c r="I24" s="32">
        <v>0</v>
      </c>
      <c r="J24" s="32">
        <f>SUM(C24:I24)</f>
        <v>29974144</v>
      </c>
    </row>
    <row r="25" spans="1:10" ht="14.4" thickBot="1" x14ac:dyDescent="0.3">
      <c r="A25" s="37">
        <f t="shared" si="0"/>
        <v>25</v>
      </c>
      <c r="B25" s="29" t="s">
        <v>35</v>
      </c>
      <c r="C25" s="33">
        <f>C23-C24</f>
        <v>0</v>
      </c>
      <c r="D25" s="33">
        <f>D23-D24</f>
        <v>0</v>
      </c>
      <c r="E25" s="33">
        <f>E23-E24</f>
        <v>1538603</v>
      </c>
      <c r="F25" s="33">
        <f>F23-F24</f>
        <v>0</v>
      </c>
      <c r="G25" s="33">
        <f>G23-G24</f>
        <v>0</v>
      </c>
      <c r="H25" s="33">
        <f>H23-H24</f>
        <v>0</v>
      </c>
      <c r="I25" s="33">
        <f>I23-I24</f>
        <v>0</v>
      </c>
      <c r="J25" s="33">
        <f>J23-J24</f>
        <v>1538603</v>
      </c>
    </row>
    <row r="26" spans="1:10" ht="14.4" thickTop="1" x14ac:dyDescent="0.25">
      <c r="A26" s="37">
        <f t="shared" si="0"/>
        <v>26</v>
      </c>
      <c r="C26" s="31"/>
      <c r="D26" s="31"/>
      <c r="E26" s="31"/>
      <c r="F26" s="31"/>
      <c r="G26" s="31"/>
      <c r="H26" s="31"/>
      <c r="I26" s="31"/>
      <c r="J26" s="31"/>
    </row>
    <row r="27" spans="1:10" x14ac:dyDescent="0.25">
      <c r="A27" s="37">
        <f t="shared" si="0"/>
        <v>27</v>
      </c>
      <c r="B27" s="29" t="s">
        <v>9</v>
      </c>
      <c r="C27" s="31"/>
      <c r="D27" s="31"/>
      <c r="E27" s="31"/>
      <c r="F27" s="31"/>
      <c r="G27" s="31"/>
      <c r="H27" s="31"/>
      <c r="I27" s="31"/>
      <c r="J27" s="31"/>
    </row>
    <row r="28" spans="1:10" x14ac:dyDescent="0.25">
      <c r="A28" s="37">
        <f t="shared" si="0"/>
        <v>28</v>
      </c>
      <c r="B28" s="29" t="s">
        <v>33</v>
      </c>
      <c r="C28" s="31">
        <v>0</v>
      </c>
      <c r="D28" s="31">
        <v>2953037</v>
      </c>
      <c r="E28" s="31">
        <v>33284670</v>
      </c>
      <c r="F28" s="31">
        <v>0</v>
      </c>
      <c r="G28" s="31">
        <v>0</v>
      </c>
      <c r="H28" s="31">
        <v>0</v>
      </c>
      <c r="I28" s="31">
        <v>0</v>
      </c>
      <c r="J28" s="31">
        <f>SUM(C28:I28)</f>
        <v>36237707</v>
      </c>
    </row>
    <row r="29" spans="1:10" x14ac:dyDescent="0.25">
      <c r="A29" s="37">
        <f t="shared" si="0"/>
        <v>29</v>
      </c>
      <c r="B29" s="29" t="s">
        <v>34</v>
      </c>
      <c r="C29" s="32">
        <v>0</v>
      </c>
      <c r="D29" s="32">
        <v>2875951</v>
      </c>
      <c r="E29" s="32">
        <v>31649009</v>
      </c>
      <c r="F29" s="32">
        <v>0</v>
      </c>
      <c r="G29" s="32">
        <v>0</v>
      </c>
      <c r="H29" s="32">
        <v>0</v>
      </c>
      <c r="I29" s="32">
        <v>0</v>
      </c>
      <c r="J29" s="32">
        <f>SUM(C29:I29)</f>
        <v>34524960</v>
      </c>
    </row>
    <row r="30" spans="1:10" ht="14.4" thickBot="1" x14ac:dyDescent="0.3">
      <c r="A30" s="37">
        <f t="shared" si="0"/>
        <v>30</v>
      </c>
      <c r="B30" s="29" t="s">
        <v>35</v>
      </c>
      <c r="C30" s="33">
        <f>C28-C29</f>
        <v>0</v>
      </c>
      <c r="D30" s="33">
        <f>D28-D29</f>
        <v>77086</v>
      </c>
      <c r="E30" s="33">
        <f>E28-E29</f>
        <v>1635661</v>
      </c>
      <c r="F30" s="33">
        <f>F28-F29</f>
        <v>0</v>
      </c>
      <c r="G30" s="33">
        <f>G28-G29</f>
        <v>0</v>
      </c>
      <c r="H30" s="33">
        <f>H28-H29</f>
        <v>0</v>
      </c>
      <c r="I30" s="33">
        <f>I28-I29</f>
        <v>0</v>
      </c>
      <c r="J30" s="33">
        <f>J28-J29</f>
        <v>1712747</v>
      </c>
    </row>
    <row r="31" spans="1:10" ht="14.4" thickTop="1" x14ac:dyDescent="0.25">
      <c r="A31" s="37">
        <f t="shared" si="0"/>
        <v>31</v>
      </c>
      <c r="C31" s="31"/>
      <c r="D31" s="31"/>
      <c r="E31" s="31"/>
      <c r="F31" s="31"/>
      <c r="G31" s="31"/>
      <c r="H31" s="31"/>
      <c r="I31" s="31"/>
      <c r="J31" s="31"/>
    </row>
    <row r="32" spans="1:10" x14ac:dyDescent="0.25">
      <c r="A32" s="37">
        <f t="shared" si="0"/>
        <v>32</v>
      </c>
      <c r="B32" s="29" t="s">
        <v>10</v>
      </c>
      <c r="C32" s="31"/>
      <c r="D32" s="31"/>
      <c r="E32" s="31"/>
      <c r="F32" s="31"/>
      <c r="G32" s="31"/>
      <c r="H32" s="31"/>
      <c r="I32" s="31"/>
      <c r="J32" s="31"/>
    </row>
    <row r="33" spans="1:10" x14ac:dyDescent="0.25">
      <c r="A33" s="37">
        <f t="shared" si="0"/>
        <v>33</v>
      </c>
      <c r="B33" s="29" t="s">
        <v>33</v>
      </c>
      <c r="C33" s="31">
        <v>0</v>
      </c>
      <c r="D33" s="31">
        <v>7327351</v>
      </c>
      <c r="E33" s="31">
        <v>32309544</v>
      </c>
      <c r="F33" s="31">
        <v>13965828</v>
      </c>
      <c r="G33" s="31">
        <v>0</v>
      </c>
      <c r="H33" s="31">
        <v>10994937</v>
      </c>
      <c r="I33" s="31">
        <v>3422394</v>
      </c>
      <c r="J33" s="31">
        <f>SUM(C33:I33)</f>
        <v>68020054</v>
      </c>
    </row>
    <row r="34" spans="1:10" x14ac:dyDescent="0.25">
      <c r="A34" s="37">
        <f t="shared" si="0"/>
        <v>34</v>
      </c>
      <c r="B34" s="29" t="s">
        <v>34</v>
      </c>
      <c r="C34" s="32">
        <v>0</v>
      </c>
      <c r="D34" s="32">
        <v>7135643</v>
      </c>
      <c r="E34" s="32">
        <v>30724488</v>
      </c>
      <c r="F34" s="32">
        <v>13625132</v>
      </c>
      <c r="G34" s="32">
        <v>0</v>
      </c>
      <c r="H34" s="32">
        <v>10716264</v>
      </c>
      <c r="I34" s="32">
        <v>3422394</v>
      </c>
      <c r="J34" s="32">
        <f>SUM(C34:I34)</f>
        <v>65623921</v>
      </c>
    </row>
    <row r="35" spans="1:10" ht="14.4" thickBot="1" x14ac:dyDescent="0.3">
      <c r="A35" s="37">
        <f t="shared" si="0"/>
        <v>35</v>
      </c>
      <c r="B35" s="29" t="s">
        <v>35</v>
      </c>
      <c r="C35" s="33">
        <f>C33-C34</f>
        <v>0</v>
      </c>
      <c r="D35" s="33">
        <f>D33-D34</f>
        <v>191708</v>
      </c>
      <c r="E35" s="33">
        <f>E33-E34</f>
        <v>1585056</v>
      </c>
      <c r="F35" s="33">
        <f>F33-F34</f>
        <v>340696</v>
      </c>
      <c r="G35" s="33">
        <f>G33-G34</f>
        <v>0</v>
      </c>
      <c r="H35" s="33">
        <f>H33-H34</f>
        <v>278673</v>
      </c>
      <c r="I35" s="33">
        <f>I33-I34</f>
        <v>0</v>
      </c>
      <c r="J35" s="33">
        <f>J33-J34</f>
        <v>2396133</v>
      </c>
    </row>
    <row r="36" spans="1:10" ht="14.4" thickTop="1" x14ac:dyDescent="0.25">
      <c r="A36" s="37">
        <f t="shared" si="0"/>
        <v>36</v>
      </c>
      <c r="C36" s="31"/>
      <c r="D36" s="31"/>
      <c r="E36" s="31"/>
      <c r="F36" s="31"/>
      <c r="G36" s="31"/>
      <c r="H36" s="31"/>
      <c r="I36" s="31"/>
      <c r="J36" s="31"/>
    </row>
    <row r="37" spans="1:10" x14ac:dyDescent="0.25">
      <c r="A37" s="37">
        <f t="shared" si="0"/>
        <v>37</v>
      </c>
      <c r="B37" s="29" t="s">
        <v>11</v>
      </c>
      <c r="C37" s="31"/>
      <c r="D37" s="31"/>
      <c r="E37" s="31"/>
      <c r="F37" s="31"/>
      <c r="G37" s="31"/>
      <c r="H37" s="31"/>
      <c r="I37" s="31"/>
      <c r="J37" s="31"/>
    </row>
    <row r="38" spans="1:10" x14ac:dyDescent="0.25">
      <c r="A38" s="37">
        <f t="shared" si="0"/>
        <v>38</v>
      </c>
      <c r="B38" s="29" t="s">
        <v>33</v>
      </c>
      <c r="C38" s="31">
        <v>1776804</v>
      </c>
      <c r="D38" s="31">
        <v>0</v>
      </c>
      <c r="E38" s="31">
        <v>16707035</v>
      </c>
      <c r="F38" s="31">
        <v>0</v>
      </c>
      <c r="G38" s="31">
        <v>0</v>
      </c>
      <c r="H38" s="31">
        <v>0</v>
      </c>
      <c r="I38" s="31">
        <v>0</v>
      </c>
      <c r="J38" s="31">
        <f>SUM(C38:I38)</f>
        <v>18483839</v>
      </c>
    </row>
    <row r="39" spans="1:10" x14ac:dyDescent="0.25">
      <c r="A39" s="37">
        <f t="shared" si="0"/>
        <v>39</v>
      </c>
      <c r="B39" s="29" t="s">
        <v>34</v>
      </c>
      <c r="C39" s="32">
        <v>1733635</v>
      </c>
      <c r="D39" s="32">
        <v>0</v>
      </c>
      <c r="E39" s="32">
        <v>15892923</v>
      </c>
      <c r="F39" s="32">
        <v>0</v>
      </c>
      <c r="G39" s="32">
        <v>0</v>
      </c>
      <c r="H39" s="32">
        <v>0</v>
      </c>
      <c r="I39" s="32">
        <v>0</v>
      </c>
      <c r="J39" s="32">
        <f>SUM(C39:I39)</f>
        <v>17626558</v>
      </c>
    </row>
    <row r="40" spans="1:10" ht="14.4" thickBot="1" x14ac:dyDescent="0.3">
      <c r="A40" s="37">
        <f t="shared" si="0"/>
        <v>40</v>
      </c>
      <c r="B40" s="29" t="s">
        <v>35</v>
      </c>
      <c r="C40" s="33">
        <f>C38-C39</f>
        <v>43169</v>
      </c>
      <c r="D40" s="33">
        <f>D38-D39</f>
        <v>0</v>
      </c>
      <c r="E40" s="33">
        <f>E38-E39</f>
        <v>814112</v>
      </c>
      <c r="F40" s="33">
        <f>F38-F39</f>
        <v>0</v>
      </c>
      <c r="G40" s="33">
        <f>G38-G39</f>
        <v>0</v>
      </c>
      <c r="H40" s="33">
        <f>H38-H39</f>
        <v>0</v>
      </c>
      <c r="I40" s="33">
        <f>I38-I39</f>
        <v>0</v>
      </c>
      <c r="J40" s="33">
        <f>J38-J39</f>
        <v>857281</v>
      </c>
    </row>
    <row r="41" spans="1:10" ht="14.4" thickTop="1" x14ac:dyDescent="0.25">
      <c r="A41" s="37">
        <f t="shared" si="0"/>
        <v>41</v>
      </c>
      <c r="C41" s="31"/>
      <c r="D41" s="31"/>
      <c r="E41" s="31"/>
      <c r="F41" s="31"/>
      <c r="G41" s="31"/>
      <c r="H41" s="31"/>
      <c r="I41" s="31"/>
      <c r="J41" s="31"/>
    </row>
    <row r="42" spans="1:10" x14ac:dyDescent="0.25">
      <c r="A42" s="37">
        <f t="shared" si="0"/>
        <v>42</v>
      </c>
      <c r="B42" s="29" t="s">
        <v>12</v>
      </c>
      <c r="C42" s="31"/>
      <c r="D42" s="31"/>
      <c r="E42" s="31"/>
      <c r="F42" s="31"/>
      <c r="G42" s="31"/>
      <c r="H42" s="31"/>
      <c r="I42" s="31"/>
      <c r="J42" s="31"/>
    </row>
    <row r="43" spans="1:10" x14ac:dyDescent="0.25">
      <c r="A43" s="37">
        <f t="shared" si="0"/>
        <v>43</v>
      </c>
      <c r="B43" s="29" t="s">
        <v>33</v>
      </c>
      <c r="C43" s="31">
        <v>3953344</v>
      </c>
      <c r="D43" s="31">
        <v>0</v>
      </c>
      <c r="E43" s="31">
        <v>31226397</v>
      </c>
      <c r="F43" s="31">
        <v>0</v>
      </c>
      <c r="G43" s="31">
        <v>0</v>
      </c>
      <c r="H43" s="31">
        <v>0</v>
      </c>
      <c r="I43" s="31">
        <v>0</v>
      </c>
      <c r="J43" s="31">
        <f>SUM(C43:I43)</f>
        <v>35179741</v>
      </c>
    </row>
    <row r="44" spans="1:10" x14ac:dyDescent="0.25">
      <c r="A44" s="37">
        <f t="shared" si="0"/>
        <v>44</v>
      </c>
      <c r="B44" s="29" t="s">
        <v>34</v>
      </c>
      <c r="C44" s="32">
        <v>3853087</v>
      </c>
      <c r="D44" s="32">
        <v>0</v>
      </c>
      <c r="E44" s="32">
        <v>29674742</v>
      </c>
      <c r="F44" s="32">
        <v>0</v>
      </c>
      <c r="G44" s="32">
        <v>0</v>
      </c>
      <c r="H44" s="32">
        <v>0</v>
      </c>
      <c r="I44" s="32">
        <v>0</v>
      </c>
      <c r="J44" s="32">
        <f>SUM(C44:I44)</f>
        <v>33527829</v>
      </c>
    </row>
    <row r="45" spans="1:10" ht="14.4" thickBot="1" x14ac:dyDescent="0.3">
      <c r="A45" s="37">
        <f t="shared" si="0"/>
        <v>45</v>
      </c>
      <c r="B45" s="29" t="s">
        <v>35</v>
      </c>
      <c r="C45" s="33">
        <f>C43-C44</f>
        <v>100257</v>
      </c>
      <c r="D45" s="33">
        <f>D43-D44</f>
        <v>0</v>
      </c>
      <c r="E45" s="33">
        <f>E43-E44</f>
        <v>1551655</v>
      </c>
      <c r="F45" s="33">
        <f>F43-F44</f>
        <v>0</v>
      </c>
      <c r="G45" s="33">
        <f>G43-G44</f>
        <v>0</v>
      </c>
      <c r="H45" s="33">
        <f>H43-H44</f>
        <v>0</v>
      </c>
      <c r="I45" s="33">
        <f>I43-I44</f>
        <v>0</v>
      </c>
      <c r="J45" s="33">
        <f>J43-J44</f>
        <v>1651912</v>
      </c>
    </row>
    <row r="46" spans="1:10" ht="14.4" thickTop="1" x14ac:dyDescent="0.25">
      <c r="A46" s="37">
        <f t="shared" si="0"/>
        <v>46</v>
      </c>
      <c r="C46" s="31"/>
      <c r="D46" s="31"/>
      <c r="E46" s="31"/>
      <c r="F46" s="31"/>
      <c r="G46" s="31"/>
      <c r="H46" s="31"/>
      <c r="I46" s="31"/>
      <c r="J46" s="31"/>
    </row>
    <row r="47" spans="1:10" x14ac:dyDescent="0.25">
      <c r="A47" s="37">
        <f t="shared" si="0"/>
        <v>47</v>
      </c>
      <c r="B47" s="29" t="s">
        <v>13</v>
      </c>
      <c r="C47" s="31"/>
      <c r="D47" s="31"/>
      <c r="E47" s="31"/>
      <c r="F47" s="31"/>
      <c r="G47" s="31"/>
      <c r="H47" s="31"/>
      <c r="I47" s="31"/>
      <c r="J47" s="31"/>
    </row>
    <row r="48" spans="1:10" x14ac:dyDescent="0.25">
      <c r="A48" s="37">
        <f t="shared" si="0"/>
        <v>48</v>
      </c>
      <c r="B48" s="29" t="s">
        <v>33</v>
      </c>
      <c r="C48" s="31">
        <v>3345809</v>
      </c>
      <c r="D48" s="31">
        <v>1026606</v>
      </c>
      <c r="E48" s="31">
        <v>61292784</v>
      </c>
      <c r="F48" s="31">
        <v>0</v>
      </c>
      <c r="G48" s="31">
        <v>0</v>
      </c>
      <c r="H48" s="31">
        <v>0</v>
      </c>
      <c r="I48" s="31">
        <v>0</v>
      </c>
      <c r="J48" s="31">
        <f>SUM(C48:I48)</f>
        <v>65665199</v>
      </c>
    </row>
    <row r="49" spans="1:10" x14ac:dyDescent="0.25">
      <c r="A49" s="37">
        <f t="shared" si="0"/>
        <v>49</v>
      </c>
      <c r="B49" s="29" t="s">
        <v>34</v>
      </c>
      <c r="C49" s="32">
        <v>3261843</v>
      </c>
      <c r="D49" s="32">
        <v>1001698</v>
      </c>
      <c r="E49" s="32">
        <v>58279094</v>
      </c>
      <c r="F49" s="32">
        <v>0</v>
      </c>
      <c r="G49" s="32">
        <v>0</v>
      </c>
      <c r="H49" s="32">
        <v>0</v>
      </c>
      <c r="I49" s="32">
        <v>0</v>
      </c>
      <c r="J49" s="32">
        <f>SUM(C49:I49)</f>
        <v>62542635</v>
      </c>
    </row>
    <row r="50" spans="1:10" ht="14.4" thickBot="1" x14ac:dyDescent="0.3">
      <c r="A50" s="37">
        <f t="shared" si="0"/>
        <v>50</v>
      </c>
      <c r="B50" s="29" t="s">
        <v>35</v>
      </c>
      <c r="C50" s="33">
        <f>C48-C49</f>
        <v>83966</v>
      </c>
      <c r="D50" s="33">
        <f>D48-D49</f>
        <v>24908</v>
      </c>
      <c r="E50" s="33">
        <f>E48-E49</f>
        <v>3013690</v>
      </c>
      <c r="F50" s="33">
        <f>F48-F49</f>
        <v>0</v>
      </c>
      <c r="G50" s="33">
        <f>G48-G49</f>
        <v>0</v>
      </c>
      <c r="H50" s="33">
        <f>H48-H49</f>
        <v>0</v>
      </c>
      <c r="I50" s="33">
        <f>I48-I49</f>
        <v>0</v>
      </c>
      <c r="J50" s="33">
        <f>J48-J49</f>
        <v>3122564</v>
      </c>
    </row>
    <row r="51" spans="1:10" ht="14.4" thickTop="1" x14ac:dyDescent="0.25">
      <c r="A51" s="37">
        <f t="shared" si="0"/>
        <v>51</v>
      </c>
      <c r="C51" s="31"/>
      <c r="D51" s="31"/>
      <c r="E51" s="31"/>
      <c r="F51" s="31"/>
      <c r="G51" s="31"/>
      <c r="H51" s="31"/>
      <c r="I51" s="31"/>
      <c r="J51" s="31"/>
    </row>
    <row r="52" spans="1:10" x14ac:dyDescent="0.25">
      <c r="A52" s="37">
        <f t="shared" si="0"/>
        <v>52</v>
      </c>
      <c r="B52" s="29" t="s">
        <v>14</v>
      </c>
      <c r="C52" s="31"/>
      <c r="D52" s="31"/>
      <c r="E52" s="31"/>
      <c r="F52" s="31"/>
      <c r="G52" s="31"/>
      <c r="H52" s="31"/>
      <c r="I52" s="31"/>
      <c r="J52" s="31"/>
    </row>
    <row r="53" spans="1:10" x14ac:dyDescent="0.25">
      <c r="A53" s="37">
        <f t="shared" si="0"/>
        <v>53</v>
      </c>
      <c r="B53" s="29" t="s">
        <v>33</v>
      </c>
      <c r="C53" s="31">
        <v>0</v>
      </c>
      <c r="D53" s="31">
        <v>0</v>
      </c>
      <c r="E53" s="31">
        <v>18182226</v>
      </c>
      <c r="F53" s="31">
        <v>0</v>
      </c>
      <c r="G53" s="31">
        <v>0</v>
      </c>
      <c r="H53" s="31">
        <v>0</v>
      </c>
      <c r="I53" s="31">
        <v>0</v>
      </c>
      <c r="J53" s="31">
        <f>SUM(C53:I53)</f>
        <v>18182226</v>
      </c>
    </row>
    <row r="54" spans="1:10" x14ac:dyDescent="0.25">
      <c r="A54" s="37">
        <f t="shared" si="0"/>
        <v>54</v>
      </c>
      <c r="B54" s="29" t="s">
        <v>34</v>
      </c>
      <c r="C54" s="32">
        <v>0</v>
      </c>
      <c r="D54" s="32">
        <v>0</v>
      </c>
      <c r="E54" s="32">
        <v>17298143</v>
      </c>
      <c r="F54" s="32">
        <v>0</v>
      </c>
      <c r="G54" s="32">
        <v>0</v>
      </c>
      <c r="H54" s="32">
        <v>0</v>
      </c>
      <c r="I54" s="32">
        <v>0</v>
      </c>
      <c r="J54" s="32">
        <f>SUM(C54:I54)</f>
        <v>17298143</v>
      </c>
    </row>
    <row r="55" spans="1:10" ht="14.4" thickBot="1" x14ac:dyDescent="0.3">
      <c r="A55" s="37">
        <f t="shared" si="0"/>
        <v>55</v>
      </c>
      <c r="B55" s="29" t="s">
        <v>35</v>
      </c>
      <c r="C55" s="33">
        <f>C53-C54</f>
        <v>0</v>
      </c>
      <c r="D55" s="33">
        <f>D53-D54</f>
        <v>0</v>
      </c>
      <c r="E55" s="33">
        <f>E53-E54</f>
        <v>884083</v>
      </c>
      <c r="F55" s="33">
        <f>F53-F54</f>
        <v>0</v>
      </c>
      <c r="G55" s="33">
        <f>G53-G54</f>
        <v>0</v>
      </c>
      <c r="H55" s="33">
        <f>H53-H54</f>
        <v>0</v>
      </c>
      <c r="I55" s="33">
        <f>I53-I54</f>
        <v>0</v>
      </c>
      <c r="J55" s="33">
        <f>J53-J54</f>
        <v>884083</v>
      </c>
    </row>
    <row r="56" spans="1:10" ht="14.4" thickTop="1" x14ac:dyDescent="0.25">
      <c r="A56" s="37">
        <f t="shared" si="0"/>
        <v>56</v>
      </c>
      <c r="C56" s="31"/>
      <c r="D56" s="31"/>
      <c r="E56" s="31"/>
      <c r="F56" s="31"/>
      <c r="G56" s="31"/>
      <c r="H56" s="31"/>
      <c r="I56" s="31"/>
      <c r="J56" s="31"/>
    </row>
    <row r="57" spans="1:10" x14ac:dyDescent="0.25">
      <c r="A57" s="37">
        <f t="shared" si="0"/>
        <v>57</v>
      </c>
      <c r="B57" s="29" t="s">
        <v>15</v>
      </c>
      <c r="C57" s="31"/>
      <c r="D57" s="31"/>
      <c r="E57" s="31"/>
      <c r="F57" s="31"/>
      <c r="G57" s="31"/>
      <c r="H57" s="31"/>
      <c r="I57" s="31"/>
      <c r="J57" s="31"/>
    </row>
    <row r="58" spans="1:10" x14ac:dyDescent="0.25">
      <c r="A58" s="37">
        <f t="shared" si="0"/>
        <v>58</v>
      </c>
      <c r="B58" s="29" t="s">
        <v>33</v>
      </c>
      <c r="C58" s="31">
        <v>1586318</v>
      </c>
      <c r="D58" s="31">
        <v>0</v>
      </c>
      <c r="E58" s="31">
        <v>45960142</v>
      </c>
      <c r="F58" s="31">
        <v>6335260</v>
      </c>
      <c r="G58" s="31">
        <v>0</v>
      </c>
      <c r="H58" s="31">
        <v>0</v>
      </c>
      <c r="I58" s="31">
        <v>0</v>
      </c>
      <c r="J58" s="31">
        <f>SUM(C58:I58)</f>
        <v>53881720</v>
      </c>
    </row>
    <row r="59" spans="1:10" x14ac:dyDescent="0.25">
      <c r="A59" s="37">
        <f t="shared" si="0"/>
        <v>59</v>
      </c>
      <c r="B59" s="29" t="s">
        <v>34</v>
      </c>
      <c r="C59" s="32">
        <v>1546266</v>
      </c>
      <c r="D59" s="32">
        <v>0</v>
      </c>
      <c r="E59" s="32">
        <v>43686325</v>
      </c>
      <c r="F59" s="32">
        <v>6160848</v>
      </c>
      <c r="G59" s="32">
        <v>0</v>
      </c>
      <c r="H59" s="32">
        <v>0</v>
      </c>
      <c r="I59" s="32">
        <v>0</v>
      </c>
      <c r="J59" s="32">
        <f>SUM(C59:I59)</f>
        <v>51393439</v>
      </c>
    </row>
    <row r="60" spans="1:10" ht="14.4" thickBot="1" x14ac:dyDescent="0.3">
      <c r="A60" s="37">
        <f t="shared" si="0"/>
        <v>60</v>
      </c>
      <c r="B60" s="29" t="s">
        <v>35</v>
      </c>
      <c r="C60" s="33">
        <f>C58-C59</f>
        <v>40052</v>
      </c>
      <c r="D60" s="33">
        <f>D58-D59</f>
        <v>0</v>
      </c>
      <c r="E60" s="33">
        <f>E58-E59</f>
        <v>2273817</v>
      </c>
      <c r="F60" s="33">
        <f>F58-F59</f>
        <v>174412</v>
      </c>
      <c r="G60" s="33">
        <f>G58-G59</f>
        <v>0</v>
      </c>
      <c r="H60" s="33">
        <f>H58-H59</f>
        <v>0</v>
      </c>
      <c r="I60" s="33">
        <f>I58-I59</f>
        <v>0</v>
      </c>
      <c r="J60" s="33">
        <f>J58-J59</f>
        <v>2488281</v>
      </c>
    </row>
    <row r="61" spans="1:10" ht="14.4" thickTop="1" x14ac:dyDescent="0.25">
      <c r="A61" s="37">
        <f t="shared" si="0"/>
        <v>61</v>
      </c>
      <c r="C61" s="31"/>
      <c r="D61" s="31"/>
      <c r="E61" s="31"/>
      <c r="F61" s="31"/>
      <c r="G61" s="31"/>
      <c r="H61" s="31"/>
      <c r="I61" s="31"/>
      <c r="J61" s="31"/>
    </row>
    <row r="62" spans="1:10" x14ac:dyDescent="0.25">
      <c r="A62" s="37">
        <f t="shared" si="0"/>
        <v>62</v>
      </c>
      <c r="B62" s="29" t="s">
        <v>16</v>
      </c>
      <c r="C62" s="31"/>
      <c r="D62" s="31"/>
      <c r="E62" s="31"/>
      <c r="F62" s="31"/>
      <c r="G62" s="31"/>
      <c r="H62" s="31"/>
      <c r="I62" s="31"/>
      <c r="J62" s="31"/>
    </row>
    <row r="63" spans="1:10" x14ac:dyDescent="0.25">
      <c r="A63" s="37">
        <f t="shared" si="0"/>
        <v>63</v>
      </c>
      <c r="B63" s="29" t="s">
        <v>33</v>
      </c>
      <c r="C63" s="31">
        <v>16110405</v>
      </c>
      <c r="D63" s="31">
        <v>0</v>
      </c>
      <c r="E63" s="31">
        <v>78730730</v>
      </c>
      <c r="F63" s="31">
        <v>0</v>
      </c>
      <c r="G63" s="31">
        <v>42843443</v>
      </c>
      <c r="H63" s="31">
        <v>0</v>
      </c>
      <c r="I63" s="31">
        <v>0</v>
      </c>
      <c r="J63" s="31">
        <f>SUM(C63:I63)</f>
        <v>137684578</v>
      </c>
    </row>
    <row r="64" spans="1:10" x14ac:dyDescent="0.25">
      <c r="A64" s="37">
        <f t="shared" si="0"/>
        <v>64</v>
      </c>
      <c r="B64" s="29" t="s">
        <v>34</v>
      </c>
      <c r="C64" s="32">
        <v>15691907</v>
      </c>
      <c r="D64" s="32">
        <v>0</v>
      </c>
      <c r="E64" s="32">
        <v>74903441</v>
      </c>
      <c r="F64" s="32">
        <v>0</v>
      </c>
      <c r="G64" s="32">
        <v>41786791</v>
      </c>
      <c r="H64" s="32">
        <v>0</v>
      </c>
      <c r="I64" s="32">
        <v>0</v>
      </c>
      <c r="J64" s="32">
        <f>SUM(C64:I64)</f>
        <v>132382139</v>
      </c>
    </row>
    <row r="65" spans="1:10" ht="14.4" thickBot="1" x14ac:dyDescent="0.3">
      <c r="A65" s="37">
        <f t="shared" si="0"/>
        <v>65</v>
      </c>
      <c r="B65" s="29" t="s">
        <v>35</v>
      </c>
      <c r="C65" s="33">
        <f>C63-C64</f>
        <v>418498</v>
      </c>
      <c r="D65" s="33">
        <f>D63-D64</f>
        <v>0</v>
      </c>
      <c r="E65" s="33">
        <f>E63-E64</f>
        <v>3827289</v>
      </c>
      <c r="F65" s="33">
        <f>F63-F64</f>
        <v>0</v>
      </c>
      <c r="G65" s="33">
        <f>G63-G64</f>
        <v>1056652</v>
      </c>
      <c r="H65" s="33">
        <f>H63-H64</f>
        <v>0</v>
      </c>
      <c r="I65" s="33">
        <f>I63-I64</f>
        <v>0</v>
      </c>
      <c r="J65" s="33">
        <f>J63-J64</f>
        <v>5302439</v>
      </c>
    </row>
    <row r="66" spans="1:10" ht="14.4" thickTop="1" x14ac:dyDescent="0.25">
      <c r="A66" s="37">
        <f t="shared" si="0"/>
        <v>66</v>
      </c>
      <c r="C66" s="31"/>
      <c r="D66" s="31"/>
      <c r="E66" s="31"/>
      <c r="F66" s="31"/>
      <c r="G66" s="31"/>
      <c r="H66" s="31"/>
      <c r="I66" s="31"/>
      <c r="J66" s="31"/>
    </row>
    <row r="67" spans="1:10" x14ac:dyDescent="0.25">
      <c r="A67" s="37">
        <f t="shared" ref="A67:A99" si="1">A66+1</f>
        <v>67</v>
      </c>
      <c r="B67" s="29" t="s">
        <v>17</v>
      </c>
      <c r="C67" s="31"/>
      <c r="D67" s="31"/>
      <c r="E67" s="31"/>
      <c r="F67" s="31"/>
      <c r="G67" s="31"/>
      <c r="H67" s="31"/>
      <c r="I67" s="31"/>
      <c r="J67" s="31"/>
    </row>
    <row r="68" spans="1:10" x14ac:dyDescent="0.25">
      <c r="A68" s="37">
        <f t="shared" si="1"/>
        <v>68</v>
      </c>
      <c r="B68" s="29" t="s">
        <v>33</v>
      </c>
      <c r="C68" s="31">
        <v>8047315</v>
      </c>
      <c r="D68" s="31">
        <v>0</v>
      </c>
      <c r="E68" s="31">
        <v>79407544</v>
      </c>
      <c r="F68" s="31">
        <v>0</v>
      </c>
      <c r="G68" s="31">
        <v>0</v>
      </c>
      <c r="H68" s="31">
        <v>0</v>
      </c>
      <c r="I68" s="31">
        <v>0</v>
      </c>
      <c r="J68" s="31">
        <f>SUM(C68:I68)</f>
        <v>87454859</v>
      </c>
    </row>
    <row r="69" spans="1:10" x14ac:dyDescent="0.25">
      <c r="A69" s="37">
        <f t="shared" si="1"/>
        <v>69</v>
      </c>
      <c r="B69" s="29" t="s">
        <v>34</v>
      </c>
      <c r="C69" s="32">
        <v>7849642</v>
      </c>
      <c r="D69" s="32">
        <v>0</v>
      </c>
      <c r="E69" s="32">
        <v>75530233</v>
      </c>
      <c r="F69" s="32">
        <v>0</v>
      </c>
      <c r="G69" s="32">
        <v>0</v>
      </c>
      <c r="H69" s="32">
        <v>0</v>
      </c>
      <c r="I69" s="32">
        <v>0</v>
      </c>
      <c r="J69" s="32">
        <f>SUM(C69:I69)</f>
        <v>83379875</v>
      </c>
    </row>
    <row r="70" spans="1:10" ht="14.4" thickBot="1" x14ac:dyDescent="0.3">
      <c r="A70" s="37">
        <f t="shared" si="1"/>
        <v>70</v>
      </c>
      <c r="B70" s="29" t="s">
        <v>35</v>
      </c>
      <c r="C70" s="33">
        <f>C68-C69</f>
        <v>197673</v>
      </c>
      <c r="D70" s="33">
        <f>D68-D69</f>
        <v>0</v>
      </c>
      <c r="E70" s="33">
        <f>E68-E69</f>
        <v>3877311</v>
      </c>
      <c r="F70" s="33">
        <f>F68-F69</f>
        <v>0</v>
      </c>
      <c r="G70" s="33">
        <f>G68-G69</f>
        <v>0</v>
      </c>
      <c r="H70" s="33">
        <f>H68-H69</f>
        <v>0</v>
      </c>
      <c r="I70" s="33">
        <f>I68-I69</f>
        <v>0</v>
      </c>
      <c r="J70" s="33">
        <f>J68-J69</f>
        <v>4074984</v>
      </c>
    </row>
    <row r="71" spans="1:10" ht="14.4" thickTop="1" x14ac:dyDescent="0.25">
      <c r="A71" s="37">
        <f t="shared" si="1"/>
        <v>71</v>
      </c>
      <c r="C71" s="31"/>
      <c r="D71" s="31"/>
      <c r="E71" s="31"/>
      <c r="F71" s="31"/>
      <c r="G71" s="31"/>
      <c r="H71" s="31"/>
      <c r="I71" s="31"/>
      <c r="J71" s="31"/>
    </row>
    <row r="72" spans="1:10" x14ac:dyDescent="0.25">
      <c r="A72" s="37">
        <f t="shared" si="1"/>
        <v>72</v>
      </c>
      <c r="B72" s="29" t="s">
        <v>18</v>
      </c>
      <c r="C72" s="31"/>
      <c r="D72" s="31"/>
      <c r="E72" s="31"/>
      <c r="F72" s="31"/>
      <c r="G72" s="31"/>
      <c r="H72" s="31"/>
      <c r="I72" s="31"/>
      <c r="J72" s="31"/>
    </row>
    <row r="73" spans="1:10" x14ac:dyDescent="0.25">
      <c r="A73" s="37">
        <f t="shared" si="1"/>
        <v>73</v>
      </c>
      <c r="B73" s="29" t="s">
        <v>33</v>
      </c>
      <c r="C73" s="31">
        <v>10206097</v>
      </c>
      <c r="D73" s="31">
        <v>0</v>
      </c>
      <c r="E73" s="31">
        <v>24416179</v>
      </c>
      <c r="F73" s="31">
        <v>0</v>
      </c>
      <c r="G73" s="31">
        <v>0</v>
      </c>
      <c r="H73" s="31">
        <v>0</v>
      </c>
      <c r="I73" s="31">
        <v>0</v>
      </c>
      <c r="J73" s="31">
        <f>SUM(C73:I73)</f>
        <v>34622276</v>
      </c>
    </row>
    <row r="74" spans="1:10" x14ac:dyDescent="0.25">
      <c r="A74" s="37">
        <f t="shared" si="1"/>
        <v>74</v>
      </c>
      <c r="B74" s="29" t="s">
        <v>34</v>
      </c>
      <c r="C74" s="32">
        <v>9959655</v>
      </c>
      <c r="D74" s="32">
        <v>0</v>
      </c>
      <c r="E74" s="32">
        <v>23218841</v>
      </c>
      <c r="F74" s="32">
        <v>0</v>
      </c>
      <c r="G74" s="32">
        <v>0</v>
      </c>
      <c r="H74" s="32">
        <v>0</v>
      </c>
      <c r="I74" s="32">
        <v>0</v>
      </c>
      <c r="J74" s="32">
        <f>SUM(C74:I74)</f>
        <v>33178496</v>
      </c>
    </row>
    <row r="75" spans="1:10" ht="14.4" thickBot="1" x14ac:dyDescent="0.3">
      <c r="A75" s="37">
        <f t="shared" si="1"/>
        <v>75</v>
      </c>
      <c r="B75" s="29" t="s">
        <v>35</v>
      </c>
      <c r="C75" s="33">
        <f>C73-C74</f>
        <v>246442</v>
      </c>
      <c r="D75" s="33">
        <f>D73-D74</f>
        <v>0</v>
      </c>
      <c r="E75" s="33">
        <f>E73-E74</f>
        <v>1197338</v>
      </c>
      <c r="F75" s="33">
        <f>F73-F74</f>
        <v>0</v>
      </c>
      <c r="G75" s="33">
        <f>G73-G74</f>
        <v>0</v>
      </c>
      <c r="H75" s="33">
        <f>H73-H74</f>
        <v>0</v>
      </c>
      <c r="I75" s="33">
        <f>I73-I74</f>
        <v>0</v>
      </c>
      <c r="J75" s="33">
        <f>J73-J74</f>
        <v>1443780</v>
      </c>
    </row>
    <row r="76" spans="1:10" ht="14.4" thickTop="1" x14ac:dyDescent="0.25">
      <c r="A76" s="37">
        <f t="shared" si="1"/>
        <v>76</v>
      </c>
      <c r="C76" s="31"/>
      <c r="D76" s="31"/>
      <c r="E76" s="31"/>
      <c r="F76" s="31"/>
      <c r="G76" s="31"/>
      <c r="H76" s="31"/>
      <c r="I76" s="31"/>
      <c r="J76" s="31"/>
    </row>
    <row r="77" spans="1:10" x14ac:dyDescent="0.25">
      <c r="A77" s="37">
        <f t="shared" si="1"/>
        <v>77</v>
      </c>
      <c r="B77" s="29" t="s">
        <v>36</v>
      </c>
      <c r="C77" s="31"/>
      <c r="D77" s="31"/>
      <c r="E77" s="31"/>
      <c r="F77" s="31"/>
      <c r="G77" s="31"/>
      <c r="H77" s="31"/>
      <c r="I77" s="31"/>
      <c r="J77" s="31"/>
    </row>
    <row r="78" spans="1:10" x14ac:dyDescent="0.25">
      <c r="A78" s="37">
        <f t="shared" si="1"/>
        <v>78</v>
      </c>
      <c r="B78" s="29" t="s">
        <v>33</v>
      </c>
      <c r="C78" s="31">
        <v>4089161</v>
      </c>
      <c r="D78" s="31">
        <v>5838007</v>
      </c>
      <c r="E78" s="31">
        <v>83854942</v>
      </c>
      <c r="F78" s="31">
        <v>0</v>
      </c>
      <c r="G78" s="31">
        <v>0</v>
      </c>
      <c r="H78" s="31">
        <v>0</v>
      </c>
      <c r="I78" s="31">
        <v>0</v>
      </c>
      <c r="J78" s="31">
        <f>SUM(C78:I78)</f>
        <v>93782110</v>
      </c>
    </row>
    <row r="79" spans="1:10" x14ac:dyDescent="0.25">
      <c r="A79" s="37">
        <f t="shared" si="1"/>
        <v>79</v>
      </c>
      <c r="B79" s="29" t="s">
        <v>34</v>
      </c>
      <c r="C79" s="32">
        <v>3987957</v>
      </c>
      <c r="D79" s="32">
        <v>5690287</v>
      </c>
      <c r="E79" s="32">
        <v>79696530</v>
      </c>
      <c r="F79" s="32">
        <v>0</v>
      </c>
      <c r="G79" s="32">
        <v>0</v>
      </c>
      <c r="H79" s="32">
        <v>0</v>
      </c>
      <c r="I79" s="32">
        <v>0</v>
      </c>
      <c r="J79" s="32">
        <f>SUM(C79:I79)</f>
        <v>89374774</v>
      </c>
    </row>
    <row r="80" spans="1:10" ht="14.4" thickBot="1" x14ac:dyDescent="0.3">
      <c r="A80" s="37">
        <f t="shared" si="1"/>
        <v>80</v>
      </c>
      <c r="B80" s="29" t="s">
        <v>35</v>
      </c>
      <c r="C80" s="33">
        <f>C78-C79</f>
        <v>101204</v>
      </c>
      <c r="D80" s="33">
        <f>D78-D79</f>
        <v>147720</v>
      </c>
      <c r="E80" s="33">
        <f>E78-E79</f>
        <v>4158412</v>
      </c>
      <c r="F80" s="33">
        <f>F78-F79</f>
        <v>0</v>
      </c>
      <c r="G80" s="33">
        <f>G78-G79</f>
        <v>0</v>
      </c>
      <c r="H80" s="33">
        <f>H78-H79</f>
        <v>0</v>
      </c>
      <c r="I80" s="33">
        <f>I78-I79</f>
        <v>0</v>
      </c>
      <c r="J80" s="33">
        <f>J78-J79</f>
        <v>4407336</v>
      </c>
    </row>
    <row r="81" spans="1:10" ht="14.4" thickTop="1" x14ac:dyDescent="0.25">
      <c r="A81" s="37">
        <f t="shared" si="1"/>
        <v>81</v>
      </c>
      <c r="C81" s="31"/>
      <c r="D81" s="31"/>
      <c r="E81" s="31"/>
      <c r="F81" s="31"/>
      <c r="G81" s="31"/>
      <c r="H81" s="31"/>
      <c r="I81" s="31"/>
      <c r="J81" s="31"/>
    </row>
    <row r="82" spans="1:10" x14ac:dyDescent="0.25">
      <c r="A82" s="37">
        <f t="shared" si="1"/>
        <v>82</v>
      </c>
      <c r="B82" s="29" t="s">
        <v>37</v>
      </c>
      <c r="C82" s="31"/>
      <c r="D82" s="31"/>
      <c r="E82" s="31"/>
      <c r="F82" s="31"/>
      <c r="G82" s="31"/>
      <c r="H82" s="31"/>
      <c r="I82" s="31"/>
      <c r="J82" s="31"/>
    </row>
    <row r="83" spans="1:10" x14ac:dyDescent="0.25">
      <c r="A83" s="37">
        <f t="shared" si="1"/>
        <v>83</v>
      </c>
      <c r="B83" s="29" t="s">
        <v>33</v>
      </c>
      <c r="C83" s="31">
        <v>853942</v>
      </c>
      <c r="D83" s="31">
        <v>460591</v>
      </c>
      <c r="E83" s="31">
        <v>33417126</v>
      </c>
      <c r="F83" s="31">
        <v>0</v>
      </c>
      <c r="G83" s="31">
        <v>0</v>
      </c>
      <c r="H83" s="31">
        <v>0</v>
      </c>
      <c r="I83" s="31">
        <v>2927454</v>
      </c>
      <c r="J83" s="31">
        <f>SUM(C83:I83)</f>
        <v>37659113</v>
      </c>
    </row>
    <row r="84" spans="1:10" x14ac:dyDescent="0.25">
      <c r="A84" s="37">
        <f t="shared" si="1"/>
        <v>84</v>
      </c>
      <c r="B84" s="29" t="s">
        <v>34</v>
      </c>
      <c r="C84" s="32">
        <v>831893</v>
      </c>
      <c r="D84" s="32">
        <v>449732</v>
      </c>
      <c r="E84" s="32">
        <v>31773345</v>
      </c>
      <c r="F84" s="32">
        <v>0</v>
      </c>
      <c r="G84" s="32">
        <v>0</v>
      </c>
      <c r="H84" s="32">
        <v>0</v>
      </c>
      <c r="I84" s="32">
        <v>2927454</v>
      </c>
      <c r="J84" s="32">
        <f>SUM(C84:I84)</f>
        <v>35982424</v>
      </c>
    </row>
    <row r="85" spans="1:10" ht="14.4" thickBot="1" x14ac:dyDescent="0.3">
      <c r="A85" s="37">
        <f t="shared" si="1"/>
        <v>85</v>
      </c>
      <c r="B85" s="29" t="s">
        <v>35</v>
      </c>
      <c r="C85" s="33">
        <f>C83-C84</f>
        <v>22049</v>
      </c>
      <c r="D85" s="33">
        <f>D83-D84</f>
        <v>10859</v>
      </c>
      <c r="E85" s="33">
        <f>E83-E84</f>
        <v>1643781</v>
      </c>
      <c r="F85" s="33">
        <f>F83-F84</f>
        <v>0</v>
      </c>
      <c r="G85" s="33">
        <f>G83-G84</f>
        <v>0</v>
      </c>
      <c r="H85" s="33">
        <f>H83-H84</f>
        <v>0</v>
      </c>
      <c r="I85" s="33">
        <f>I83-I84</f>
        <v>0</v>
      </c>
      <c r="J85" s="33">
        <f>J83-J84</f>
        <v>1676689</v>
      </c>
    </row>
    <row r="86" spans="1:10" ht="14.4" thickTop="1" x14ac:dyDescent="0.25">
      <c r="A86" s="37">
        <f t="shared" si="1"/>
        <v>86</v>
      </c>
      <c r="C86" s="31"/>
      <c r="D86" s="31"/>
      <c r="E86" s="31"/>
      <c r="F86" s="31"/>
      <c r="G86" s="31"/>
      <c r="H86" s="31"/>
      <c r="I86" s="31"/>
      <c r="J86" s="31"/>
    </row>
    <row r="87" spans="1:10" x14ac:dyDescent="0.25">
      <c r="A87" s="37">
        <f t="shared" si="1"/>
        <v>87</v>
      </c>
      <c r="B87" s="29" t="s">
        <v>38</v>
      </c>
      <c r="C87" s="31"/>
      <c r="D87" s="31"/>
      <c r="E87" s="31"/>
      <c r="F87" s="31"/>
      <c r="G87" s="31"/>
      <c r="H87" s="31"/>
      <c r="I87" s="31"/>
      <c r="J87" s="31"/>
    </row>
    <row r="88" spans="1:10" x14ac:dyDescent="0.25">
      <c r="A88" s="37">
        <f t="shared" si="1"/>
        <v>88</v>
      </c>
      <c r="B88" s="29" t="s">
        <v>33</v>
      </c>
      <c r="C88" s="31">
        <f>C8+C13+C18+C23+C28+C33+C38+C43+C48+C53+C58+C63+C68+C73+C78+C83</f>
        <v>61361371</v>
      </c>
      <c r="D88" s="31">
        <f>D8+D13+D18+D23+D28+D33+D38+D43+D48+D53+D58+D63+D68+D73+D78+D83</f>
        <v>17605592</v>
      </c>
      <c r="E88" s="31">
        <f>E8+E13+E18+E23+E28+E33+E38+E43+E48+E53+E58+E63+E68+E73+E78+E83</f>
        <v>698396711</v>
      </c>
      <c r="F88" s="31">
        <f>F8+F13+F18+F23+F28+F33+F38+F43+F48+F53+F58+F63+F68+F73+F78+F83</f>
        <v>26178794</v>
      </c>
      <c r="G88" s="31">
        <f>G8+G13+G18+G23+G28+G33+G38+G43+G48+G53+G58+G63+G68+G73+G78+G83</f>
        <v>42843443</v>
      </c>
      <c r="H88" s="31">
        <f>H8+H13+H18+H23+H28+H33+H38+H43+H48+H53+H58+H63+H68+H73+H78+H83</f>
        <v>10994937</v>
      </c>
      <c r="I88" s="31">
        <f>I8+I13+I18+I23+I28+I33+I38+I43+I48+I53+I58+I63+I68+I73+I78+I83</f>
        <v>6349848</v>
      </c>
      <c r="J88" s="31">
        <f>SUM(C88:I88)</f>
        <v>863730696</v>
      </c>
    </row>
    <row r="89" spans="1:10" x14ac:dyDescent="0.25">
      <c r="A89" s="37">
        <f t="shared" si="1"/>
        <v>89</v>
      </c>
      <c r="B89" s="29" t="s">
        <v>34</v>
      </c>
      <c r="C89" s="32">
        <f>C9+C14+C19+C24+C29+C34+C39+C44+C49+C54+C59+C64+C69+C74+C79+C84</f>
        <v>59815717</v>
      </c>
      <c r="D89" s="32">
        <f>D9+D14+D19+D24+D29+D34+D39+D44+D49+D54+D59+D64+D69+D74+D79+D84</f>
        <v>17153311</v>
      </c>
      <c r="E89" s="32">
        <f>E9+E14+E19+E24+E29+E34+E39+E44+E49+E54+E59+E64+E69+E74+E79+E84</f>
        <v>664081282</v>
      </c>
      <c r="F89" s="32">
        <f>F9+F14+F19+F24+F29+F34+F39+F44+F49+F54+F59+F64+F69+F74+F79+F84</f>
        <v>25516274</v>
      </c>
      <c r="G89" s="32">
        <f>G9+G14+G19+G24+G29+G34+G39+G44+G49+G54+G59+G64+G69+G74+G79+G84</f>
        <v>41786791</v>
      </c>
      <c r="H89" s="32">
        <f>H9+H14+H19+H24+H29+H34+H39+H44+H49+H54+H59+H64+H69+H74+H79+H84</f>
        <v>10716264</v>
      </c>
      <c r="I89" s="32">
        <f>I9+I14+I19+I24+I29+I34+I39+I44+I49+I54+I59+I64+I69+I74+I79+I84</f>
        <v>6349848</v>
      </c>
      <c r="J89" s="32">
        <f>SUM(C89:I89)</f>
        <v>825419487</v>
      </c>
    </row>
    <row r="90" spans="1:10" ht="14.4" thickBot="1" x14ac:dyDescent="0.3">
      <c r="A90" s="37">
        <f t="shared" si="1"/>
        <v>90</v>
      </c>
      <c r="B90" s="29" t="s">
        <v>35</v>
      </c>
      <c r="C90" s="33">
        <f>C88-C89</f>
        <v>1545654</v>
      </c>
      <c r="D90" s="33">
        <f>D88-D89</f>
        <v>452281</v>
      </c>
      <c r="E90" s="33">
        <f>E88-E89</f>
        <v>34315429</v>
      </c>
      <c r="F90" s="33">
        <f>F88-F89</f>
        <v>662520</v>
      </c>
      <c r="G90" s="33">
        <f>G88-G89</f>
        <v>1056652</v>
      </c>
      <c r="H90" s="33">
        <f>H88-H89</f>
        <v>278673</v>
      </c>
      <c r="I90" s="33">
        <f>I88-I89</f>
        <v>0</v>
      </c>
      <c r="J90" s="33">
        <f>J88-J89</f>
        <v>38311209</v>
      </c>
    </row>
    <row r="91" spans="1:10" ht="14.4" thickTop="1" x14ac:dyDescent="0.25">
      <c r="A91" s="37">
        <f t="shared" si="1"/>
        <v>91</v>
      </c>
      <c r="C91" s="31"/>
      <c r="D91" s="31"/>
      <c r="E91" s="31"/>
      <c r="F91" s="31"/>
      <c r="G91" s="31"/>
      <c r="H91" s="31"/>
      <c r="I91" s="31"/>
      <c r="J91" s="31"/>
    </row>
    <row r="92" spans="1:10" ht="14.4" thickBot="1" x14ac:dyDescent="0.3">
      <c r="A92" s="37">
        <f t="shared" si="1"/>
        <v>92</v>
      </c>
      <c r="B92" s="29" t="s">
        <v>39</v>
      </c>
      <c r="C92" s="33">
        <v>1548673</v>
      </c>
      <c r="D92" s="33">
        <v>452238</v>
      </c>
      <c r="E92" s="33">
        <v>34314065</v>
      </c>
      <c r="F92" s="33">
        <v>663320</v>
      </c>
      <c r="G92" s="33">
        <v>1086030</v>
      </c>
      <c r="H92" s="33">
        <v>278674</v>
      </c>
      <c r="I92" s="33">
        <v>0</v>
      </c>
      <c r="J92" s="33">
        <f>SUM(C92:I92)</f>
        <v>38343000</v>
      </c>
    </row>
    <row r="93" spans="1:10" ht="14.4" thickTop="1" x14ac:dyDescent="0.25">
      <c r="A93" s="37">
        <f t="shared" si="1"/>
        <v>93</v>
      </c>
      <c r="C93" s="31"/>
      <c r="D93" s="31"/>
      <c r="E93" s="31"/>
      <c r="F93" s="31"/>
      <c r="G93" s="31"/>
      <c r="H93" s="31"/>
      <c r="I93" s="31"/>
      <c r="J93" s="31"/>
    </row>
    <row r="94" spans="1:10" ht="14.4" thickBot="1" x14ac:dyDescent="0.3">
      <c r="A94" s="37">
        <f t="shared" si="1"/>
        <v>94</v>
      </c>
      <c r="B94" s="29" t="s">
        <v>40</v>
      </c>
      <c r="C94" s="33">
        <f>C90-C92</f>
        <v>-3019</v>
      </c>
      <c r="D94" s="33">
        <f t="shared" ref="D94:J94" si="2">D90-D92</f>
        <v>43</v>
      </c>
      <c r="E94" s="33">
        <f t="shared" si="2"/>
        <v>1364</v>
      </c>
      <c r="F94" s="33">
        <f t="shared" si="2"/>
        <v>-800</v>
      </c>
      <c r="G94" s="33">
        <f t="shared" si="2"/>
        <v>-29378</v>
      </c>
      <c r="H94" s="33">
        <f t="shared" si="2"/>
        <v>-1</v>
      </c>
      <c r="I94" s="33">
        <f t="shared" si="2"/>
        <v>0</v>
      </c>
      <c r="J94" s="33">
        <f t="shared" si="2"/>
        <v>-31791</v>
      </c>
    </row>
    <row r="95" spans="1:10" ht="14.4" thickTop="1" x14ac:dyDescent="0.25">
      <c r="A95" s="37">
        <f t="shared" si="1"/>
        <v>95</v>
      </c>
      <c r="C95" s="31"/>
      <c r="D95" s="31"/>
      <c r="E95" s="31"/>
      <c r="F95" s="31"/>
      <c r="G95" s="31"/>
      <c r="H95" s="31"/>
      <c r="I95" s="31"/>
      <c r="J95" s="34">
        <f>J94/J92</f>
        <v>-8.2912135200688517E-4</v>
      </c>
    </row>
    <row r="96" spans="1:10" x14ac:dyDescent="0.25">
      <c r="A96" s="37">
        <f t="shared" si="1"/>
        <v>96</v>
      </c>
      <c r="B96" s="35" t="s">
        <v>41</v>
      </c>
      <c r="C96" s="31" t="s">
        <v>43</v>
      </c>
      <c r="D96" s="31"/>
      <c r="E96" s="31"/>
      <c r="F96" s="31"/>
      <c r="G96" s="31"/>
      <c r="H96" s="31"/>
      <c r="I96" s="31"/>
      <c r="J96" s="31"/>
    </row>
    <row r="97" spans="1:10" x14ac:dyDescent="0.25">
      <c r="A97" s="37">
        <f t="shared" si="1"/>
        <v>97</v>
      </c>
      <c r="C97" s="31" t="s">
        <v>44</v>
      </c>
      <c r="D97" s="31"/>
      <c r="E97" s="31"/>
      <c r="F97" s="31"/>
      <c r="G97" s="31"/>
      <c r="H97" s="31"/>
      <c r="I97" s="31"/>
      <c r="J97" s="31"/>
    </row>
    <row r="98" spans="1:10" x14ac:dyDescent="0.25">
      <c r="A98" s="37">
        <f t="shared" si="1"/>
        <v>98</v>
      </c>
      <c r="C98" s="31" t="s">
        <v>42</v>
      </c>
      <c r="D98" s="31"/>
      <c r="E98" s="31"/>
      <c r="F98" s="31"/>
      <c r="G98" s="31"/>
      <c r="H98" s="31"/>
      <c r="I98" s="31"/>
      <c r="J98" s="31"/>
    </row>
    <row r="99" spans="1:10" x14ac:dyDescent="0.25">
      <c r="A99" s="37"/>
      <c r="D99" s="31"/>
      <c r="E99" s="31"/>
      <c r="F99" s="31"/>
      <c r="G99" s="31"/>
      <c r="H99" s="31"/>
      <c r="I99" s="31"/>
      <c r="J99" s="31"/>
    </row>
    <row r="100" spans="1:10" x14ac:dyDescent="0.25">
      <c r="C100" s="31"/>
      <c r="D100" s="31"/>
      <c r="E100" s="31"/>
      <c r="F100" s="31"/>
      <c r="G100" s="31"/>
      <c r="H100" s="31"/>
      <c r="I100" s="31"/>
      <c r="J100" s="31"/>
    </row>
    <row r="101" spans="1:10" x14ac:dyDescent="0.25">
      <c r="C101" s="31"/>
      <c r="D101" s="31"/>
      <c r="E101" s="31"/>
      <c r="F101" s="31"/>
      <c r="G101" s="31"/>
      <c r="H101" s="31"/>
      <c r="I101" s="31"/>
      <c r="J101" s="31"/>
    </row>
    <row r="102" spans="1:10" x14ac:dyDescent="0.25">
      <c r="C102" s="31"/>
      <c r="D102" s="31"/>
      <c r="E102" s="31"/>
      <c r="F102" s="31"/>
      <c r="G102" s="31"/>
      <c r="H102" s="31"/>
      <c r="I102" s="31"/>
      <c r="J102" s="31"/>
    </row>
    <row r="103" spans="1:10" x14ac:dyDescent="0.25">
      <c r="C103" s="31"/>
      <c r="D103" s="31"/>
      <c r="E103" s="31"/>
      <c r="F103" s="31"/>
      <c r="G103" s="31"/>
      <c r="H103" s="31"/>
      <c r="I103" s="31"/>
      <c r="J103" s="31"/>
    </row>
    <row r="104" spans="1:10" x14ac:dyDescent="0.25">
      <c r="C104" s="31"/>
      <c r="D104" s="31"/>
      <c r="E104" s="31"/>
      <c r="F104" s="31"/>
      <c r="G104" s="31"/>
      <c r="H104" s="31"/>
      <c r="I104" s="31"/>
      <c r="J104" s="31"/>
    </row>
    <row r="105" spans="1:10" x14ac:dyDescent="0.25">
      <c r="C105" s="31"/>
      <c r="D105" s="31"/>
      <c r="E105" s="31"/>
      <c r="F105" s="31"/>
      <c r="G105" s="31"/>
      <c r="H105" s="31"/>
      <c r="I105" s="31"/>
      <c r="J105" s="31"/>
    </row>
    <row r="106" spans="1:10" x14ac:dyDescent="0.25">
      <c r="C106" s="31"/>
      <c r="D106" s="31"/>
      <c r="E106" s="31"/>
      <c r="F106" s="31"/>
      <c r="G106" s="31"/>
      <c r="H106" s="31"/>
      <c r="I106" s="31"/>
      <c r="J106" s="31"/>
    </row>
    <row r="107" spans="1:10" x14ac:dyDescent="0.25">
      <c r="C107" s="31"/>
      <c r="D107" s="31"/>
      <c r="E107" s="31"/>
      <c r="F107" s="31"/>
      <c r="G107" s="31"/>
      <c r="H107" s="31"/>
      <c r="I107" s="31"/>
      <c r="J107" s="31"/>
    </row>
    <row r="108" spans="1:10" x14ac:dyDescent="0.25">
      <c r="C108" s="31"/>
      <c r="D108" s="31"/>
      <c r="E108" s="31"/>
      <c r="F108" s="31"/>
      <c r="G108" s="31"/>
      <c r="H108" s="31"/>
      <c r="I108" s="31"/>
      <c r="J108" s="31"/>
    </row>
    <row r="109" spans="1:10" x14ac:dyDescent="0.25">
      <c r="C109" s="31"/>
      <c r="D109" s="31"/>
      <c r="E109" s="31"/>
      <c r="F109" s="31"/>
      <c r="G109" s="31"/>
      <c r="H109" s="31"/>
      <c r="I109" s="31"/>
      <c r="J109" s="31"/>
    </row>
    <row r="110" spans="1:10" x14ac:dyDescent="0.25">
      <c r="C110" s="31"/>
      <c r="D110" s="31"/>
      <c r="E110" s="31"/>
      <c r="F110" s="31"/>
      <c r="G110" s="31"/>
      <c r="H110" s="31"/>
      <c r="I110" s="31"/>
      <c r="J110" s="31"/>
    </row>
    <row r="111" spans="1:10" x14ac:dyDescent="0.25">
      <c r="C111" s="31"/>
      <c r="D111" s="31"/>
      <c r="E111" s="31"/>
      <c r="F111" s="31"/>
      <c r="G111" s="31"/>
      <c r="H111" s="31"/>
      <c r="I111" s="31"/>
      <c r="J111" s="31"/>
    </row>
    <row r="112" spans="1:10" x14ac:dyDescent="0.25">
      <c r="C112" s="31"/>
      <c r="D112" s="31"/>
      <c r="E112" s="31"/>
      <c r="F112" s="31"/>
      <c r="G112" s="31"/>
      <c r="H112" s="31"/>
      <c r="I112" s="31"/>
      <c r="J112" s="31"/>
    </row>
    <row r="113" spans="3:10" x14ac:dyDescent="0.25">
      <c r="C113" s="31"/>
      <c r="D113" s="31"/>
      <c r="E113" s="31"/>
      <c r="F113" s="31"/>
      <c r="G113" s="31"/>
      <c r="H113" s="31"/>
      <c r="I113" s="31"/>
      <c r="J113" s="31"/>
    </row>
    <row r="114" spans="3:10" x14ac:dyDescent="0.25">
      <c r="C114" s="31"/>
      <c r="D114" s="31"/>
      <c r="E114" s="31"/>
      <c r="F114" s="31"/>
      <c r="G114" s="31"/>
      <c r="H114" s="31"/>
      <c r="I114" s="31"/>
      <c r="J114" s="31"/>
    </row>
    <row r="115" spans="3:10" x14ac:dyDescent="0.25">
      <c r="C115" s="31"/>
      <c r="D115" s="31"/>
      <c r="E115" s="31"/>
      <c r="F115" s="31"/>
      <c r="G115" s="31"/>
      <c r="H115" s="31"/>
      <c r="I115" s="31"/>
      <c r="J115" s="31"/>
    </row>
    <row r="116" spans="3:10" x14ac:dyDescent="0.25">
      <c r="C116" s="31"/>
      <c r="D116" s="31"/>
      <c r="E116" s="31"/>
      <c r="F116" s="31"/>
      <c r="G116" s="31"/>
      <c r="H116" s="31"/>
      <c r="I116" s="31"/>
      <c r="J116" s="31"/>
    </row>
    <row r="117" spans="3:10" x14ac:dyDescent="0.25">
      <c r="C117" s="31"/>
      <c r="D117" s="31"/>
      <c r="E117" s="31"/>
      <c r="F117" s="31"/>
      <c r="G117" s="31"/>
      <c r="H117" s="31"/>
      <c r="I117" s="31"/>
      <c r="J117" s="31"/>
    </row>
    <row r="118" spans="3:10" x14ac:dyDescent="0.25">
      <c r="C118" s="31"/>
      <c r="D118" s="31"/>
      <c r="E118" s="31"/>
      <c r="F118" s="31"/>
      <c r="G118" s="31"/>
      <c r="H118" s="31"/>
      <c r="I118" s="31"/>
      <c r="J118" s="31"/>
    </row>
    <row r="119" spans="3:10" x14ac:dyDescent="0.25">
      <c r="C119" s="31"/>
      <c r="D119" s="31"/>
      <c r="E119" s="31"/>
      <c r="F119" s="31"/>
      <c r="G119" s="31"/>
      <c r="H119" s="31"/>
      <c r="I119" s="31"/>
      <c r="J119" s="31"/>
    </row>
    <row r="120" spans="3:10" x14ac:dyDescent="0.25">
      <c r="C120" s="31"/>
      <c r="D120" s="31"/>
      <c r="E120" s="31"/>
      <c r="F120" s="31"/>
      <c r="G120" s="31"/>
      <c r="H120" s="31"/>
      <c r="I120" s="31"/>
      <c r="J120" s="31"/>
    </row>
    <row r="121" spans="3:10" x14ac:dyDescent="0.25">
      <c r="C121" s="31"/>
      <c r="D121" s="31"/>
      <c r="E121" s="31"/>
      <c r="F121" s="31"/>
      <c r="G121" s="31"/>
      <c r="H121" s="31"/>
      <c r="I121" s="31"/>
      <c r="J121" s="31"/>
    </row>
    <row r="122" spans="3:10" x14ac:dyDescent="0.25">
      <c r="C122" s="31"/>
      <c r="D122" s="31"/>
      <c r="E122" s="31"/>
      <c r="F122" s="31"/>
      <c r="G122" s="31"/>
      <c r="H122" s="31"/>
      <c r="I122" s="31"/>
      <c r="J122" s="31"/>
    </row>
    <row r="123" spans="3:10" x14ac:dyDescent="0.25">
      <c r="C123" s="31"/>
      <c r="D123" s="31"/>
      <c r="E123" s="31"/>
      <c r="F123" s="31"/>
      <c r="G123" s="31"/>
      <c r="H123" s="31"/>
      <c r="I123" s="31"/>
      <c r="J123" s="31"/>
    </row>
    <row r="124" spans="3:10" x14ac:dyDescent="0.25">
      <c r="C124" s="31"/>
      <c r="D124" s="31"/>
      <c r="E124" s="31"/>
      <c r="F124" s="31"/>
      <c r="G124" s="31"/>
      <c r="H124" s="31"/>
      <c r="I124" s="31"/>
      <c r="J124" s="31"/>
    </row>
    <row r="125" spans="3:10" x14ac:dyDescent="0.25">
      <c r="C125" s="31"/>
      <c r="D125" s="31"/>
      <c r="E125" s="31"/>
      <c r="F125" s="31"/>
      <c r="G125" s="31"/>
      <c r="H125" s="31"/>
      <c r="I125" s="31"/>
      <c r="J125" s="31"/>
    </row>
    <row r="126" spans="3:10" x14ac:dyDescent="0.25">
      <c r="C126" s="31"/>
      <c r="D126" s="31"/>
      <c r="E126" s="31"/>
      <c r="F126" s="31"/>
      <c r="G126" s="31"/>
      <c r="H126" s="31"/>
      <c r="I126" s="31"/>
      <c r="J126" s="31"/>
    </row>
    <row r="127" spans="3:10" x14ac:dyDescent="0.25">
      <c r="C127" s="31"/>
      <c r="D127" s="31"/>
      <c r="E127" s="31"/>
      <c r="F127" s="31"/>
      <c r="G127" s="31"/>
      <c r="H127" s="31"/>
      <c r="I127" s="31"/>
      <c r="J127" s="31"/>
    </row>
    <row r="128" spans="3:10" x14ac:dyDescent="0.25">
      <c r="C128" s="31"/>
      <c r="D128" s="31"/>
      <c r="E128" s="31"/>
      <c r="F128" s="31"/>
      <c r="G128" s="31"/>
      <c r="H128" s="31"/>
      <c r="I128" s="31"/>
      <c r="J128" s="31"/>
    </row>
    <row r="129" spans="3:10" x14ac:dyDescent="0.25">
      <c r="C129" s="31"/>
      <c r="D129" s="31"/>
      <c r="E129" s="31"/>
      <c r="F129" s="31"/>
      <c r="G129" s="31"/>
      <c r="H129" s="31"/>
      <c r="I129" s="31"/>
      <c r="J129" s="31"/>
    </row>
    <row r="130" spans="3:10" x14ac:dyDescent="0.25">
      <c r="C130" s="31"/>
      <c r="D130" s="31"/>
      <c r="E130" s="31"/>
      <c r="F130" s="31"/>
      <c r="G130" s="31"/>
      <c r="H130" s="31"/>
      <c r="I130" s="31"/>
      <c r="J130" s="31"/>
    </row>
    <row r="131" spans="3:10" x14ac:dyDescent="0.25">
      <c r="C131" s="31"/>
      <c r="D131" s="31"/>
      <c r="E131" s="31"/>
      <c r="F131" s="31"/>
      <c r="G131" s="31"/>
      <c r="H131" s="31"/>
      <c r="I131" s="31"/>
      <c r="J131" s="31"/>
    </row>
    <row r="132" spans="3:10" x14ac:dyDescent="0.25">
      <c r="C132" s="31"/>
      <c r="D132" s="31"/>
      <c r="E132" s="31"/>
      <c r="F132" s="31"/>
      <c r="G132" s="31"/>
      <c r="H132" s="31"/>
      <c r="I132" s="31"/>
      <c r="J132" s="31"/>
    </row>
    <row r="133" spans="3:10" x14ac:dyDescent="0.25">
      <c r="C133" s="31"/>
      <c r="D133" s="31"/>
      <c r="E133" s="31"/>
      <c r="F133" s="31"/>
      <c r="G133" s="31"/>
      <c r="H133" s="31"/>
      <c r="I133" s="31"/>
      <c r="J133" s="31"/>
    </row>
    <row r="134" spans="3:10" x14ac:dyDescent="0.25">
      <c r="C134" s="31"/>
      <c r="D134" s="31"/>
      <c r="E134" s="31"/>
      <c r="F134" s="31"/>
      <c r="G134" s="31"/>
      <c r="H134" s="31"/>
      <c r="I134" s="31"/>
      <c r="J134" s="31"/>
    </row>
    <row r="135" spans="3:10" x14ac:dyDescent="0.25">
      <c r="C135" s="31"/>
      <c r="D135" s="31"/>
      <c r="E135" s="31"/>
      <c r="F135" s="31"/>
      <c r="G135" s="31"/>
      <c r="H135" s="31"/>
      <c r="I135" s="31"/>
      <c r="J135" s="31"/>
    </row>
    <row r="136" spans="3:10" x14ac:dyDescent="0.25">
      <c r="C136" s="31"/>
      <c r="D136" s="31"/>
      <c r="E136" s="31"/>
      <c r="F136" s="31"/>
      <c r="G136" s="31"/>
      <c r="H136" s="31"/>
      <c r="I136" s="31"/>
      <c r="J136" s="31"/>
    </row>
    <row r="137" spans="3:10" x14ac:dyDescent="0.25">
      <c r="C137" s="31"/>
      <c r="D137" s="31"/>
      <c r="E137" s="31"/>
      <c r="F137" s="31"/>
      <c r="G137" s="31"/>
      <c r="H137" s="31"/>
      <c r="I137" s="31"/>
      <c r="J137" s="31"/>
    </row>
    <row r="138" spans="3:10" x14ac:dyDescent="0.25">
      <c r="C138" s="31"/>
      <c r="D138" s="31"/>
      <c r="E138" s="31"/>
      <c r="F138" s="31"/>
      <c r="G138" s="31"/>
      <c r="H138" s="31"/>
      <c r="I138" s="31"/>
      <c r="J138" s="31"/>
    </row>
    <row r="139" spans="3:10" x14ac:dyDescent="0.25">
      <c r="C139" s="31"/>
      <c r="D139" s="31"/>
      <c r="E139" s="31"/>
      <c r="F139" s="31"/>
      <c r="G139" s="31"/>
      <c r="H139" s="31"/>
      <c r="I139" s="31"/>
      <c r="J139" s="31"/>
    </row>
    <row r="140" spans="3:10" x14ac:dyDescent="0.25">
      <c r="C140" s="31"/>
      <c r="D140" s="31"/>
      <c r="E140" s="31"/>
      <c r="F140" s="31"/>
      <c r="G140" s="31"/>
      <c r="H140" s="31"/>
      <c r="I140" s="31"/>
      <c r="J140" s="31"/>
    </row>
    <row r="141" spans="3:10" x14ac:dyDescent="0.25">
      <c r="C141" s="31"/>
      <c r="D141" s="31"/>
      <c r="E141" s="31"/>
      <c r="F141" s="31"/>
      <c r="G141" s="31"/>
      <c r="H141" s="31"/>
      <c r="I141" s="31"/>
      <c r="J141" s="31"/>
    </row>
    <row r="142" spans="3:10" x14ac:dyDescent="0.25">
      <c r="C142" s="31"/>
      <c r="D142" s="31"/>
      <c r="E142" s="31"/>
      <c r="F142" s="31"/>
      <c r="G142" s="31"/>
      <c r="H142" s="31"/>
      <c r="I142" s="31"/>
      <c r="J142" s="31"/>
    </row>
    <row r="143" spans="3:10" x14ac:dyDescent="0.25">
      <c r="C143" s="31"/>
      <c r="D143" s="31"/>
      <c r="E143" s="31"/>
      <c r="F143" s="31"/>
      <c r="G143" s="31"/>
      <c r="H143" s="31"/>
      <c r="I143" s="31"/>
      <c r="J143" s="31"/>
    </row>
    <row r="144" spans="3:10" x14ac:dyDescent="0.25">
      <c r="C144" s="31"/>
      <c r="D144" s="31"/>
      <c r="E144" s="31"/>
      <c r="F144" s="31"/>
      <c r="G144" s="31"/>
      <c r="H144" s="31"/>
      <c r="I144" s="31"/>
      <c r="J144" s="31"/>
    </row>
    <row r="145" spans="3:10" x14ac:dyDescent="0.25">
      <c r="C145" s="31"/>
      <c r="D145" s="31"/>
      <c r="E145" s="31"/>
      <c r="F145" s="31"/>
      <c r="G145" s="31"/>
      <c r="H145" s="31"/>
      <c r="I145" s="31"/>
      <c r="J145" s="31"/>
    </row>
    <row r="146" spans="3:10" x14ac:dyDescent="0.25">
      <c r="C146" s="31"/>
      <c r="D146" s="31"/>
      <c r="E146" s="31"/>
      <c r="F146" s="31"/>
      <c r="G146" s="31"/>
      <c r="H146" s="31"/>
      <c r="I146" s="31"/>
      <c r="J146" s="31"/>
    </row>
    <row r="147" spans="3:10" x14ac:dyDescent="0.25">
      <c r="C147" s="31"/>
      <c r="D147" s="31"/>
      <c r="E147" s="31"/>
      <c r="F147" s="31"/>
      <c r="G147" s="31"/>
      <c r="H147" s="31"/>
      <c r="I147" s="31"/>
      <c r="J147" s="31"/>
    </row>
    <row r="148" spans="3:10" x14ac:dyDescent="0.25">
      <c r="C148" s="31"/>
      <c r="D148" s="31"/>
      <c r="E148" s="31"/>
      <c r="F148" s="31"/>
      <c r="G148" s="31"/>
      <c r="H148" s="31"/>
      <c r="I148" s="31"/>
      <c r="J148" s="31"/>
    </row>
    <row r="149" spans="3:10" x14ac:dyDescent="0.25">
      <c r="C149" s="31"/>
      <c r="D149" s="31"/>
      <c r="E149" s="31"/>
      <c r="F149" s="31"/>
      <c r="G149" s="31"/>
      <c r="H149" s="31"/>
      <c r="I149" s="31"/>
      <c r="J149" s="31"/>
    </row>
    <row r="150" spans="3:10" x14ac:dyDescent="0.25">
      <c r="C150" s="31"/>
      <c r="D150" s="31"/>
      <c r="E150" s="31"/>
      <c r="F150" s="31"/>
      <c r="G150" s="31"/>
      <c r="H150" s="31"/>
      <c r="I150" s="31"/>
      <c r="J150" s="31"/>
    </row>
    <row r="151" spans="3:10" x14ac:dyDescent="0.25">
      <c r="C151" s="31"/>
      <c r="D151" s="31"/>
      <c r="E151" s="31"/>
      <c r="F151" s="31"/>
      <c r="G151" s="31"/>
      <c r="H151" s="31"/>
      <c r="I151" s="31"/>
      <c r="J151" s="31"/>
    </row>
    <row r="152" spans="3:10" x14ac:dyDescent="0.25">
      <c r="C152" s="31"/>
      <c r="D152" s="31"/>
      <c r="E152" s="31"/>
      <c r="F152" s="31"/>
      <c r="G152" s="31"/>
      <c r="H152" s="31"/>
      <c r="I152" s="31"/>
      <c r="J152" s="31"/>
    </row>
    <row r="153" spans="3:10" x14ac:dyDescent="0.25">
      <c r="C153" s="31"/>
      <c r="D153" s="31"/>
      <c r="E153" s="31"/>
      <c r="F153" s="31"/>
      <c r="G153" s="31"/>
      <c r="H153" s="31"/>
      <c r="I153" s="31"/>
      <c r="J153" s="31"/>
    </row>
    <row r="154" spans="3:10" x14ac:dyDescent="0.25">
      <c r="C154" s="31"/>
      <c r="D154" s="31"/>
      <c r="E154" s="31"/>
      <c r="F154" s="31"/>
      <c r="G154" s="31"/>
      <c r="H154" s="31"/>
      <c r="I154" s="31"/>
      <c r="J154" s="31"/>
    </row>
    <row r="155" spans="3:10" x14ac:dyDescent="0.25">
      <c r="C155" s="31"/>
      <c r="D155" s="31"/>
      <c r="E155" s="31"/>
      <c r="F155" s="31"/>
      <c r="G155" s="31"/>
      <c r="H155" s="31"/>
      <c r="I155" s="31"/>
      <c r="J155" s="31"/>
    </row>
    <row r="156" spans="3:10" x14ac:dyDescent="0.25">
      <c r="C156" s="31"/>
      <c r="D156" s="31"/>
      <c r="E156" s="31"/>
      <c r="F156" s="31"/>
      <c r="G156" s="31"/>
      <c r="H156" s="31"/>
      <c r="I156" s="31"/>
      <c r="J156" s="31"/>
    </row>
    <row r="157" spans="3:10" x14ac:dyDescent="0.25">
      <c r="C157" s="31"/>
      <c r="D157" s="31"/>
      <c r="E157" s="31"/>
      <c r="F157" s="31"/>
      <c r="G157" s="31"/>
      <c r="H157" s="31"/>
      <c r="I157" s="31"/>
      <c r="J157" s="31"/>
    </row>
    <row r="158" spans="3:10" x14ac:dyDescent="0.25">
      <c r="C158" s="31"/>
      <c r="D158" s="31"/>
      <c r="E158" s="31"/>
      <c r="F158" s="31"/>
      <c r="G158" s="31"/>
      <c r="H158" s="31"/>
      <c r="I158" s="31"/>
      <c r="J158" s="31"/>
    </row>
    <row r="159" spans="3:10" x14ac:dyDescent="0.25">
      <c r="C159" s="31"/>
      <c r="D159" s="31"/>
      <c r="E159" s="31"/>
      <c r="F159" s="31"/>
      <c r="G159" s="31"/>
      <c r="H159" s="31"/>
      <c r="I159" s="31"/>
      <c r="J159" s="31"/>
    </row>
    <row r="160" spans="3:10" x14ac:dyDescent="0.25">
      <c r="C160" s="31"/>
      <c r="D160" s="31"/>
      <c r="E160" s="31"/>
      <c r="F160" s="31"/>
      <c r="G160" s="31"/>
      <c r="H160" s="31"/>
      <c r="I160" s="31"/>
      <c r="J160" s="31"/>
    </row>
    <row r="161" spans="3:10" x14ac:dyDescent="0.25">
      <c r="C161" s="31"/>
      <c r="D161" s="31"/>
      <c r="E161" s="31"/>
      <c r="F161" s="31"/>
      <c r="G161" s="31"/>
      <c r="H161" s="31"/>
      <c r="I161" s="31"/>
      <c r="J161" s="31"/>
    </row>
    <row r="162" spans="3:10" x14ac:dyDescent="0.25">
      <c r="C162" s="31"/>
      <c r="D162" s="31"/>
      <c r="E162" s="31"/>
      <c r="F162" s="31"/>
      <c r="G162" s="31"/>
      <c r="H162" s="31"/>
      <c r="I162" s="31"/>
      <c r="J162" s="31"/>
    </row>
    <row r="163" spans="3:10" x14ac:dyDescent="0.25">
      <c r="C163" s="31"/>
      <c r="D163" s="31"/>
      <c r="E163" s="31"/>
      <c r="F163" s="31"/>
      <c r="G163" s="31"/>
      <c r="H163" s="31"/>
      <c r="I163" s="31"/>
      <c r="J163" s="31"/>
    </row>
    <row r="164" spans="3:10" x14ac:dyDescent="0.25">
      <c r="C164" s="31"/>
      <c r="D164" s="31"/>
      <c r="E164" s="31"/>
      <c r="F164" s="31"/>
      <c r="G164" s="31"/>
      <c r="H164" s="31"/>
      <c r="I164" s="31"/>
      <c r="J164" s="31"/>
    </row>
    <row r="165" spans="3:10" x14ac:dyDescent="0.25">
      <c r="C165" s="31"/>
      <c r="D165" s="31"/>
      <c r="E165" s="31"/>
      <c r="F165" s="31"/>
      <c r="G165" s="31"/>
      <c r="H165" s="31"/>
      <c r="I165" s="31"/>
      <c r="J165" s="31"/>
    </row>
    <row r="166" spans="3:10" x14ac:dyDescent="0.25">
      <c r="C166" s="31"/>
      <c r="D166" s="31"/>
      <c r="E166" s="31"/>
      <c r="F166" s="31"/>
      <c r="G166" s="31"/>
      <c r="H166" s="31"/>
      <c r="I166" s="31"/>
      <c r="J166" s="31"/>
    </row>
    <row r="167" spans="3:10" x14ac:dyDescent="0.25">
      <c r="C167" s="31"/>
      <c r="D167" s="31"/>
      <c r="E167" s="31"/>
      <c r="F167" s="31"/>
      <c r="G167" s="31"/>
      <c r="H167" s="31"/>
      <c r="I167" s="31"/>
      <c r="J167" s="31"/>
    </row>
    <row r="168" spans="3:10" x14ac:dyDescent="0.25">
      <c r="C168" s="31"/>
      <c r="D168" s="31"/>
      <c r="E168" s="31"/>
      <c r="F168" s="31"/>
      <c r="G168" s="31"/>
      <c r="H168" s="31"/>
      <c r="I168" s="31"/>
      <c r="J168" s="31"/>
    </row>
    <row r="169" spans="3:10" x14ac:dyDescent="0.25">
      <c r="C169" s="31"/>
      <c r="D169" s="31"/>
      <c r="E169" s="31"/>
      <c r="F169" s="31"/>
      <c r="G169" s="31"/>
      <c r="H169" s="31"/>
      <c r="I169" s="31"/>
      <c r="J169" s="31"/>
    </row>
    <row r="170" spans="3:10" x14ac:dyDescent="0.25">
      <c r="C170" s="31"/>
      <c r="D170" s="31"/>
      <c r="E170" s="31"/>
      <c r="F170" s="31"/>
      <c r="G170" s="31"/>
      <c r="H170" s="31"/>
      <c r="I170" s="31"/>
      <c r="J170" s="31"/>
    </row>
    <row r="171" spans="3:10" x14ac:dyDescent="0.25">
      <c r="C171" s="31"/>
      <c r="D171" s="31"/>
      <c r="E171" s="31"/>
      <c r="F171" s="31"/>
      <c r="G171" s="31"/>
      <c r="H171" s="31"/>
      <c r="I171" s="31"/>
      <c r="J171" s="31"/>
    </row>
    <row r="172" spans="3:10" x14ac:dyDescent="0.25">
      <c r="C172" s="31"/>
      <c r="D172" s="31"/>
      <c r="E172" s="31"/>
      <c r="F172" s="31"/>
      <c r="G172" s="31"/>
      <c r="H172" s="31"/>
      <c r="I172" s="31"/>
      <c r="J172" s="31"/>
    </row>
    <row r="173" spans="3:10" x14ac:dyDescent="0.25">
      <c r="C173" s="31"/>
      <c r="D173" s="31"/>
      <c r="E173" s="31"/>
      <c r="F173" s="31"/>
      <c r="G173" s="31"/>
      <c r="H173" s="31"/>
      <c r="I173" s="31"/>
      <c r="J173" s="31"/>
    </row>
    <row r="174" spans="3:10" x14ac:dyDescent="0.25">
      <c r="C174" s="31"/>
      <c r="D174" s="31"/>
      <c r="E174" s="31"/>
      <c r="F174" s="31"/>
      <c r="G174" s="31"/>
      <c r="H174" s="31"/>
      <c r="I174" s="31"/>
      <c r="J174" s="31"/>
    </row>
    <row r="175" spans="3:10" x14ac:dyDescent="0.25">
      <c r="C175" s="31"/>
      <c r="D175" s="31"/>
      <c r="E175" s="31"/>
      <c r="F175" s="31"/>
      <c r="G175" s="31"/>
      <c r="H175" s="31"/>
      <c r="I175" s="31"/>
      <c r="J175" s="31"/>
    </row>
    <row r="176" spans="3:10" x14ac:dyDescent="0.25">
      <c r="C176" s="31"/>
      <c r="D176" s="31"/>
      <c r="E176" s="31"/>
      <c r="F176" s="31"/>
      <c r="G176" s="31"/>
      <c r="H176" s="31"/>
      <c r="I176" s="31"/>
      <c r="J176" s="31"/>
    </row>
    <row r="177" spans="3:10" x14ac:dyDescent="0.25">
      <c r="C177" s="31"/>
      <c r="D177" s="31"/>
      <c r="E177" s="31"/>
      <c r="F177" s="31"/>
      <c r="G177" s="31"/>
      <c r="H177" s="31"/>
      <c r="I177" s="31"/>
      <c r="J177" s="31"/>
    </row>
    <row r="178" spans="3:10" x14ac:dyDescent="0.25">
      <c r="C178" s="31"/>
      <c r="D178" s="31"/>
      <c r="E178" s="31"/>
      <c r="F178" s="31"/>
      <c r="G178" s="31"/>
      <c r="H178" s="31"/>
      <c r="I178" s="31"/>
      <c r="J178" s="31"/>
    </row>
    <row r="179" spans="3:10" x14ac:dyDescent="0.25">
      <c r="C179" s="31"/>
      <c r="D179" s="31"/>
      <c r="E179" s="31"/>
      <c r="F179" s="31"/>
      <c r="G179" s="31"/>
      <c r="H179" s="31"/>
      <c r="I179" s="31"/>
      <c r="J179" s="31"/>
    </row>
    <row r="180" spans="3:10" x14ac:dyDescent="0.25">
      <c r="C180" s="31"/>
      <c r="D180" s="31"/>
      <c r="E180" s="31"/>
      <c r="F180" s="31"/>
      <c r="G180" s="31"/>
      <c r="H180" s="31"/>
      <c r="I180" s="31"/>
      <c r="J180" s="31"/>
    </row>
    <row r="181" spans="3:10" x14ac:dyDescent="0.25">
      <c r="C181" s="31"/>
      <c r="D181" s="31"/>
      <c r="E181" s="31"/>
      <c r="F181" s="31"/>
      <c r="G181" s="31"/>
      <c r="H181" s="31"/>
      <c r="I181" s="31"/>
      <c r="J181" s="31"/>
    </row>
    <row r="182" spans="3:10" x14ac:dyDescent="0.25">
      <c r="C182" s="31"/>
      <c r="D182" s="31"/>
      <c r="E182" s="31"/>
      <c r="F182" s="31"/>
      <c r="G182" s="31"/>
      <c r="H182" s="31"/>
      <c r="I182" s="31"/>
      <c r="J182" s="31"/>
    </row>
    <row r="183" spans="3:10" x14ac:dyDescent="0.25">
      <c r="C183" s="31"/>
      <c r="D183" s="31"/>
      <c r="E183" s="31"/>
      <c r="F183" s="31"/>
      <c r="G183" s="31"/>
      <c r="H183" s="31"/>
      <c r="I183" s="31"/>
      <c r="J183" s="31"/>
    </row>
    <row r="184" spans="3:10" x14ac:dyDescent="0.25">
      <c r="C184" s="31"/>
      <c r="D184" s="31"/>
      <c r="E184" s="31"/>
      <c r="F184" s="31"/>
      <c r="G184" s="31"/>
      <c r="H184" s="31"/>
      <c r="I184" s="31"/>
      <c r="J184" s="31"/>
    </row>
  </sheetData>
  <printOptions horizontalCentered="1"/>
  <pageMargins left="0.7" right="0.7" top="0.75" bottom="0.75" header="0.3" footer="0.3"/>
  <pageSetup scale="65" fitToHeight="2" orientation="landscape" r:id="rId1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6C783-8AE7-496C-AFA0-4425F9FE26B7}">
  <dimension ref="B2:N160"/>
  <sheetViews>
    <sheetView tabSelected="1" view="pageBreakPreview" topLeftCell="A115" zoomScale="60" zoomScaleNormal="100" workbookViewId="0">
      <selection activeCell="I81" sqref="I81"/>
    </sheetView>
  </sheetViews>
  <sheetFormatPr defaultRowHeight="13.8" x14ac:dyDescent="0.25"/>
  <cols>
    <col min="2" max="2" width="16.44140625" bestFit="1" customWidth="1"/>
    <col min="3" max="5" width="15.33203125" customWidth="1"/>
    <col min="6" max="6" width="14" bestFit="1" customWidth="1"/>
    <col min="8" max="8" width="17.33203125" bestFit="1" customWidth="1"/>
    <col min="9" max="9" width="11.5546875" customWidth="1"/>
    <col min="10" max="10" width="9.5546875" customWidth="1"/>
    <col min="13" max="13" width="14.6640625" customWidth="1"/>
  </cols>
  <sheetData>
    <row r="2" spans="2:6" x14ac:dyDescent="0.25">
      <c r="B2" s="1" t="str">
        <f>'[1]Summary Comparison'!B17</f>
        <v>Rate B</v>
      </c>
      <c r="C2" s="2"/>
      <c r="D2" s="2"/>
      <c r="E2" s="2"/>
      <c r="F2" s="3"/>
    </row>
    <row r="3" spans="2:6" x14ac:dyDescent="0.25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</row>
    <row r="4" spans="2:6" x14ac:dyDescent="0.25">
      <c r="B4" s="5" t="s">
        <v>5</v>
      </c>
      <c r="C4" s="6">
        <v>341987.44795474643</v>
      </c>
      <c r="D4" s="6">
        <v>350744.10750074638</v>
      </c>
      <c r="E4" s="7">
        <f>D4-C4</f>
        <v>8756.6595459999517</v>
      </c>
      <c r="F4" s="8">
        <f>IF(C4=0,"",E4/C4)</f>
        <v>2.5605207437784907E-2</v>
      </c>
    </row>
    <row r="5" spans="2:6" x14ac:dyDescent="0.25">
      <c r="B5" s="5" t="s">
        <v>6</v>
      </c>
      <c r="C5" s="6">
        <v>10757845.413094502</v>
      </c>
      <c r="D5" s="6">
        <v>11035263.160604503</v>
      </c>
      <c r="E5" s="7">
        <f t="shared" ref="E5:E20" si="0">D5-C5</f>
        <v>277417.74751000106</v>
      </c>
      <c r="F5" s="8">
        <f t="shared" ref="F5:F19" si="1">IF(C5=0,"",E5/C5)</f>
        <v>2.5787482238062914E-2</v>
      </c>
    </row>
    <row r="6" spans="2:6" x14ac:dyDescent="0.25">
      <c r="B6" s="5" t="s">
        <v>7</v>
      </c>
      <c r="C6" s="6">
        <v>0</v>
      </c>
      <c r="D6" s="6">
        <v>0</v>
      </c>
      <c r="E6" s="7">
        <f t="shared" si="0"/>
        <v>0</v>
      </c>
      <c r="F6" s="8" t="str">
        <f t="shared" si="1"/>
        <v/>
      </c>
    </row>
    <row r="7" spans="2:6" x14ac:dyDescent="0.25">
      <c r="B7" s="5" t="s">
        <v>8</v>
      </c>
      <c r="C7" s="6">
        <v>0</v>
      </c>
      <c r="D7" s="6">
        <v>0</v>
      </c>
      <c r="E7" s="7">
        <f t="shared" si="0"/>
        <v>0</v>
      </c>
      <c r="F7" s="8" t="str">
        <f t="shared" si="1"/>
        <v/>
      </c>
    </row>
    <row r="8" spans="2:6" x14ac:dyDescent="0.25">
      <c r="B8" s="5" t="s">
        <v>9</v>
      </c>
      <c r="C8" s="6">
        <v>0</v>
      </c>
      <c r="D8" s="6">
        <v>0</v>
      </c>
      <c r="E8" s="7">
        <f t="shared" si="0"/>
        <v>0</v>
      </c>
      <c r="F8" s="8" t="str">
        <f t="shared" si="1"/>
        <v/>
      </c>
    </row>
    <row r="9" spans="2:6" x14ac:dyDescent="0.25">
      <c r="B9" s="5" t="s">
        <v>10</v>
      </c>
      <c r="C9" s="6">
        <v>0</v>
      </c>
      <c r="D9" s="6">
        <v>0</v>
      </c>
      <c r="E9" s="7">
        <f t="shared" si="0"/>
        <v>0</v>
      </c>
      <c r="F9" s="8" t="str">
        <f t="shared" si="1"/>
        <v/>
      </c>
    </row>
    <row r="10" spans="2:6" x14ac:dyDescent="0.25">
      <c r="B10" s="5" t="s">
        <v>11</v>
      </c>
      <c r="C10" s="6">
        <v>1733635.3697465742</v>
      </c>
      <c r="D10" s="6">
        <v>1778438.4111585738</v>
      </c>
      <c r="E10" s="7">
        <f t="shared" si="0"/>
        <v>44803.041411999613</v>
      </c>
      <c r="F10" s="8">
        <f t="shared" si="1"/>
        <v>2.5843405247638087E-2</v>
      </c>
    </row>
    <row r="11" spans="2:6" x14ac:dyDescent="0.25">
      <c r="B11" s="5" t="s">
        <v>12</v>
      </c>
      <c r="C11" s="6">
        <v>3853086.8322058427</v>
      </c>
      <c r="D11" s="6">
        <v>3952115.3512018421</v>
      </c>
      <c r="E11" s="7">
        <f t="shared" si="0"/>
        <v>99028.518995999359</v>
      </c>
      <c r="F11" s="8">
        <f t="shared" si="1"/>
        <v>2.5701086767179551E-2</v>
      </c>
    </row>
    <row r="12" spans="2:6" x14ac:dyDescent="0.25">
      <c r="B12" s="5" t="s">
        <v>13</v>
      </c>
      <c r="C12" s="6">
        <v>3261843.1105287424</v>
      </c>
      <c r="D12" s="6">
        <v>3345035.0803727424</v>
      </c>
      <c r="E12" s="7">
        <f t="shared" si="0"/>
        <v>83191.969843999948</v>
      </c>
      <c r="F12" s="8">
        <f t="shared" si="1"/>
        <v>2.5504589590918305E-2</v>
      </c>
    </row>
    <row r="13" spans="2:6" x14ac:dyDescent="0.25">
      <c r="B13" s="5" t="s">
        <v>14</v>
      </c>
      <c r="C13" s="6">
        <v>0</v>
      </c>
      <c r="D13" s="6">
        <v>0</v>
      </c>
      <c r="E13" s="7">
        <f t="shared" si="0"/>
        <v>0</v>
      </c>
      <c r="F13" s="8" t="str">
        <f t="shared" si="1"/>
        <v/>
      </c>
    </row>
    <row r="14" spans="2:6" x14ac:dyDescent="0.25">
      <c r="B14" s="5" t="s">
        <v>15</v>
      </c>
      <c r="C14" s="6">
        <v>1546266.3317121214</v>
      </c>
      <c r="D14" s="6">
        <v>1587785.9034221214</v>
      </c>
      <c r="E14" s="7">
        <f t="shared" si="0"/>
        <v>41519.571710000047</v>
      </c>
      <c r="F14" s="8">
        <f t="shared" si="1"/>
        <v>2.6851500843342438E-2</v>
      </c>
    </row>
    <row r="15" spans="2:6" x14ac:dyDescent="0.25">
      <c r="B15" s="5" t="s">
        <v>16</v>
      </c>
      <c r="C15" s="6">
        <v>15691907.475170195</v>
      </c>
      <c r="D15" s="6">
        <v>16113008.715852197</v>
      </c>
      <c r="E15" s="7">
        <f t="shared" si="0"/>
        <v>421101.24068200216</v>
      </c>
      <c r="F15" s="8">
        <f t="shared" si="1"/>
        <v>2.6835567399841227E-2</v>
      </c>
    </row>
    <row r="16" spans="2:6" x14ac:dyDescent="0.25">
      <c r="B16" s="5" t="s">
        <v>17</v>
      </c>
      <c r="C16" s="6">
        <v>7849641.5683717681</v>
      </c>
      <c r="D16" s="6">
        <v>8048400.7494537691</v>
      </c>
      <c r="E16" s="7">
        <f t="shared" si="0"/>
        <v>198759.18108200096</v>
      </c>
      <c r="F16" s="8">
        <f t="shared" si="1"/>
        <v>2.5320797051785523E-2</v>
      </c>
    </row>
    <row r="17" spans="2:6" x14ac:dyDescent="0.25">
      <c r="B17" s="5" t="s">
        <v>18</v>
      </c>
      <c r="C17" s="6">
        <v>9959655.4321280383</v>
      </c>
      <c r="D17" s="6">
        <v>10210443.410124037</v>
      </c>
      <c r="E17" s="7">
        <f t="shared" si="0"/>
        <v>250787.97799599916</v>
      </c>
      <c r="F17" s="8">
        <f t="shared" si="1"/>
        <v>2.5180386982766766E-2</v>
      </c>
    </row>
    <row r="18" spans="2:6" x14ac:dyDescent="0.25">
      <c r="B18" s="5" t="s">
        <v>19</v>
      </c>
      <c r="C18" s="6">
        <v>3987956.836767199</v>
      </c>
      <c r="D18" s="6">
        <v>4089565.2062171986</v>
      </c>
      <c r="E18" s="7">
        <f t="shared" si="0"/>
        <v>101608.36944999965</v>
      </c>
      <c r="F18" s="8">
        <f t="shared" si="1"/>
        <v>2.5478803710515471E-2</v>
      </c>
    </row>
    <row r="19" spans="2:6" x14ac:dyDescent="0.25">
      <c r="B19" s="5" t="s">
        <v>20</v>
      </c>
      <c r="C19" s="6">
        <v>831892.82677487109</v>
      </c>
      <c r="D19" s="6">
        <v>853591.53315287118</v>
      </c>
      <c r="E19" s="7">
        <f t="shared" si="0"/>
        <v>21698.70637800009</v>
      </c>
      <c r="F19" s="8">
        <f t="shared" si="1"/>
        <v>2.6083535858967381E-2</v>
      </c>
    </row>
    <row r="20" spans="2:6" x14ac:dyDescent="0.25">
      <c r="B20" s="9" t="s">
        <v>21</v>
      </c>
      <c r="C20" s="10">
        <f>SUM(C4:C19)</f>
        <v>59815718.644454591</v>
      </c>
      <c r="D20" s="10">
        <f>SUM(D4:D19)</f>
        <v>61364391.629060604</v>
      </c>
      <c r="E20" s="11">
        <f t="shared" si="0"/>
        <v>1548672.9846060127</v>
      </c>
      <c r="F20" s="12">
        <f t="shared" ref="F20" si="2">E20/C20</f>
        <v>2.5890736075768729E-2</v>
      </c>
    </row>
    <row r="21" spans="2:6" x14ac:dyDescent="0.25">
      <c r="C21" s="6"/>
      <c r="D21" s="6"/>
      <c r="E21" s="7"/>
      <c r="F21" s="8"/>
    </row>
    <row r="22" spans="2:6" x14ac:dyDescent="0.25">
      <c r="B22" s="1" t="str">
        <f>'[1]Summary Comparison'!B18</f>
        <v>Rate C</v>
      </c>
      <c r="C22" s="2"/>
      <c r="D22" s="2"/>
      <c r="E22" s="2"/>
      <c r="F22" s="3"/>
    </row>
    <row r="23" spans="2:6" x14ac:dyDescent="0.25">
      <c r="B23" s="4" t="s">
        <v>0</v>
      </c>
      <c r="C23" s="4" t="s">
        <v>1</v>
      </c>
      <c r="D23" s="4" t="s">
        <v>2</v>
      </c>
      <c r="E23" s="4" t="s">
        <v>3</v>
      </c>
      <c r="F23" s="4" t="s">
        <v>4</v>
      </c>
    </row>
    <row r="24" spans="2:6" x14ac:dyDescent="0.25">
      <c r="B24" t="str">
        <f t="shared" ref="B24:B39" si="3">B44</f>
        <v>Big Sandy</v>
      </c>
      <c r="C24" s="6">
        <v>0</v>
      </c>
      <c r="D24" s="6">
        <v>0</v>
      </c>
      <c r="E24" s="7">
        <f>D24-C24</f>
        <v>0</v>
      </c>
      <c r="F24" s="8" t="str">
        <f>IF(C24=0,"",E24/C24)</f>
        <v/>
      </c>
    </row>
    <row r="25" spans="2:6" x14ac:dyDescent="0.25">
      <c r="B25" t="str">
        <f t="shared" si="3"/>
        <v>Blue Grass</v>
      </c>
      <c r="C25" s="6">
        <v>0</v>
      </c>
      <c r="D25" s="6">
        <v>0</v>
      </c>
      <c r="E25" s="7">
        <f t="shared" ref="E25:E40" si="4">D25-C25</f>
        <v>0</v>
      </c>
      <c r="F25" s="8" t="str">
        <f t="shared" ref="F25:F39" si="5">IF(C25=0,"",E25/C25)</f>
        <v/>
      </c>
    </row>
    <row r="26" spans="2:6" x14ac:dyDescent="0.25">
      <c r="B26" t="str">
        <f t="shared" si="3"/>
        <v>Clark</v>
      </c>
      <c r="C26" s="6">
        <v>0</v>
      </c>
      <c r="D26" s="6">
        <v>0</v>
      </c>
      <c r="E26" s="7">
        <f t="shared" si="4"/>
        <v>0</v>
      </c>
      <c r="F26" s="8" t="str">
        <f t="shared" si="5"/>
        <v/>
      </c>
    </row>
    <row r="27" spans="2:6" x14ac:dyDescent="0.25">
      <c r="B27" t="str">
        <f t="shared" si="3"/>
        <v>Cumberland Valley</v>
      </c>
      <c r="C27" s="6">
        <v>0</v>
      </c>
      <c r="D27" s="6">
        <v>0</v>
      </c>
      <c r="E27" s="7">
        <f t="shared" si="4"/>
        <v>0</v>
      </c>
      <c r="F27" s="8" t="str">
        <f t="shared" si="5"/>
        <v/>
      </c>
    </row>
    <row r="28" spans="2:6" x14ac:dyDescent="0.25">
      <c r="B28" t="str">
        <f t="shared" si="3"/>
        <v>Farmers</v>
      </c>
      <c r="C28" s="6">
        <v>2875951.233376334</v>
      </c>
      <c r="D28" s="6">
        <v>2951755.5481683342</v>
      </c>
      <c r="E28" s="7">
        <f t="shared" si="4"/>
        <v>75804.314792000223</v>
      </c>
      <c r="F28" s="8">
        <f t="shared" si="5"/>
        <v>2.6357997281826931E-2</v>
      </c>
    </row>
    <row r="29" spans="2:6" x14ac:dyDescent="0.25">
      <c r="B29" t="str">
        <f t="shared" si="3"/>
        <v>Fleming-Mason</v>
      </c>
      <c r="C29" s="6">
        <v>7135642.8297818638</v>
      </c>
      <c r="D29" s="6">
        <v>7323236.6056898646</v>
      </c>
      <c r="E29" s="7">
        <f t="shared" si="4"/>
        <v>187593.77590800077</v>
      </c>
      <c r="F29" s="8">
        <f t="shared" si="5"/>
        <v>2.6289681305942759E-2</v>
      </c>
    </row>
    <row r="30" spans="2:6" x14ac:dyDescent="0.25">
      <c r="B30" t="str">
        <f t="shared" si="3"/>
        <v>Grayson</v>
      </c>
      <c r="C30" s="6">
        <v>0</v>
      </c>
      <c r="D30" s="6">
        <v>0</v>
      </c>
      <c r="E30" s="7">
        <f t="shared" si="4"/>
        <v>0</v>
      </c>
      <c r="F30" s="8" t="str">
        <f t="shared" si="5"/>
        <v/>
      </c>
    </row>
    <row r="31" spans="2:6" x14ac:dyDescent="0.25">
      <c r="B31" t="str">
        <f t="shared" si="3"/>
        <v>Inter-County</v>
      </c>
      <c r="C31" s="6">
        <v>0</v>
      </c>
      <c r="D31" s="6">
        <v>0</v>
      </c>
      <c r="E31" s="7">
        <f t="shared" si="4"/>
        <v>0</v>
      </c>
      <c r="F31" s="8" t="str">
        <f t="shared" si="5"/>
        <v/>
      </c>
    </row>
    <row r="32" spans="2:6" x14ac:dyDescent="0.25">
      <c r="B32" t="str">
        <f t="shared" si="3"/>
        <v>Jackson</v>
      </c>
      <c r="C32" s="6">
        <v>1001697.6303312853</v>
      </c>
      <c r="D32" s="6">
        <v>1027536.6305572854</v>
      </c>
      <c r="E32" s="7">
        <f t="shared" si="4"/>
        <v>25839.000226000091</v>
      </c>
      <c r="F32" s="8">
        <f t="shared" si="5"/>
        <v>2.5795209495957896E-2</v>
      </c>
    </row>
    <row r="33" spans="2:6" x14ac:dyDescent="0.25">
      <c r="B33" t="str">
        <f t="shared" si="3"/>
        <v>Licking Valley</v>
      </c>
      <c r="C33" s="6">
        <v>0</v>
      </c>
      <c r="D33" s="6">
        <v>0</v>
      </c>
      <c r="E33" s="7">
        <f t="shared" si="4"/>
        <v>0</v>
      </c>
      <c r="F33" s="8" t="str">
        <f t="shared" si="5"/>
        <v/>
      </c>
    </row>
    <row r="34" spans="2:6" x14ac:dyDescent="0.25">
      <c r="B34" t="str">
        <f t="shared" si="3"/>
        <v>Nolin</v>
      </c>
      <c r="C34" s="6">
        <v>0</v>
      </c>
      <c r="D34" s="6">
        <v>0</v>
      </c>
      <c r="E34" s="7">
        <f t="shared" si="4"/>
        <v>0</v>
      </c>
      <c r="F34" s="8" t="str">
        <f t="shared" si="5"/>
        <v/>
      </c>
    </row>
    <row r="35" spans="2:6" x14ac:dyDescent="0.25">
      <c r="B35" t="str">
        <f t="shared" si="3"/>
        <v>Owen</v>
      </c>
      <c r="C35" s="6">
        <v>0</v>
      </c>
      <c r="D35" s="6">
        <v>0</v>
      </c>
      <c r="E35" s="7">
        <f t="shared" si="4"/>
        <v>0</v>
      </c>
      <c r="F35" s="8" t="str">
        <f t="shared" si="5"/>
        <v/>
      </c>
    </row>
    <row r="36" spans="2:6" x14ac:dyDescent="0.25">
      <c r="B36" t="str">
        <f t="shared" si="3"/>
        <v>Salt River</v>
      </c>
      <c r="C36" s="6">
        <v>0</v>
      </c>
      <c r="D36" s="6">
        <v>0</v>
      </c>
      <c r="E36" s="7">
        <f t="shared" si="4"/>
        <v>0</v>
      </c>
      <c r="F36" s="8" t="str">
        <f t="shared" si="5"/>
        <v/>
      </c>
    </row>
    <row r="37" spans="2:6" x14ac:dyDescent="0.25">
      <c r="B37" t="str">
        <f t="shared" si="3"/>
        <v>Shelby</v>
      </c>
      <c r="C37" s="6">
        <v>0</v>
      </c>
      <c r="D37" s="6">
        <v>0</v>
      </c>
      <c r="E37" s="7">
        <f t="shared" si="4"/>
        <v>0</v>
      </c>
      <c r="F37" s="8" t="str">
        <f t="shared" si="5"/>
        <v/>
      </c>
    </row>
    <row r="38" spans="2:6" x14ac:dyDescent="0.25">
      <c r="B38" t="str">
        <f t="shared" si="3"/>
        <v>South Ky</v>
      </c>
      <c r="C38" s="6">
        <v>5690287.1800406585</v>
      </c>
      <c r="D38" s="6">
        <v>5841772.6851786608</v>
      </c>
      <c r="E38" s="7">
        <f t="shared" si="4"/>
        <v>151485.50513800234</v>
      </c>
      <c r="F38" s="8">
        <f t="shared" si="5"/>
        <v>2.6621767996060954E-2</v>
      </c>
    </row>
    <row r="39" spans="2:6" x14ac:dyDescent="0.25">
      <c r="B39" t="str">
        <f t="shared" si="3"/>
        <v>Taylor</v>
      </c>
      <c r="C39" s="6">
        <v>449732.27458024764</v>
      </c>
      <c r="D39" s="6">
        <v>461248.12939424766</v>
      </c>
      <c r="E39" s="7">
        <f t="shared" si="4"/>
        <v>11515.85481400002</v>
      </c>
      <c r="F39" s="8">
        <f t="shared" si="5"/>
        <v>2.5606022660366566E-2</v>
      </c>
    </row>
    <row r="40" spans="2:6" x14ac:dyDescent="0.25">
      <c r="C40" s="10">
        <f>SUM(C24:C39)</f>
        <v>17153311.14811039</v>
      </c>
      <c r="D40" s="10">
        <f>SUM(D24:D39)</f>
        <v>17605549.598988395</v>
      </c>
      <c r="E40" s="11">
        <f t="shared" si="4"/>
        <v>452238.45087800547</v>
      </c>
      <c r="F40" s="12">
        <f t="shared" ref="F40" si="6">E40/C40</f>
        <v>2.636449878237206E-2</v>
      </c>
    </row>
    <row r="41" spans="2:6" x14ac:dyDescent="0.25">
      <c r="C41" s="6"/>
      <c r="D41" s="6"/>
      <c r="E41" s="7"/>
      <c r="F41" s="8"/>
    </row>
    <row r="42" spans="2:6" x14ac:dyDescent="0.25">
      <c r="B42" s="1" t="str">
        <f>'[1]Summary Comparison'!B19</f>
        <v>Rate E</v>
      </c>
      <c r="C42" s="2"/>
      <c r="D42" s="2"/>
      <c r="E42" s="2"/>
      <c r="F42" s="3"/>
    </row>
    <row r="43" spans="2:6" x14ac:dyDescent="0.25">
      <c r="B43" s="4" t="s">
        <v>0</v>
      </c>
      <c r="C43" s="4" t="s">
        <v>1</v>
      </c>
      <c r="D43" s="4" t="s">
        <v>2</v>
      </c>
      <c r="E43" s="4" t="s">
        <v>3</v>
      </c>
      <c r="F43" s="4" t="s">
        <v>4</v>
      </c>
    </row>
    <row r="44" spans="2:6" x14ac:dyDescent="0.25">
      <c r="B44" t="str">
        <f>B4</f>
        <v>Big Sandy</v>
      </c>
      <c r="C44" s="6">
        <v>15194682.014984798</v>
      </c>
      <c r="D44" s="6">
        <v>15975150.970505079</v>
      </c>
      <c r="E44" s="7">
        <f>D44-C44</f>
        <v>780468.95552028157</v>
      </c>
      <c r="F44" s="8">
        <f>IF(C44=0,"",E44/C44)</f>
        <v>5.1364612615821328E-2</v>
      </c>
    </row>
    <row r="45" spans="2:6" x14ac:dyDescent="0.25">
      <c r="B45" t="str">
        <f t="shared" ref="B45:B59" si="7">B5</f>
        <v>Blue Grass</v>
      </c>
      <c r="C45" s="6">
        <v>75472252.611879066</v>
      </c>
      <c r="D45" s="6">
        <v>79386843.22815299</v>
      </c>
      <c r="E45" s="7">
        <f t="shared" ref="E45:E60" si="8">D45-C45</f>
        <v>3914590.6162739247</v>
      </c>
      <c r="F45" s="8">
        <f t="shared" ref="F45:F59" si="9">IF(C45=0,"",E45/C45)</f>
        <v>5.1867944586270136E-2</v>
      </c>
    </row>
    <row r="46" spans="2:6" x14ac:dyDescent="0.25">
      <c r="B46" t="str">
        <f t="shared" si="7"/>
        <v>Clark</v>
      </c>
      <c r="C46" s="6">
        <v>31113089.138211094</v>
      </c>
      <c r="D46" s="6">
        <v>32716897.426969886</v>
      </c>
      <c r="E46" s="7">
        <f t="shared" si="8"/>
        <v>1603808.288758792</v>
      </c>
      <c r="F46" s="8">
        <f t="shared" si="9"/>
        <v>5.1547703335863809E-2</v>
      </c>
    </row>
    <row r="47" spans="2:6" x14ac:dyDescent="0.25">
      <c r="B47" t="str">
        <f t="shared" si="7"/>
        <v>Cumberland Valley</v>
      </c>
      <c r="C47" s="6">
        <v>29974143.609089624</v>
      </c>
      <c r="D47" s="6">
        <v>31510530.533505343</v>
      </c>
      <c r="E47" s="7">
        <f t="shared" si="8"/>
        <v>1536386.9244157188</v>
      </c>
      <c r="F47" s="8">
        <f t="shared" si="9"/>
        <v>5.1257074912719483E-2</v>
      </c>
    </row>
    <row r="48" spans="2:6" x14ac:dyDescent="0.25">
      <c r="B48" t="str">
        <f t="shared" si="7"/>
        <v>Farmers</v>
      </c>
      <c r="C48" s="6">
        <v>31649008.748380493</v>
      </c>
      <c r="D48" s="6">
        <v>33293384.221764252</v>
      </c>
      <c r="E48" s="7">
        <f t="shared" si="8"/>
        <v>1644375.4733837582</v>
      </c>
      <c r="F48" s="8">
        <f t="shared" si="9"/>
        <v>5.1956618498135501E-2</v>
      </c>
    </row>
    <row r="49" spans="2:6" x14ac:dyDescent="0.25">
      <c r="B49" t="str">
        <f t="shared" si="7"/>
        <v>Fleming-Mason</v>
      </c>
      <c r="C49" s="6">
        <v>30724488.095510714</v>
      </c>
      <c r="D49" s="6">
        <v>32298923.44235266</v>
      </c>
      <c r="E49" s="7">
        <f t="shared" si="8"/>
        <v>1574435.3468419462</v>
      </c>
      <c r="F49" s="8">
        <f t="shared" si="9"/>
        <v>5.1243664074975874E-2</v>
      </c>
    </row>
    <row r="50" spans="2:6" x14ac:dyDescent="0.25">
      <c r="B50" t="str">
        <f t="shared" si="7"/>
        <v>Grayson</v>
      </c>
      <c r="C50" s="6">
        <v>15892923.295154942</v>
      </c>
      <c r="D50" s="6">
        <v>16708157.949123517</v>
      </c>
      <c r="E50" s="7">
        <f t="shared" si="8"/>
        <v>815234.65396857448</v>
      </c>
      <c r="F50" s="8">
        <f t="shared" si="9"/>
        <v>5.1295450108735118E-2</v>
      </c>
    </row>
    <row r="51" spans="2:6" x14ac:dyDescent="0.25">
      <c r="B51" t="str">
        <f t="shared" si="7"/>
        <v>Inter-County</v>
      </c>
      <c r="C51" s="6">
        <v>29674741.848052874</v>
      </c>
      <c r="D51" s="6">
        <v>31213925.85687425</v>
      </c>
      <c r="E51" s="7">
        <f t="shared" si="8"/>
        <v>1539184.0088213757</v>
      </c>
      <c r="F51" s="8">
        <f t="shared" si="9"/>
        <v>5.1868488585432131E-2</v>
      </c>
    </row>
    <row r="52" spans="2:6" x14ac:dyDescent="0.25">
      <c r="B52" t="str">
        <f t="shared" si="7"/>
        <v>Jackson</v>
      </c>
      <c r="C52" s="6">
        <v>58279093.843821406</v>
      </c>
      <c r="D52" s="6">
        <v>61279814.621661663</v>
      </c>
      <c r="E52" s="7">
        <f t="shared" si="8"/>
        <v>3000720.7778402567</v>
      </c>
      <c r="F52" s="8">
        <f t="shared" si="9"/>
        <v>5.148880292960123E-2</v>
      </c>
    </row>
    <row r="53" spans="2:6" x14ac:dyDescent="0.25">
      <c r="B53" t="str">
        <f t="shared" si="7"/>
        <v>Licking Valley</v>
      </c>
      <c r="C53" s="6">
        <v>17298142.554071978</v>
      </c>
      <c r="D53" s="6">
        <v>18183737.454063535</v>
      </c>
      <c r="E53" s="7">
        <f t="shared" si="8"/>
        <v>885594.899991557</v>
      </c>
      <c r="F53" s="8">
        <f t="shared" si="9"/>
        <v>5.1195953393451961E-2</v>
      </c>
    </row>
    <row r="54" spans="2:6" x14ac:dyDescent="0.25">
      <c r="B54" t="str">
        <f t="shared" si="7"/>
        <v>Nolin</v>
      </c>
      <c r="C54" s="6">
        <v>43686325.457027808</v>
      </c>
      <c r="D54" s="6">
        <v>45954243.287427478</v>
      </c>
      <c r="E54" s="7">
        <f t="shared" si="8"/>
        <v>2267917.8303996697</v>
      </c>
      <c r="F54" s="8">
        <f t="shared" si="9"/>
        <v>5.1913677945528154E-2</v>
      </c>
    </row>
    <row r="55" spans="2:6" x14ac:dyDescent="0.25">
      <c r="B55" t="str">
        <f t="shared" si="7"/>
        <v>Owen</v>
      </c>
      <c r="C55" s="6">
        <v>74903440.621623054</v>
      </c>
      <c r="D55" s="6">
        <v>78763856.506850928</v>
      </c>
      <c r="E55" s="7">
        <f t="shared" si="8"/>
        <v>3860415.8852278739</v>
      </c>
      <c r="F55" s="8">
        <f t="shared" si="9"/>
        <v>5.1538565561078546E-2</v>
      </c>
    </row>
    <row r="56" spans="2:6" x14ac:dyDescent="0.25">
      <c r="B56" t="str">
        <f t="shared" si="7"/>
        <v>Salt River</v>
      </c>
      <c r="C56" s="6">
        <v>75530232.703531861</v>
      </c>
      <c r="D56" s="6">
        <v>79444275.412889212</v>
      </c>
      <c r="E56" s="7">
        <f t="shared" si="8"/>
        <v>3914042.7093573511</v>
      </c>
      <c r="F56" s="8">
        <f t="shared" si="9"/>
        <v>5.182087449300718E-2</v>
      </c>
    </row>
    <row r="57" spans="2:6" x14ac:dyDescent="0.25">
      <c r="B57" t="str">
        <f t="shared" si="7"/>
        <v>Shelby</v>
      </c>
      <c r="C57" s="6">
        <v>23218840.745003767</v>
      </c>
      <c r="D57" s="6">
        <v>24414042.450999543</v>
      </c>
      <c r="E57" s="7">
        <f t="shared" si="8"/>
        <v>1195201.7059957758</v>
      </c>
      <c r="F57" s="8">
        <f t="shared" si="9"/>
        <v>5.1475511595166931E-2</v>
      </c>
    </row>
    <row r="58" spans="2:6" x14ac:dyDescent="0.25">
      <c r="B58" t="str">
        <f t="shared" si="7"/>
        <v>South Ky</v>
      </c>
      <c r="C58" s="6">
        <v>79696529.533827752</v>
      </c>
      <c r="D58" s="6">
        <v>83833831.085042059</v>
      </c>
      <c r="E58" s="7">
        <f t="shared" si="8"/>
        <v>4137301.5512143075</v>
      </c>
      <c r="F58" s="8">
        <f t="shared" si="9"/>
        <v>5.1913195912228538E-2</v>
      </c>
    </row>
    <row r="59" spans="2:6" x14ac:dyDescent="0.25">
      <c r="B59" t="str">
        <f t="shared" si="7"/>
        <v>Taylor</v>
      </c>
      <c r="C59" s="6">
        <v>31773344.728525709</v>
      </c>
      <c r="D59" s="6">
        <v>33417730.126963384</v>
      </c>
      <c r="E59" s="7">
        <f t="shared" si="8"/>
        <v>1644385.3984376751</v>
      </c>
      <c r="F59" s="8">
        <f t="shared" si="9"/>
        <v>5.1753613366406673E-2</v>
      </c>
    </row>
    <row r="60" spans="2:6" x14ac:dyDescent="0.25">
      <c r="C60" s="10">
        <f>SUM(C44:C59)</f>
        <v>664081279.54869699</v>
      </c>
      <c r="D60" s="10">
        <f>SUM(D44:D59)</f>
        <v>698395344.57514572</v>
      </c>
      <c r="E60" s="11">
        <f t="shared" si="8"/>
        <v>34314065.026448727</v>
      </c>
      <c r="F60" s="12">
        <f t="shared" ref="F60" si="10">E60/C60</f>
        <v>5.1671483722245899E-2</v>
      </c>
    </row>
    <row r="62" spans="2:6" x14ac:dyDescent="0.25">
      <c r="B62" s="1" t="str">
        <f>'[1]Summary Comparison'!B20</f>
        <v>Rate G</v>
      </c>
      <c r="C62" s="2"/>
      <c r="D62" s="2"/>
      <c r="E62" s="2"/>
      <c r="F62" s="3"/>
    </row>
    <row r="63" spans="2:6" x14ac:dyDescent="0.25">
      <c r="B63" s="4" t="s">
        <v>0</v>
      </c>
      <c r="C63" s="4" t="s">
        <v>1</v>
      </c>
      <c r="D63" s="4" t="s">
        <v>2</v>
      </c>
      <c r="E63" s="4" t="s">
        <v>3</v>
      </c>
      <c r="F63" s="4" t="s">
        <v>4</v>
      </c>
    </row>
    <row r="64" spans="2:6" x14ac:dyDescent="0.25">
      <c r="B64" t="str">
        <f t="shared" ref="B64:B79" si="11">B24</f>
        <v>Big Sandy</v>
      </c>
      <c r="C64" s="6">
        <v>0</v>
      </c>
      <c r="D64" s="6">
        <v>0</v>
      </c>
      <c r="E64" s="7">
        <f>D64-C64</f>
        <v>0</v>
      </c>
      <c r="F64" s="8" t="str">
        <f>IF(C64=0,"",E64/C64)</f>
        <v/>
      </c>
    </row>
    <row r="65" spans="2:6" x14ac:dyDescent="0.25">
      <c r="B65" t="str">
        <f t="shared" si="11"/>
        <v>Blue Grass</v>
      </c>
      <c r="C65" s="6">
        <v>5730294.2973049134</v>
      </c>
      <c r="D65" s="6">
        <v>5874687.4366889121</v>
      </c>
      <c r="E65" s="7">
        <f t="shared" ref="E65:E80" si="12">D65-C65</f>
        <v>144393.1393839987</v>
      </c>
      <c r="F65" s="8">
        <f t="shared" ref="F65:F79" si="13">IF(C65=0,"",E65/C65)</f>
        <v>2.5198206565395787E-2</v>
      </c>
    </row>
    <row r="66" spans="2:6" x14ac:dyDescent="0.25">
      <c r="B66" t="str">
        <f t="shared" si="11"/>
        <v>Clark</v>
      </c>
      <c r="C66" s="6">
        <v>0</v>
      </c>
      <c r="D66" s="6">
        <v>0</v>
      </c>
      <c r="E66" s="7">
        <f t="shared" si="12"/>
        <v>0</v>
      </c>
      <c r="F66" s="8" t="str">
        <f t="shared" si="13"/>
        <v/>
      </c>
    </row>
    <row r="67" spans="2:6" x14ac:dyDescent="0.25">
      <c r="B67" t="str">
        <f t="shared" si="11"/>
        <v>Cumberland Valley</v>
      </c>
      <c r="C67" s="6">
        <v>0</v>
      </c>
      <c r="D67" s="6">
        <v>0</v>
      </c>
      <c r="E67" s="7">
        <f t="shared" si="12"/>
        <v>0</v>
      </c>
      <c r="F67" s="8" t="str">
        <f t="shared" si="13"/>
        <v/>
      </c>
    </row>
    <row r="68" spans="2:6" x14ac:dyDescent="0.25">
      <c r="B68" t="str">
        <f t="shared" si="11"/>
        <v>Farmers</v>
      </c>
      <c r="C68" s="6">
        <v>0</v>
      </c>
      <c r="D68" s="6">
        <v>0</v>
      </c>
      <c r="E68" s="7">
        <f t="shared" si="12"/>
        <v>0</v>
      </c>
      <c r="F68" s="8" t="str">
        <f t="shared" si="13"/>
        <v/>
      </c>
    </row>
    <row r="69" spans="2:6" x14ac:dyDescent="0.25">
      <c r="B69" t="str">
        <f t="shared" si="11"/>
        <v>Fleming-Mason</v>
      </c>
      <c r="C69" s="6">
        <v>13625132.163110742</v>
      </c>
      <c r="D69" s="6">
        <v>13976173.037519742</v>
      </c>
      <c r="E69" s="7">
        <f t="shared" si="12"/>
        <v>351040.87440899946</v>
      </c>
      <c r="F69" s="8">
        <f t="shared" si="13"/>
        <v>2.5764217932463241E-2</v>
      </c>
    </row>
    <row r="70" spans="2:6" x14ac:dyDescent="0.25">
      <c r="B70" t="str">
        <f t="shared" si="11"/>
        <v>Grayson</v>
      </c>
      <c r="C70" s="6">
        <v>0</v>
      </c>
      <c r="D70" s="6">
        <v>0</v>
      </c>
      <c r="E70" s="7">
        <f t="shared" si="12"/>
        <v>0</v>
      </c>
      <c r="F70" s="8" t="str">
        <f t="shared" si="13"/>
        <v/>
      </c>
    </row>
    <row r="71" spans="2:6" x14ac:dyDescent="0.25">
      <c r="B71" t="str">
        <f t="shared" si="11"/>
        <v>Inter-County</v>
      </c>
      <c r="C71" s="6">
        <v>0</v>
      </c>
      <c r="D71" s="6">
        <v>0</v>
      </c>
      <c r="E71" s="7">
        <f t="shared" si="12"/>
        <v>0</v>
      </c>
      <c r="F71" s="8" t="str">
        <f t="shared" si="13"/>
        <v/>
      </c>
    </row>
    <row r="72" spans="2:6" x14ac:dyDescent="0.25">
      <c r="B72" t="str">
        <f t="shared" si="11"/>
        <v>Jackson</v>
      </c>
      <c r="C72" s="6">
        <v>0</v>
      </c>
      <c r="D72" s="6">
        <v>0</v>
      </c>
      <c r="E72" s="7">
        <f t="shared" si="12"/>
        <v>0</v>
      </c>
      <c r="F72" s="8" t="str">
        <f t="shared" si="13"/>
        <v/>
      </c>
    </row>
    <row r="73" spans="2:6" x14ac:dyDescent="0.25">
      <c r="B73" t="str">
        <f t="shared" si="11"/>
        <v>Licking Valley</v>
      </c>
      <c r="C73" s="6">
        <v>0</v>
      </c>
      <c r="D73" s="6">
        <v>0</v>
      </c>
      <c r="E73" s="7">
        <f t="shared" si="12"/>
        <v>0</v>
      </c>
      <c r="F73" s="8" t="str">
        <f t="shared" si="13"/>
        <v/>
      </c>
    </row>
    <row r="74" spans="2:6" x14ac:dyDescent="0.25">
      <c r="B74" t="str">
        <f t="shared" si="11"/>
        <v>Nolin</v>
      </c>
      <c r="C74" s="6">
        <v>6160847.935316219</v>
      </c>
      <c r="D74" s="6">
        <v>6328734.0932492213</v>
      </c>
      <c r="E74" s="7">
        <f t="shared" si="12"/>
        <v>167886.15793300234</v>
      </c>
      <c r="F74" s="8">
        <f t="shared" si="13"/>
        <v>2.725049533695157E-2</v>
      </c>
    </row>
    <row r="75" spans="2:6" x14ac:dyDescent="0.25">
      <c r="B75" t="str">
        <f t="shared" si="11"/>
        <v>Owen</v>
      </c>
      <c r="C75" s="6">
        <v>0</v>
      </c>
      <c r="D75" s="6">
        <v>0</v>
      </c>
      <c r="E75" s="7">
        <f t="shared" si="12"/>
        <v>0</v>
      </c>
      <c r="F75" s="8" t="str">
        <f t="shared" si="13"/>
        <v/>
      </c>
    </row>
    <row r="76" spans="2:6" x14ac:dyDescent="0.25">
      <c r="B76" t="str">
        <f t="shared" si="11"/>
        <v>Salt River</v>
      </c>
      <c r="C76" s="6">
        <v>0</v>
      </c>
      <c r="D76" s="6">
        <v>0</v>
      </c>
      <c r="E76" s="7">
        <f t="shared" si="12"/>
        <v>0</v>
      </c>
      <c r="F76" s="8" t="str">
        <f t="shared" si="13"/>
        <v/>
      </c>
    </row>
    <row r="77" spans="2:6" x14ac:dyDescent="0.25">
      <c r="B77" t="str">
        <f t="shared" si="11"/>
        <v>Shelby</v>
      </c>
      <c r="C77" s="6">
        <v>0</v>
      </c>
      <c r="D77" s="6">
        <v>0</v>
      </c>
      <c r="E77" s="7">
        <f t="shared" si="12"/>
        <v>0</v>
      </c>
      <c r="F77" s="8" t="str">
        <f t="shared" si="13"/>
        <v/>
      </c>
    </row>
    <row r="78" spans="2:6" x14ac:dyDescent="0.25">
      <c r="B78" t="str">
        <f t="shared" si="11"/>
        <v>South Ky</v>
      </c>
      <c r="C78" s="6">
        <v>0</v>
      </c>
      <c r="D78" s="6">
        <v>0</v>
      </c>
      <c r="E78" s="7">
        <f t="shared" si="12"/>
        <v>0</v>
      </c>
      <c r="F78" s="8" t="str">
        <f t="shared" si="13"/>
        <v/>
      </c>
    </row>
    <row r="79" spans="2:6" x14ac:dyDescent="0.25">
      <c r="B79" t="str">
        <f t="shared" si="11"/>
        <v>Taylor</v>
      </c>
      <c r="C79" s="6">
        <v>0</v>
      </c>
      <c r="D79" s="6">
        <v>0</v>
      </c>
      <c r="E79" s="7">
        <f t="shared" si="12"/>
        <v>0</v>
      </c>
      <c r="F79" s="8" t="str">
        <f t="shared" si="13"/>
        <v/>
      </c>
    </row>
    <row r="80" spans="2:6" x14ac:dyDescent="0.25">
      <c r="C80" s="10">
        <f>SUM(C64:C79)</f>
        <v>25516274.395731874</v>
      </c>
      <c r="D80" s="10">
        <f>SUM(D64:D79)</f>
        <v>26179594.567457873</v>
      </c>
      <c r="E80" s="11">
        <f t="shared" si="12"/>
        <v>663320.17172599956</v>
      </c>
      <c r="F80" s="12">
        <f t="shared" ref="F80" si="14">E80/C80</f>
        <v>2.5995964827723973E-2</v>
      </c>
    </row>
    <row r="82" spans="2:6" x14ac:dyDescent="0.25">
      <c r="B82" s="1" t="str">
        <f>'[1]Summary Comparison'!B21</f>
        <v>Contract</v>
      </c>
      <c r="C82" s="2"/>
      <c r="D82" s="2"/>
      <c r="E82" s="2"/>
      <c r="F82" s="3"/>
    </row>
    <row r="83" spans="2:6" x14ac:dyDescent="0.25">
      <c r="B83" s="4" t="s">
        <v>0</v>
      </c>
      <c r="C83" s="4" t="s">
        <v>1</v>
      </c>
      <c r="D83" s="4" t="s">
        <v>2</v>
      </c>
      <c r="E83" s="4" t="s">
        <v>3</v>
      </c>
      <c r="F83" s="4" t="s">
        <v>4</v>
      </c>
    </row>
    <row r="84" spans="2:6" x14ac:dyDescent="0.25">
      <c r="B84" t="str">
        <f>B64</f>
        <v>Big Sandy</v>
      </c>
      <c r="C84" s="6">
        <v>0</v>
      </c>
      <c r="D84" s="6">
        <v>0</v>
      </c>
      <c r="E84" s="7">
        <f>D84-C84</f>
        <v>0</v>
      </c>
      <c r="F84" s="8" t="str">
        <f>IF(C84=0,"",E84/C84)</f>
        <v/>
      </c>
    </row>
    <row r="85" spans="2:6" x14ac:dyDescent="0.25">
      <c r="B85" t="str">
        <f t="shared" ref="B85:B99" si="15">B65</f>
        <v>Blue Grass</v>
      </c>
      <c r="C85" s="6">
        <v>0</v>
      </c>
      <c r="D85" s="6">
        <v>0</v>
      </c>
      <c r="E85" s="7">
        <f t="shared" ref="E85:E100" si="16">D85-C85</f>
        <v>0</v>
      </c>
      <c r="F85" s="8" t="str">
        <f t="shared" ref="F85:F99" si="17">IF(C85=0,"",E85/C85)</f>
        <v/>
      </c>
    </row>
    <row r="86" spans="2:6" x14ac:dyDescent="0.25">
      <c r="B86" t="str">
        <f t="shared" si="15"/>
        <v>Clark</v>
      </c>
      <c r="C86" s="6">
        <v>0</v>
      </c>
      <c r="D86" s="6">
        <v>0</v>
      </c>
      <c r="E86" s="7">
        <f t="shared" si="16"/>
        <v>0</v>
      </c>
      <c r="F86" s="8" t="str">
        <f t="shared" si="17"/>
        <v/>
      </c>
    </row>
    <row r="87" spans="2:6" x14ac:dyDescent="0.25">
      <c r="B87" t="str">
        <f t="shared" si="15"/>
        <v>Cumberland Valley</v>
      </c>
      <c r="C87" s="6">
        <v>0</v>
      </c>
      <c r="D87" s="6">
        <v>0</v>
      </c>
      <c r="E87" s="7">
        <f t="shared" si="16"/>
        <v>0</v>
      </c>
      <c r="F87" s="8" t="str">
        <f t="shared" si="17"/>
        <v/>
      </c>
    </row>
    <row r="88" spans="2:6" x14ac:dyDescent="0.25">
      <c r="B88" t="str">
        <f t="shared" si="15"/>
        <v>Farmers</v>
      </c>
      <c r="C88" s="6">
        <v>0</v>
      </c>
      <c r="D88" s="6">
        <v>0</v>
      </c>
      <c r="E88" s="7">
        <f t="shared" si="16"/>
        <v>0</v>
      </c>
      <c r="F88" s="8" t="str">
        <f t="shared" si="17"/>
        <v/>
      </c>
    </row>
    <row r="89" spans="2:6" x14ac:dyDescent="0.25">
      <c r="B89" t="str">
        <f t="shared" si="15"/>
        <v>Fleming-Mason</v>
      </c>
      <c r="C89" s="6">
        <v>0</v>
      </c>
      <c r="D89" s="6">
        <v>0</v>
      </c>
      <c r="E89" s="7">
        <f t="shared" si="16"/>
        <v>0</v>
      </c>
      <c r="F89" s="8" t="str">
        <f t="shared" si="17"/>
        <v/>
      </c>
    </row>
    <row r="90" spans="2:6" x14ac:dyDescent="0.25">
      <c r="B90" t="str">
        <f t="shared" si="15"/>
        <v>Grayson</v>
      </c>
      <c r="C90" s="6">
        <v>0</v>
      </c>
      <c r="D90" s="6">
        <v>0</v>
      </c>
      <c r="E90" s="7">
        <f t="shared" si="16"/>
        <v>0</v>
      </c>
      <c r="F90" s="8" t="str">
        <f t="shared" si="17"/>
        <v/>
      </c>
    </row>
    <row r="91" spans="2:6" x14ac:dyDescent="0.25">
      <c r="B91" t="str">
        <f t="shared" si="15"/>
        <v>Inter-County</v>
      </c>
      <c r="C91" s="6">
        <v>0</v>
      </c>
      <c r="D91" s="6">
        <v>0</v>
      </c>
      <c r="E91" s="7">
        <f t="shared" si="16"/>
        <v>0</v>
      </c>
      <c r="F91" s="8" t="str">
        <f t="shared" si="17"/>
        <v/>
      </c>
    </row>
    <row r="92" spans="2:6" x14ac:dyDescent="0.25">
      <c r="B92" t="str">
        <f t="shared" si="15"/>
        <v>Jackson</v>
      </c>
      <c r="C92" s="6">
        <v>0</v>
      </c>
      <c r="D92" s="6">
        <v>0</v>
      </c>
      <c r="E92" s="7">
        <f t="shared" si="16"/>
        <v>0</v>
      </c>
      <c r="F92" s="8" t="str">
        <f t="shared" si="17"/>
        <v/>
      </c>
    </row>
    <row r="93" spans="2:6" x14ac:dyDescent="0.25">
      <c r="B93" t="str">
        <f t="shared" si="15"/>
        <v>Licking Valley</v>
      </c>
      <c r="C93" s="6">
        <v>0</v>
      </c>
      <c r="D93" s="6">
        <v>0</v>
      </c>
      <c r="E93" s="7">
        <f t="shared" si="16"/>
        <v>0</v>
      </c>
      <c r="F93" s="8" t="str">
        <f t="shared" si="17"/>
        <v/>
      </c>
    </row>
    <row r="94" spans="2:6" x14ac:dyDescent="0.25">
      <c r="B94" t="str">
        <f t="shared" si="15"/>
        <v>Nolin</v>
      </c>
      <c r="C94" s="6">
        <v>0</v>
      </c>
      <c r="D94" s="6">
        <v>0</v>
      </c>
      <c r="E94" s="7">
        <f t="shared" si="16"/>
        <v>0</v>
      </c>
      <c r="F94" s="8" t="str">
        <f t="shared" si="17"/>
        <v/>
      </c>
    </row>
    <row r="95" spans="2:6" x14ac:dyDescent="0.25">
      <c r="B95" t="str">
        <f t="shared" si="15"/>
        <v>Owen</v>
      </c>
      <c r="C95" s="6">
        <v>41786791.211730056</v>
      </c>
      <c r="D95" s="6">
        <v>42872820.989220373</v>
      </c>
      <c r="E95" s="7">
        <f t="shared" si="16"/>
        <v>1086029.7774903178</v>
      </c>
      <c r="F95" s="8">
        <f t="shared" si="17"/>
        <v>2.5989786389375984E-2</v>
      </c>
    </row>
    <row r="96" spans="2:6" x14ac:dyDescent="0.25">
      <c r="B96" t="str">
        <f t="shared" si="15"/>
        <v>Salt River</v>
      </c>
      <c r="C96" s="6">
        <v>0</v>
      </c>
      <c r="D96" s="6">
        <v>0</v>
      </c>
      <c r="E96" s="7">
        <f t="shared" si="16"/>
        <v>0</v>
      </c>
      <c r="F96" s="8" t="str">
        <f t="shared" si="17"/>
        <v/>
      </c>
    </row>
    <row r="97" spans="2:6" x14ac:dyDescent="0.25">
      <c r="B97" t="str">
        <f t="shared" si="15"/>
        <v>Shelby</v>
      </c>
      <c r="C97" s="6">
        <v>0</v>
      </c>
      <c r="D97" s="6">
        <v>0</v>
      </c>
      <c r="E97" s="7">
        <f t="shared" si="16"/>
        <v>0</v>
      </c>
      <c r="F97" s="8" t="str">
        <f t="shared" si="17"/>
        <v/>
      </c>
    </row>
    <row r="98" spans="2:6" x14ac:dyDescent="0.25">
      <c r="B98" t="str">
        <f t="shared" si="15"/>
        <v>South Ky</v>
      </c>
      <c r="C98" s="6">
        <v>0</v>
      </c>
      <c r="D98" s="6">
        <v>0</v>
      </c>
      <c r="E98" s="7">
        <f t="shared" si="16"/>
        <v>0</v>
      </c>
      <c r="F98" s="8" t="str">
        <f t="shared" si="17"/>
        <v/>
      </c>
    </row>
    <row r="99" spans="2:6" x14ac:dyDescent="0.25">
      <c r="B99" t="str">
        <f t="shared" si="15"/>
        <v>Taylor</v>
      </c>
      <c r="C99" s="6">
        <v>0</v>
      </c>
      <c r="D99" s="6">
        <v>0</v>
      </c>
      <c r="E99" s="7">
        <f t="shared" si="16"/>
        <v>0</v>
      </c>
      <c r="F99" s="8" t="str">
        <f t="shared" si="17"/>
        <v/>
      </c>
    </row>
    <row r="100" spans="2:6" x14ac:dyDescent="0.25">
      <c r="C100" s="10">
        <f>SUM(C84:C99)</f>
        <v>41786791.211730056</v>
      </c>
      <c r="D100" s="10">
        <f>SUM(D84:D99)</f>
        <v>42872820.989220373</v>
      </c>
      <c r="E100" s="11">
        <f t="shared" si="16"/>
        <v>1086029.7774903178</v>
      </c>
      <c r="F100" s="12">
        <f t="shared" ref="F100" si="18">E100/C100</f>
        <v>2.5989786389375984E-2</v>
      </c>
    </row>
    <row r="102" spans="2:6" x14ac:dyDescent="0.25">
      <c r="B102" s="1" t="str">
        <f>'[1]Summary Comparison'!B22</f>
        <v>Steam</v>
      </c>
      <c r="C102" s="2"/>
      <c r="D102" s="2"/>
      <c r="E102" s="2"/>
      <c r="F102" s="3"/>
    </row>
    <row r="103" spans="2:6" x14ac:dyDescent="0.25">
      <c r="B103" s="4" t="s">
        <v>0</v>
      </c>
      <c r="C103" s="4" t="s">
        <v>1</v>
      </c>
      <c r="D103" s="4" t="s">
        <v>2</v>
      </c>
      <c r="E103" s="4" t="s">
        <v>3</v>
      </c>
      <c r="F103" s="4" t="s">
        <v>4</v>
      </c>
    </row>
    <row r="104" spans="2:6" x14ac:dyDescent="0.25">
      <c r="B104" t="str">
        <f>B84</f>
        <v>Big Sandy</v>
      </c>
      <c r="C104" s="6">
        <v>0</v>
      </c>
      <c r="D104" s="6">
        <v>0</v>
      </c>
      <c r="E104" s="7">
        <f>D104-C104</f>
        <v>0</v>
      </c>
      <c r="F104" s="8" t="str">
        <f>IF(C104=0,"",E104/C104)</f>
        <v/>
      </c>
    </row>
    <row r="105" spans="2:6" x14ac:dyDescent="0.25">
      <c r="B105" t="str">
        <f t="shared" ref="B105:B119" si="19">B85</f>
        <v>Blue Grass</v>
      </c>
      <c r="C105" s="6">
        <v>0</v>
      </c>
      <c r="D105" s="6">
        <v>0</v>
      </c>
      <c r="E105" s="7">
        <f t="shared" ref="E105:E120" si="20">D105-C105</f>
        <v>0</v>
      </c>
      <c r="F105" s="8" t="str">
        <f t="shared" ref="F105:F119" si="21">IF(C105=0,"",E105/C105)</f>
        <v/>
      </c>
    </row>
    <row r="106" spans="2:6" x14ac:dyDescent="0.25">
      <c r="B106" t="str">
        <f t="shared" si="19"/>
        <v>Clark</v>
      </c>
      <c r="C106" s="6">
        <v>0</v>
      </c>
      <c r="D106" s="6">
        <v>0</v>
      </c>
      <c r="E106" s="7">
        <f t="shared" si="20"/>
        <v>0</v>
      </c>
      <c r="F106" s="8" t="str">
        <f t="shared" si="21"/>
        <v/>
      </c>
    </row>
    <row r="107" spans="2:6" x14ac:dyDescent="0.25">
      <c r="B107" t="str">
        <f t="shared" si="19"/>
        <v>Cumberland Valley</v>
      </c>
      <c r="C107" s="6">
        <v>0</v>
      </c>
      <c r="D107" s="6">
        <v>0</v>
      </c>
      <c r="E107" s="7">
        <f t="shared" si="20"/>
        <v>0</v>
      </c>
      <c r="F107" s="8" t="str">
        <f t="shared" si="21"/>
        <v/>
      </c>
    </row>
    <row r="108" spans="2:6" x14ac:dyDescent="0.25">
      <c r="B108" t="str">
        <f t="shared" si="19"/>
        <v>Farmers</v>
      </c>
      <c r="C108" s="6">
        <v>0</v>
      </c>
      <c r="D108" s="6">
        <v>0</v>
      </c>
      <c r="E108" s="7">
        <f t="shared" si="20"/>
        <v>0</v>
      </c>
      <c r="F108" s="8" t="str">
        <f t="shared" si="21"/>
        <v/>
      </c>
    </row>
    <row r="109" spans="2:6" x14ac:dyDescent="0.25">
      <c r="B109" t="str">
        <f t="shared" si="19"/>
        <v>Fleming-Mason</v>
      </c>
      <c r="C109" s="6">
        <v>10716263.87146746</v>
      </c>
      <c r="D109" s="6">
        <v>10994937.460318409</v>
      </c>
      <c r="E109" s="7">
        <f t="shared" si="20"/>
        <v>278673.58885094896</v>
      </c>
      <c r="F109" s="8">
        <f t="shared" si="21"/>
        <v>2.6004733757343364E-2</v>
      </c>
    </row>
    <row r="110" spans="2:6" x14ac:dyDescent="0.25">
      <c r="B110" t="str">
        <f t="shared" si="19"/>
        <v>Grayson</v>
      </c>
      <c r="C110" s="6">
        <v>0</v>
      </c>
      <c r="D110" s="6">
        <v>0</v>
      </c>
      <c r="E110" s="7">
        <f t="shared" si="20"/>
        <v>0</v>
      </c>
      <c r="F110" s="8" t="str">
        <f t="shared" si="21"/>
        <v/>
      </c>
    </row>
    <row r="111" spans="2:6" x14ac:dyDescent="0.25">
      <c r="B111" t="str">
        <f t="shared" si="19"/>
        <v>Inter-County</v>
      </c>
      <c r="C111" s="6">
        <v>0</v>
      </c>
      <c r="D111" s="6">
        <v>0</v>
      </c>
      <c r="E111" s="7">
        <f t="shared" si="20"/>
        <v>0</v>
      </c>
      <c r="F111" s="8" t="str">
        <f t="shared" si="21"/>
        <v/>
      </c>
    </row>
    <row r="112" spans="2:6" x14ac:dyDescent="0.25">
      <c r="B112" t="str">
        <f t="shared" si="19"/>
        <v>Jackson</v>
      </c>
      <c r="C112" s="6">
        <v>0</v>
      </c>
      <c r="D112" s="6">
        <v>0</v>
      </c>
      <c r="E112" s="7">
        <f t="shared" si="20"/>
        <v>0</v>
      </c>
      <c r="F112" s="8" t="str">
        <f t="shared" si="21"/>
        <v/>
      </c>
    </row>
    <row r="113" spans="2:6" x14ac:dyDescent="0.25">
      <c r="B113" t="str">
        <f t="shared" si="19"/>
        <v>Licking Valley</v>
      </c>
      <c r="C113" s="6">
        <v>0</v>
      </c>
      <c r="D113" s="6">
        <v>0</v>
      </c>
      <c r="E113" s="7">
        <f t="shared" si="20"/>
        <v>0</v>
      </c>
      <c r="F113" s="8" t="str">
        <f t="shared" si="21"/>
        <v/>
      </c>
    </row>
    <row r="114" spans="2:6" x14ac:dyDescent="0.25">
      <c r="B114" t="str">
        <f t="shared" si="19"/>
        <v>Nolin</v>
      </c>
      <c r="C114" s="6">
        <v>0</v>
      </c>
      <c r="D114" s="6">
        <v>0</v>
      </c>
      <c r="E114" s="7">
        <f t="shared" si="20"/>
        <v>0</v>
      </c>
      <c r="F114" s="8" t="str">
        <f t="shared" si="21"/>
        <v/>
      </c>
    </row>
    <row r="115" spans="2:6" x14ac:dyDescent="0.25">
      <c r="B115" t="str">
        <f t="shared" si="19"/>
        <v>Owen</v>
      </c>
      <c r="C115" s="6">
        <v>0</v>
      </c>
      <c r="D115" s="6">
        <v>0</v>
      </c>
      <c r="E115" s="7">
        <f t="shared" si="20"/>
        <v>0</v>
      </c>
      <c r="F115" s="8" t="str">
        <f t="shared" si="21"/>
        <v/>
      </c>
    </row>
    <row r="116" spans="2:6" x14ac:dyDescent="0.25">
      <c r="B116" t="str">
        <f t="shared" si="19"/>
        <v>Salt River</v>
      </c>
      <c r="C116" s="6">
        <v>0</v>
      </c>
      <c r="D116" s="6">
        <v>0</v>
      </c>
      <c r="E116" s="7">
        <f t="shared" si="20"/>
        <v>0</v>
      </c>
      <c r="F116" s="8" t="str">
        <f t="shared" si="21"/>
        <v/>
      </c>
    </row>
    <row r="117" spans="2:6" x14ac:dyDescent="0.25">
      <c r="B117" t="str">
        <f t="shared" si="19"/>
        <v>Shelby</v>
      </c>
      <c r="C117" s="6">
        <v>0</v>
      </c>
      <c r="D117" s="6">
        <v>0</v>
      </c>
      <c r="E117" s="7">
        <f t="shared" si="20"/>
        <v>0</v>
      </c>
      <c r="F117" s="8" t="str">
        <f t="shared" si="21"/>
        <v/>
      </c>
    </row>
    <row r="118" spans="2:6" x14ac:dyDescent="0.25">
      <c r="B118" t="str">
        <f t="shared" si="19"/>
        <v>South Ky</v>
      </c>
      <c r="C118" s="6">
        <v>0</v>
      </c>
      <c r="D118" s="6">
        <v>0</v>
      </c>
      <c r="E118" s="7">
        <f t="shared" si="20"/>
        <v>0</v>
      </c>
      <c r="F118" s="8" t="str">
        <f t="shared" si="21"/>
        <v/>
      </c>
    </row>
    <row r="119" spans="2:6" x14ac:dyDescent="0.25">
      <c r="B119" t="str">
        <f t="shared" si="19"/>
        <v>Taylor</v>
      </c>
      <c r="C119" s="6">
        <v>0</v>
      </c>
      <c r="D119" s="6">
        <v>0</v>
      </c>
      <c r="E119" s="7">
        <f t="shared" si="20"/>
        <v>0</v>
      </c>
      <c r="F119" s="8" t="str">
        <f t="shared" si="21"/>
        <v/>
      </c>
    </row>
    <row r="120" spans="2:6" x14ac:dyDescent="0.25">
      <c r="C120" s="10">
        <f>SUM(C104:C119)</f>
        <v>10716263.87146746</v>
      </c>
      <c r="D120" s="10">
        <f>SUM(D104:D119)</f>
        <v>10994937.460318409</v>
      </c>
      <c r="E120" s="11">
        <f t="shared" si="20"/>
        <v>278673.58885094896</v>
      </c>
      <c r="F120" s="12">
        <f t="shared" ref="F120" si="22">E120/C120</f>
        <v>2.6004733757343364E-2</v>
      </c>
    </row>
    <row r="121" spans="2:6" x14ac:dyDescent="0.25">
      <c r="C121" s="6"/>
      <c r="D121" s="6"/>
      <c r="E121" s="7"/>
      <c r="F121" s="8"/>
    </row>
    <row r="122" spans="2:6" x14ac:dyDescent="0.25">
      <c r="B122" s="1" t="str">
        <f>'[1]Summary Comparison'!B23</f>
        <v>Rate TGP</v>
      </c>
      <c r="C122" s="2"/>
      <c r="D122" s="2"/>
      <c r="E122" s="2"/>
      <c r="F122" s="3"/>
    </row>
    <row r="123" spans="2:6" x14ac:dyDescent="0.25">
      <c r="B123" s="4" t="s">
        <v>0</v>
      </c>
      <c r="C123" s="4" t="s">
        <v>1</v>
      </c>
      <c r="D123" s="4" t="s">
        <v>2</v>
      </c>
      <c r="E123" s="4" t="s">
        <v>3</v>
      </c>
      <c r="F123" s="4" t="s">
        <v>4</v>
      </c>
    </row>
    <row r="124" spans="2:6" x14ac:dyDescent="0.25">
      <c r="B124" t="str">
        <f>B104</f>
        <v>Big Sandy</v>
      </c>
      <c r="C124" s="6">
        <v>0</v>
      </c>
      <c r="D124" s="6">
        <v>0</v>
      </c>
      <c r="E124" s="7">
        <f>D124-C124</f>
        <v>0</v>
      </c>
      <c r="F124" s="8" t="str">
        <f>IF(C124=0,"",E124/C124)</f>
        <v/>
      </c>
    </row>
    <row r="125" spans="2:6" x14ac:dyDescent="0.25">
      <c r="B125" t="str">
        <f t="shared" ref="B125:B139" si="23">B105</f>
        <v>Blue Grass</v>
      </c>
      <c r="C125" s="6">
        <v>0</v>
      </c>
      <c r="D125" s="6">
        <v>0</v>
      </c>
      <c r="E125" s="7">
        <f t="shared" ref="E125:E140" si="24">D125-C125</f>
        <v>0</v>
      </c>
      <c r="F125" s="8" t="str">
        <f t="shared" ref="F125:F139" si="25">IF(C125=0,"",E125/C125)</f>
        <v/>
      </c>
    </row>
    <row r="126" spans="2:6" x14ac:dyDescent="0.25">
      <c r="B126" t="str">
        <f t="shared" si="23"/>
        <v>Clark</v>
      </c>
      <c r="C126" s="6">
        <v>0</v>
      </c>
      <c r="D126" s="6">
        <v>0</v>
      </c>
      <c r="E126" s="7">
        <f t="shared" si="24"/>
        <v>0</v>
      </c>
      <c r="F126" s="8" t="str">
        <f t="shared" si="25"/>
        <v/>
      </c>
    </row>
    <row r="127" spans="2:6" x14ac:dyDescent="0.25">
      <c r="B127" t="str">
        <f t="shared" si="23"/>
        <v>Cumberland Valley</v>
      </c>
      <c r="C127" s="6">
        <v>0</v>
      </c>
      <c r="D127" s="6">
        <v>0</v>
      </c>
      <c r="E127" s="7">
        <f t="shared" si="24"/>
        <v>0</v>
      </c>
      <c r="F127" s="8" t="str">
        <f t="shared" si="25"/>
        <v/>
      </c>
    </row>
    <row r="128" spans="2:6" x14ac:dyDescent="0.25">
      <c r="B128" t="str">
        <f t="shared" si="23"/>
        <v>Farmers</v>
      </c>
      <c r="C128" s="6">
        <v>0</v>
      </c>
      <c r="D128" s="6">
        <v>0</v>
      </c>
      <c r="E128" s="7">
        <f t="shared" si="24"/>
        <v>0</v>
      </c>
      <c r="F128" s="8" t="str">
        <f t="shared" si="25"/>
        <v/>
      </c>
    </row>
    <row r="129" spans="2:14" x14ac:dyDescent="0.25">
      <c r="B129" t="str">
        <f t="shared" si="23"/>
        <v>Fleming-Mason</v>
      </c>
      <c r="C129" s="6">
        <v>3422394.4318630002</v>
      </c>
      <c r="D129" s="6">
        <v>3422394.4318630002</v>
      </c>
      <c r="E129" s="7">
        <f t="shared" si="24"/>
        <v>0</v>
      </c>
      <c r="F129" s="8">
        <f t="shared" si="25"/>
        <v>0</v>
      </c>
    </row>
    <row r="130" spans="2:14" x14ac:dyDescent="0.25">
      <c r="B130" t="str">
        <f t="shared" si="23"/>
        <v>Grayson</v>
      </c>
      <c r="C130" s="6">
        <v>0</v>
      </c>
      <c r="D130" s="6">
        <v>0</v>
      </c>
      <c r="E130" s="7">
        <f t="shared" si="24"/>
        <v>0</v>
      </c>
      <c r="F130" s="8" t="str">
        <f t="shared" si="25"/>
        <v/>
      </c>
    </row>
    <row r="131" spans="2:14" x14ac:dyDescent="0.25">
      <c r="B131" t="str">
        <f t="shared" si="23"/>
        <v>Inter-County</v>
      </c>
      <c r="C131" s="6">
        <v>0</v>
      </c>
      <c r="D131" s="6">
        <v>0</v>
      </c>
      <c r="E131" s="7">
        <f t="shared" si="24"/>
        <v>0</v>
      </c>
      <c r="F131" s="8" t="str">
        <f t="shared" si="25"/>
        <v/>
      </c>
    </row>
    <row r="132" spans="2:14" x14ac:dyDescent="0.25">
      <c r="B132" t="str">
        <f t="shared" si="23"/>
        <v>Jackson</v>
      </c>
      <c r="C132" s="6">
        <v>0</v>
      </c>
      <c r="D132" s="6">
        <v>0</v>
      </c>
      <c r="E132" s="7">
        <f t="shared" si="24"/>
        <v>0</v>
      </c>
      <c r="F132" s="8" t="str">
        <f t="shared" si="25"/>
        <v/>
      </c>
    </row>
    <row r="133" spans="2:14" x14ac:dyDescent="0.25">
      <c r="B133" t="str">
        <f t="shared" si="23"/>
        <v>Licking Valley</v>
      </c>
      <c r="C133" s="6">
        <v>0</v>
      </c>
      <c r="D133" s="6">
        <v>0</v>
      </c>
      <c r="E133" s="7">
        <f t="shared" si="24"/>
        <v>0</v>
      </c>
      <c r="F133" s="8" t="str">
        <f t="shared" si="25"/>
        <v/>
      </c>
    </row>
    <row r="134" spans="2:14" x14ac:dyDescent="0.25">
      <c r="B134" t="str">
        <f t="shared" si="23"/>
        <v>Nolin</v>
      </c>
      <c r="C134" s="6">
        <v>0</v>
      </c>
      <c r="D134" s="6">
        <v>0</v>
      </c>
      <c r="E134" s="7">
        <f t="shared" si="24"/>
        <v>0</v>
      </c>
      <c r="F134" s="8" t="str">
        <f t="shared" si="25"/>
        <v/>
      </c>
    </row>
    <row r="135" spans="2:14" x14ac:dyDescent="0.25">
      <c r="B135" t="str">
        <f t="shared" si="23"/>
        <v>Owen</v>
      </c>
      <c r="C135" s="6">
        <v>0</v>
      </c>
      <c r="D135" s="6">
        <v>0</v>
      </c>
      <c r="E135" s="7">
        <f t="shared" si="24"/>
        <v>0</v>
      </c>
      <c r="F135" s="8" t="str">
        <f t="shared" si="25"/>
        <v/>
      </c>
    </row>
    <row r="136" spans="2:14" x14ac:dyDescent="0.25">
      <c r="B136" t="str">
        <f t="shared" si="23"/>
        <v>Salt River</v>
      </c>
      <c r="C136" s="6">
        <v>0</v>
      </c>
      <c r="D136" s="6">
        <v>0</v>
      </c>
      <c r="E136" s="7">
        <f t="shared" si="24"/>
        <v>0</v>
      </c>
      <c r="F136" s="8" t="str">
        <f t="shared" si="25"/>
        <v/>
      </c>
    </row>
    <row r="137" spans="2:14" x14ac:dyDescent="0.25">
      <c r="B137" t="str">
        <f t="shared" si="23"/>
        <v>Shelby</v>
      </c>
      <c r="C137" s="6">
        <v>0</v>
      </c>
      <c r="D137" s="6">
        <v>0</v>
      </c>
      <c r="E137" s="7">
        <f t="shared" si="24"/>
        <v>0</v>
      </c>
      <c r="F137" s="8" t="str">
        <f t="shared" si="25"/>
        <v/>
      </c>
    </row>
    <row r="138" spans="2:14" x14ac:dyDescent="0.25">
      <c r="B138" t="str">
        <f t="shared" si="23"/>
        <v>South Ky</v>
      </c>
      <c r="C138" s="6">
        <v>0</v>
      </c>
      <c r="D138" s="6">
        <v>0</v>
      </c>
      <c r="E138" s="7">
        <f t="shared" si="24"/>
        <v>0</v>
      </c>
      <c r="F138" s="8" t="str">
        <f t="shared" si="25"/>
        <v/>
      </c>
    </row>
    <row r="139" spans="2:14" x14ac:dyDescent="0.25">
      <c r="B139" t="str">
        <f t="shared" si="23"/>
        <v>Taylor</v>
      </c>
      <c r="C139" s="6">
        <v>2927454.1272480004</v>
      </c>
      <c r="D139" s="6">
        <v>2927454.1272480004</v>
      </c>
      <c r="E139" s="7">
        <f t="shared" si="24"/>
        <v>0</v>
      </c>
      <c r="F139" s="8">
        <f t="shared" si="25"/>
        <v>0</v>
      </c>
    </row>
    <row r="140" spans="2:14" x14ac:dyDescent="0.25">
      <c r="C140" s="10">
        <f>SUM(C124:C139)</f>
        <v>6349848.559111001</v>
      </c>
      <c r="D140" s="10">
        <f>SUM(D124:D139)</f>
        <v>6349848.559111001</v>
      </c>
      <c r="E140" s="11">
        <f t="shared" si="24"/>
        <v>0</v>
      </c>
      <c r="F140" s="12">
        <f t="shared" ref="F140" si="26">E140/C140</f>
        <v>0</v>
      </c>
    </row>
    <row r="141" spans="2:14" s="18" customFormat="1" x14ac:dyDescent="0.25">
      <c r="M141"/>
      <c r="N141"/>
    </row>
    <row r="142" spans="2:14" x14ac:dyDescent="0.25">
      <c r="B142" s="13" t="s">
        <v>22</v>
      </c>
      <c r="C142" s="14"/>
      <c r="D142" s="14"/>
      <c r="E142" s="14"/>
      <c r="F142" s="15"/>
      <c r="H142" s="19" t="s">
        <v>23</v>
      </c>
      <c r="I142" s="20"/>
      <c r="J142" s="21"/>
    </row>
    <row r="143" spans="2:14" x14ac:dyDescent="0.25">
      <c r="B143" s="4" t="s">
        <v>0</v>
      </c>
      <c r="C143" s="4" t="s">
        <v>1</v>
      </c>
      <c r="D143" s="4" t="s">
        <v>2</v>
      </c>
      <c r="E143" s="4" t="s">
        <v>3</v>
      </c>
      <c r="F143" s="4" t="s">
        <v>4</v>
      </c>
      <c r="H143" s="16" t="s">
        <v>47</v>
      </c>
      <c r="I143" s="16" t="s">
        <v>48</v>
      </c>
      <c r="J143" s="16" t="s">
        <v>24</v>
      </c>
    </row>
    <row r="144" spans="2:14" x14ac:dyDescent="0.25">
      <c r="B144" s="5" t="s">
        <v>5</v>
      </c>
      <c r="C144" s="6">
        <f>C4+C24+C44+C64+C84+C104+C124</f>
        <v>15536669.462939544</v>
      </c>
      <c r="D144" s="6">
        <f>D4+D24+D44+D64+D84+D104+D124</f>
        <v>16325895.078005826</v>
      </c>
      <c r="E144" s="7">
        <f>D144-C144</f>
        <v>789225.61506628245</v>
      </c>
      <c r="F144" s="8">
        <f>IF(C144=0,"",E144/C144)</f>
        <v>5.0797606073094685E-2</v>
      </c>
      <c r="H144" s="6">
        <v>790392</v>
      </c>
      <c r="I144" s="7">
        <f>H144-E144</f>
        <v>1166.3849337175488</v>
      </c>
      <c r="J144" s="17">
        <f>I144/E144</f>
        <v>1.4778852985145332E-3</v>
      </c>
    </row>
    <row r="145" spans="2:10" x14ac:dyDescent="0.25">
      <c r="B145" s="5" t="s">
        <v>6</v>
      </c>
      <c r="C145" s="6">
        <f t="shared" ref="C145:D159" si="27">C5+C25+C45+C65+C85+C105+C125</f>
        <v>91960392.322278485</v>
      </c>
      <c r="D145" s="6">
        <f t="shared" si="27"/>
        <v>96296793.825446412</v>
      </c>
      <c r="E145" s="7">
        <f t="shared" ref="E145:E160" si="28">D145-C145</f>
        <v>4336401.5031679273</v>
      </c>
      <c r="F145" s="8">
        <f t="shared" ref="F145:F159" si="29">IF(C145=0,"",E145/C145)</f>
        <v>4.7155100077986324E-2</v>
      </c>
      <c r="H145" s="6">
        <v>4359903</v>
      </c>
      <c r="I145" s="7">
        <f t="shared" ref="I145:I160" si="30">H145-E145</f>
        <v>23501.496832072735</v>
      </c>
      <c r="J145" s="17">
        <f t="shared" ref="J145:J160" si="31">I145/E145</f>
        <v>5.4195850672277193E-3</v>
      </c>
    </row>
    <row r="146" spans="2:10" x14ac:dyDescent="0.25">
      <c r="B146" s="5" t="s">
        <v>7</v>
      </c>
      <c r="C146" s="6">
        <f t="shared" si="27"/>
        <v>31113089.138211094</v>
      </c>
      <c r="D146" s="6">
        <f t="shared" si="27"/>
        <v>32716897.426969886</v>
      </c>
      <c r="E146" s="7">
        <f t="shared" si="28"/>
        <v>1603808.288758792</v>
      </c>
      <c r="F146" s="8">
        <f t="shared" si="29"/>
        <v>5.1547703335863809E-2</v>
      </c>
      <c r="H146" s="6">
        <v>1604082</v>
      </c>
      <c r="I146" s="7">
        <f t="shared" si="30"/>
        <v>273.71124120801687</v>
      </c>
      <c r="J146" s="17">
        <f t="shared" si="31"/>
        <v>1.706633162619739E-4</v>
      </c>
    </row>
    <row r="147" spans="2:10" x14ac:dyDescent="0.25">
      <c r="B147" s="5" t="s">
        <v>8</v>
      </c>
      <c r="C147" s="6">
        <f t="shared" si="27"/>
        <v>29974143.609089624</v>
      </c>
      <c r="D147" s="6">
        <f t="shared" si="27"/>
        <v>31510530.533505343</v>
      </c>
      <c r="E147" s="7">
        <f t="shared" si="28"/>
        <v>1536386.9244157188</v>
      </c>
      <c r="F147" s="8">
        <f t="shared" si="29"/>
        <v>5.1257074912719483E-2</v>
      </c>
      <c r="H147" s="6">
        <v>1538603</v>
      </c>
      <c r="I147" s="7">
        <f t="shared" si="30"/>
        <v>2216.0755842812359</v>
      </c>
      <c r="J147" s="17">
        <f t="shared" si="31"/>
        <v>1.4423941971023998E-3</v>
      </c>
    </row>
    <row r="148" spans="2:10" x14ac:dyDescent="0.25">
      <c r="B148" s="5" t="s">
        <v>9</v>
      </c>
      <c r="C148" s="6">
        <f t="shared" si="27"/>
        <v>34524959.981756829</v>
      </c>
      <c r="D148" s="6">
        <f t="shared" si="27"/>
        <v>36245139.769932583</v>
      </c>
      <c r="E148" s="7">
        <f t="shared" si="28"/>
        <v>1720179.7881757542</v>
      </c>
      <c r="F148" s="8">
        <f t="shared" si="29"/>
        <v>4.982423698925955E-2</v>
      </c>
      <c r="H148" s="6">
        <v>1712747</v>
      </c>
      <c r="I148" s="7">
        <f t="shared" si="30"/>
        <v>-7432.7881757542491</v>
      </c>
      <c r="J148" s="17">
        <f t="shared" si="31"/>
        <v>-4.3209368153527133E-3</v>
      </c>
    </row>
    <row r="149" spans="2:10" x14ac:dyDescent="0.25">
      <c r="B149" s="5" t="s">
        <v>10</v>
      </c>
      <c r="C149" s="6">
        <f t="shared" si="27"/>
        <v>65623921.391733788</v>
      </c>
      <c r="D149" s="6">
        <f t="shared" si="27"/>
        <v>68015664.97774367</v>
      </c>
      <c r="E149" s="7">
        <f t="shared" si="28"/>
        <v>2391743.5860098824</v>
      </c>
      <c r="F149" s="8">
        <f t="shared" si="29"/>
        <v>3.6446215576369907E-2</v>
      </c>
      <c r="H149" s="6">
        <v>2396133</v>
      </c>
      <c r="I149" s="7">
        <f t="shared" si="30"/>
        <v>4389.4139901176095</v>
      </c>
      <c r="J149" s="17">
        <f t="shared" si="31"/>
        <v>1.8352360243768511E-3</v>
      </c>
    </row>
    <row r="150" spans="2:10" x14ac:dyDescent="0.25">
      <c r="B150" s="5" t="s">
        <v>11</v>
      </c>
      <c r="C150" s="6">
        <f t="shared" si="27"/>
        <v>17626558.664901517</v>
      </c>
      <c r="D150" s="6">
        <f t="shared" si="27"/>
        <v>18486596.36028209</v>
      </c>
      <c r="E150" s="7">
        <f t="shared" si="28"/>
        <v>860037.69538057223</v>
      </c>
      <c r="F150" s="8">
        <f t="shared" si="29"/>
        <v>4.8792150057804684E-2</v>
      </c>
      <c r="H150" s="6">
        <v>857281</v>
      </c>
      <c r="I150" s="7">
        <f t="shared" si="30"/>
        <v>-2756.6953805722296</v>
      </c>
      <c r="J150" s="17">
        <f t="shared" si="31"/>
        <v>-3.2053192498177354E-3</v>
      </c>
    </row>
    <row r="151" spans="2:10" x14ac:dyDescent="0.25">
      <c r="B151" s="5" t="s">
        <v>12</v>
      </c>
      <c r="C151" s="6">
        <f t="shared" si="27"/>
        <v>33527828.680258717</v>
      </c>
      <c r="D151" s="6">
        <f t="shared" si="27"/>
        <v>35166041.20807609</v>
      </c>
      <c r="E151" s="7">
        <f t="shared" si="28"/>
        <v>1638212.5278173722</v>
      </c>
      <c r="F151" s="8">
        <f t="shared" si="29"/>
        <v>4.8861277103278582E-2</v>
      </c>
      <c r="H151" s="6">
        <v>1651912</v>
      </c>
      <c r="I151" s="7">
        <f t="shared" si="30"/>
        <v>13699.472182627767</v>
      </c>
      <c r="J151" s="17">
        <f t="shared" si="31"/>
        <v>8.3624511166935627E-3</v>
      </c>
    </row>
    <row r="152" spans="2:10" x14ac:dyDescent="0.25">
      <c r="B152" s="5" t="s">
        <v>13</v>
      </c>
      <c r="C152" s="6">
        <f t="shared" si="27"/>
        <v>62542634.584681436</v>
      </c>
      <c r="D152" s="6">
        <f t="shared" si="27"/>
        <v>65652386.33259169</v>
      </c>
      <c r="E152" s="7">
        <f t="shared" si="28"/>
        <v>3109751.7479102537</v>
      </c>
      <c r="F152" s="8">
        <f t="shared" si="29"/>
        <v>4.9722109862508496E-2</v>
      </c>
      <c r="H152" s="6">
        <v>3122564</v>
      </c>
      <c r="I152" s="7">
        <f t="shared" si="30"/>
        <v>12812.252089746296</v>
      </c>
      <c r="J152" s="17">
        <f t="shared" si="31"/>
        <v>4.1200240817795509E-3</v>
      </c>
    </row>
    <row r="153" spans="2:10" x14ac:dyDescent="0.25">
      <c r="B153" s="5" t="s">
        <v>14</v>
      </c>
      <c r="C153" s="6">
        <f t="shared" si="27"/>
        <v>17298142.554071978</v>
      </c>
      <c r="D153" s="6">
        <f t="shared" si="27"/>
        <v>18183737.454063535</v>
      </c>
      <c r="E153" s="7">
        <f t="shared" si="28"/>
        <v>885594.899991557</v>
      </c>
      <c r="F153" s="8">
        <f t="shared" si="29"/>
        <v>5.1195953393451961E-2</v>
      </c>
      <c r="H153" s="6">
        <v>884083</v>
      </c>
      <c r="I153" s="7">
        <f t="shared" si="30"/>
        <v>-1511.8999915570021</v>
      </c>
      <c r="J153" s="17">
        <f t="shared" si="31"/>
        <v>-1.7072139773743234E-3</v>
      </c>
    </row>
    <row r="154" spans="2:10" x14ac:dyDescent="0.25">
      <c r="B154" s="5" t="s">
        <v>15</v>
      </c>
      <c r="C154" s="6">
        <f t="shared" si="27"/>
        <v>51393439.724056147</v>
      </c>
      <c r="D154" s="6">
        <f t="shared" si="27"/>
        <v>53870763.284098826</v>
      </c>
      <c r="E154" s="7">
        <f t="shared" si="28"/>
        <v>2477323.5600426793</v>
      </c>
      <c r="F154" s="8">
        <f t="shared" si="29"/>
        <v>4.820310867192449E-2</v>
      </c>
      <c r="H154" s="6">
        <v>2488281</v>
      </c>
      <c r="I154" s="7">
        <f t="shared" si="30"/>
        <v>10957.43995732069</v>
      </c>
      <c r="J154" s="17">
        <f t="shared" si="31"/>
        <v>4.4230960113792791E-3</v>
      </c>
    </row>
    <row r="155" spans="2:10" x14ac:dyDescent="0.25">
      <c r="B155" s="5" t="s">
        <v>16</v>
      </c>
      <c r="C155" s="6">
        <f t="shared" si="27"/>
        <v>132382139.3085233</v>
      </c>
      <c r="D155" s="6">
        <f t="shared" si="27"/>
        <v>137749686.21192351</v>
      </c>
      <c r="E155" s="7">
        <f t="shared" si="28"/>
        <v>5367546.9034002125</v>
      </c>
      <c r="F155" s="8">
        <f t="shared" si="29"/>
        <v>4.054585408150016E-2</v>
      </c>
      <c r="H155" s="6">
        <v>5302439</v>
      </c>
      <c r="I155" s="7">
        <f t="shared" si="30"/>
        <v>-65107.903400212526</v>
      </c>
      <c r="J155" s="17">
        <f t="shared" si="31"/>
        <v>-1.2129917925629719E-2</v>
      </c>
    </row>
    <row r="156" spans="2:10" x14ac:dyDescent="0.25">
      <c r="B156" s="5" t="s">
        <v>17</v>
      </c>
      <c r="C156" s="6">
        <f t="shared" si="27"/>
        <v>83379874.271903634</v>
      </c>
      <c r="D156" s="6">
        <f t="shared" si="27"/>
        <v>87492676.162342981</v>
      </c>
      <c r="E156" s="7">
        <f t="shared" si="28"/>
        <v>4112801.8904393464</v>
      </c>
      <c r="F156" s="8">
        <f t="shared" si="29"/>
        <v>4.9326074503631509E-2</v>
      </c>
      <c r="H156" s="6">
        <v>4074984</v>
      </c>
      <c r="I156" s="7">
        <f t="shared" si="30"/>
        <v>-37817.890439346433</v>
      </c>
      <c r="J156" s="17">
        <f t="shared" si="31"/>
        <v>-9.1951646217772413E-3</v>
      </c>
    </row>
    <row r="157" spans="2:10" x14ac:dyDescent="0.25">
      <c r="B157" s="5" t="s">
        <v>18</v>
      </c>
      <c r="C157" s="6">
        <f t="shared" si="27"/>
        <v>33178496.177131806</v>
      </c>
      <c r="D157" s="6">
        <f t="shared" si="27"/>
        <v>34624485.861123577</v>
      </c>
      <c r="E157" s="7">
        <f t="shared" si="28"/>
        <v>1445989.6839917712</v>
      </c>
      <c r="F157" s="8">
        <f t="shared" si="29"/>
        <v>4.3582134532921236E-2</v>
      </c>
      <c r="H157" s="6">
        <v>1443780</v>
      </c>
      <c r="I157" s="7">
        <f t="shared" si="30"/>
        <v>-2209.6839917711914</v>
      </c>
      <c r="J157" s="17">
        <f t="shared" si="31"/>
        <v>-1.5281464426988029E-3</v>
      </c>
    </row>
    <row r="158" spans="2:10" x14ac:dyDescent="0.25">
      <c r="B158" s="5" t="s">
        <v>19</v>
      </c>
      <c r="C158" s="6">
        <f t="shared" si="27"/>
        <v>89374773.550635606</v>
      </c>
      <c r="D158" s="6">
        <f t="shared" si="27"/>
        <v>93765168.976437926</v>
      </c>
      <c r="E158" s="7">
        <f t="shared" si="28"/>
        <v>4390395.4258023202</v>
      </c>
      <c r="F158" s="8">
        <f t="shared" si="29"/>
        <v>4.9123429927516692E-2</v>
      </c>
      <c r="H158" s="6">
        <v>4407336</v>
      </c>
      <c r="I158" s="7">
        <f t="shared" si="30"/>
        <v>16940.574197679758</v>
      </c>
      <c r="J158" s="17">
        <f t="shared" si="31"/>
        <v>3.8585531722541743E-3</v>
      </c>
    </row>
    <row r="159" spans="2:10" x14ac:dyDescent="0.25">
      <c r="B159" s="5" t="s">
        <v>20</v>
      </c>
      <c r="C159" s="6">
        <f t="shared" si="27"/>
        <v>35982423.957128823</v>
      </c>
      <c r="D159" s="6">
        <f t="shared" si="27"/>
        <v>37660023.916758507</v>
      </c>
      <c r="E159" s="7">
        <f t="shared" si="28"/>
        <v>1677599.9596296847</v>
      </c>
      <c r="F159" s="8">
        <f t="shared" si="29"/>
        <v>4.6622761202204092E-2</v>
      </c>
      <c r="H159" s="6">
        <v>1676689</v>
      </c>
      <c r="I159" s="7">
        <f t="shared" si="30"/>
        <v>-910.95962968468666</v>
      </c>
      <c r="J159" s="17">
        <f t="shared" si="31"/>
        <v>-5.43013621606055E-4</v>
      </c>
    </row>
    <row r="160" spans="2:10" s="26" customFormat="1" ht="24" customHeight="1" x14ac:dyDescent="0.25">
      <c r="B160" s="22" t="s">
        <v>21</v>
      </c>
      <c r="C160" s="23">
        <f>SUM(C144:C159)</f>
        <v>825419487.37930226</v>
      </c>
      <c r="D160" s="23">
        <f>SUM(D144:D159)</f>
        <v>863762487.3793025</v>
      </c>
      <c r="E160" s="24">
        <f t="shared" si="28"/>
        <v>38343000.000000238</v>
      </c>
      <c r="F160" s="25">
        <f t="shared" ref="F160" si="32">E160/C160</f>
        <v>4.6452743830581025E-2</v>
      </c>
      <c r="H160" s="27">
        <f>SUM(H144:H159)</f>
        <v>38311209</v>
      </c>
      <c r="I160" s="24">
        <f t="shared" si="30"/>
        <v>-31791.000000238419</v>
      </c>
      <c r="J160" s="28">
        <f t="shared" si="31"/>
        <v>-8.2912135201309808E-4</v>
      </c>
    </row>
  </sheetData>
  <mergeCells count="1">
    <mergeCell ref="H142:J142"/>
  </mergeCells>
  <printOptions horizontalCentered="1"/>
  <pageMargins left="0.7" right="0.7" top="0.75" bottom="0.75" header="0.3" footer="0.3"/>
  <pageSetup scale="75" fitToHeight="4" orientation="landscape" r:id="rId1"/>
  <rowBreaks count="3" manualBreakCount="3">
    <brk id="41" max="9" man="1"/>
    <brk id="80" max="9" man="1"/>
    <brk id="12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EKPC Exh w Totals</vt:lpstr>
      <vt:lpstr>'EKPC Exh w Totals'!Print_Area</vt:lpstr>
      <vt:lpstr>Summary!Print_Area</vt:lpstr>
      <vt:lpstr>Summary!Print_Titles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2021-09-14T16:23:52Z</cp:lastPrinted>
  <dcterms:created xsi:type="dcterms:W3CDTF">2021-09-14T16:05:05Z</dcterms:created>
  <dcterms:modified xsi:type="dcterms:W3CDTF">2021-09-14T16:24:07Z</dcterms:modified>
</cp:coreProperties>
</file>