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Jackson\Analysis\"/>
    </mc:Choice>
  </mc:AlternateContent>
  <xr:revisionPtr revIDLastSave="0" documentId="13_ncr:1_{700ABE69-4357-46D3-862A-FDD38D18C95A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  <sheet name="10" sheetId="6" r:id="rId2"/>
    <sheet name="11" sheetId="7" r:id="rId3"/>
    <sheet name="20" sheetId="8" r:id="rId4"/>
    <sheet name="22" sheetId="9" r:id="rId5"/>
    <sheet name="40" sheetId="10" r:id="rId6"/>
    <sheet name="46" sheetId="11" r:id="rId7"/>
    <sheet name="47" sheetId="12" r:id="rId8"/>
    <sheet name="50" sheetId="13" r:id="rId9"/>
    <sheet name="52" sheetId="14" r:id="rId10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'10'!$A$1:$U$28</definedName>
    <definedName name="_xlnm.Print_Area" localSheetId="2">'11'!$A$1:$T$30</definedName>
    <definedName name="_xlnm.Print_Area" localSheetId="3">'20'!$A$1:$T$31</definedName>
    <definedName name="_xlnm.Print_Area" localSheetId="4">'22'!$A$1:$T$30</definedName>
    <definedName name="_xlnm.Print_Area" localSheetId="5">'40'!$A$1:$T$34</definedName>
    <definedName name="_xlnm.Print_Area" localSheetId="6">'46'!$A$1:$T$34</definedName>
    <definedName name="_xlnm.Print_Area" localSheetId="7">'47'!$A$1:$T$35</definedName>
    <definedName name="_xlnm.Print_Area" localSheetId="8">'50'!$A$1:$T$28</definedName>
    <definedName name="_xlnm.Print_Area" localSheetId="9">'52'!$A$1:$T$28</definedName>
    <definedName name="_xlnm.Print_Area" localSheetId="0">'Billing Detail'!$A$1:$F$46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4" l="1"/>
  <c r="S19" i="14"/>
  <c r="S18" i="14"/>
  <c r="S18" i="13"/>
  <c r="S27" i="12"/>
  <c r="S26" i="12"/>
  <c r="S25" i="12"/>
  <c r="S22" i="12"/>
  <c r="S21" i="12"/>
  <c r="S24" i="11"/>
  <c r="S26" i="10"/>
  <c r="S25" i="10"/>
  <c r="S24" i="10"/>
  <c r="S22" i="9"/>
  <c r="S21" i="9"/>
  <c r="S17" i="9"/>
  <c r="S12" i="9"/>
  <c r="S22" i="8"/>
  <c r="S21" i="8"/>
  <c r="S20" i="8"/>
  <c r="S12" i="8"/>
  <c r="R22" i="7"/>
  <c r="R21" i="7"/>
  <c r="R17" i="7"/>
  <c r="R12" i="7"/>
  <c r="S20" i="6"/>
  <c r="S19" i="6"/>
  <c r="S15" i="6"/>
  <c r="S11" i="6"/>
  <c r="S11" i="14" l="1"/>
  <c r="S11" i="13"/>
  <c r="S19" i="13"/>
  <c r="S25" i="11"/>
  <c r="S12" i="11"/>
  <c r="T12" i="11" s="1"/>
  <c r="S12" i="10"/>
  <c r="S17" i="10"/>
  <c r="S17" i="8"/>
  <c r="T17" i="8" s="1"/>
  <c r="U11" i="6"/>
  <c r="U15" i="6"/>
  <c r="T17" i="7"/>
  <c r="T17" i="9"/>
  <c r="T12" i="9"/>
  <c r="R24" i="7"/>
  <c r="R26" i="7" s="1"/>
  <c r="T12" i="7"/>
  <c r="J34" i="11"/>
  <c r="S21" i="10"/>
  <c r="T21" i="10" s="1"/>
  <c r="S17" i="11"/>
  <c r="S12" i="12"/>
  <c r="T21" i="12" s="1"/>
  <c r="S21" i="11"/>
  <c r="S17" i="12"/>
  <c r="S15" i="13"/>
  <c r="S15" i="14"/>
  <c r="T15" i="14" s="1"/>
  <c r="G30" i="7"/>
  <c r="G32" i="10"/>
  <c r="G34" i="10" s="1"/>
  <c r="J35" i="12"/>
  <c r="S18" i="6"/>
  <c r="S22" i="6" s="1"/>
  <c r="R20" i="7"/>
  <c r="S20" i="9"/>
  <c r="S24" i="9" s="1"/>
  <c r="S26" i="9" s="1"/>
  <c r="S26" i="11"/>
  <c r="G35" i="12"/>
  <c r="G28" i="13"/>
  <c r="S20" i="13"/>
  <c r="G34" i="11"/>
  <c r="T17" i="12" l="1"/>
  <c r="T15" i="13"/>
  <c r="T17" i="11"/>
  <c r="T12" i="8"/>
  <c r="S25" i="8"/>
  <c r="S27" i="8" s="1"/>
  <c r="S31" i="8" s="1"/>
  <c r="S24" i="6"/>
  <c r="S28" i="6" s="1"/>
  <c r="S30" i="9"/>
  <c r="S28" i="9"/>
  <c r="T11" i="13"/>
  <c r="R30" i="7"/>
  <c r="R28" i="7"/>
  <c r="S22" i="13"/>
  <c r="S24" i="13" s="1"/>
  <c r="T21" i="11"/>
  <c r="S28" i="11"/>
  <c r="S30" i="11" s="1"/>
  <c r="J28" i="13"/>
  <c r="S29" i="12"/>
  <c r="S31" i="12" s="1"/>
  <c r="T12" i="12"/>
  <c r="T22" i="12"/>
  <c r="T17" i="10"/>
  <c r="J32" i="10"/>
  <c r="J34" i="10" s="1"/>
  <c r="T11" i="14"/>
  <c r="S28" i="10"/>
  <c r="S30" i="10" s="1"/>
  <c r="S22" i="14"/>
  <c r="S24" i="14" s="1"/>
  <c r="T12" i="10"/>
  <c r="J30" i="7"/>
  <c r="S29" i="8" l="1"/>
  <c r="S26" i="6"/>
  <c r="S34" i="10"/>
  <c r="S32" i="10"/>
  <c r="S34" i="11"/>
  <c r="S32" i="11"/>
  <c r="S28" i="13"/>
  <c r="S26" i="13"/>
  <c r="S28" i="14"/>
  <c r="S26" i="14"/>
  <c r="S35" i="12"/>
  <c r="S33" i="12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" i="1" l="1"/>
  <c r="A9" i="1" s="1"/>
</calcChain>
</file>

<file path=xl/sharedStrings.xml><?xml version="1.0" encoding="utf-8"?>
<sst xmlns="http://schemas.openxmlformats.org/spreadsheetml/2006/main" count="555" uniqueCount="62">
  <si>
    <t>#</t>
  </si>
  <si>
    <t>Code</t>
  </si>
  <si>
    <t>Classification</t>
  </si>
  <si>
    <t>Billing Component</t>
  </si>
  <si>
    <t>Billing Units</t>
  </si>
  <si>
    <t>Customer Charge</t>
  </si>
  <si>
    <t>JACKSON ENERGY COOPERATIVE</t>
  </si>
  <si>
    <t>Residential Service</t>
  </si>
  <si>
    <t>Residential Off Peak ETS</t>
  </si>
  <si>
    <t>Commercial Service &lt; 50 KW</t>
  </si>
  <si>
    <t>Commercial Off Peak ETS</t>
  </si>
  <si>
    <t>All Electric Schools AES</t>
  </si>
  <si>
    <t>Large Power Loads 50 KW +</t>
  </si>
  <si>
    <t>Large Power Rate 500 KW +</t>
  </si>
  <si>
    <t>Large Power Rate 500 kW +</t>
  </si>
  <si>
    <t>Schools Churches Halls Parks</t>
  </si>
  <si>
    <t>ES</t>
  </si>
  <si>
    <t>Rate</t>
  </si>
  <si>
    <t>Energy Charge per kWh</t>
  </si>
  <si>
    <t>Demand Charge per kW</t>
  </si>
  <si>
    <t>Demand Charge Contract per kW</t>
  </si>
  <si>
    <t>Demand Charge Excess per kW</t>
  </si>
  <si>
    <t>Last Rate Order</t>
  </si>
  <si>
    <t>Test Year Rate</t>
  </si>
  <si>
    <t>Present Rate</t>
  </si>
  <si>
    <t>Proposed Rates</t>
  </si>
  <si>
    <t>Billing</t>
  </si>
  <si>
    <t>Calculated</t>
  </si>
  <si>
    <t>Units</t>
  </si>
  <si>
    <t>Billings</t>
  </si>
  <si>
    <t>Customers</t>
  </si>
  <si>
    <t>per Customer</t>
  </si>
  <si>
    <t>Test Year</t>
  </si>
  <si>
    <t>Annual</t>
  </si>
  <si>
    <t>Energy Charge</t>
  </si>
  <si>
    <t>kWh</t>
  </si>
  <si>
    <t>Per kWh</t>
  </si>
  <si>
    <t>All Hours</t>
  </si>
  <si>
    <t>Other</t>
  </si>
  <si>
    <t>FAC</t>
  </si>
  <si>
    <t>OL</t>
  </si>
  <si>
    <t>Total Rate Revenue</t>
  </si>
  <si>
    <t>Revenue Per Books</t>
  </si>
  <si>
    <t>Difference from Present Rates</t>
  </si>
  <si>
    <t>Difference</t>
  </si>
  <si>
    <t>Percent Change from Present Rates</t>
  </si>
  <si>
    <t>Percent Difference</t>
  </si>
  <si>
    <t>Avg Incr/(Decr) Per Customer Per Month</t>
  </si>
  <si>
    <t>Demand Charge</t>
  </si>
  <si>
    <t>kW</t>
  </si>
  <si>
    <t>Per kW</t>
  </si>
  <si>
    <t>NCP</t>
  </si>
  <si>
    <t>Contract</t>
  </si>
  <si>
    <t>Excess</t>
  </si>
  <si>
    <t>Last Rate Order data comes from highlighted tabs from Excel file from last rate case</t>
  </si>
  <si>
    <t>BILLING DETERMINANTS</t>
  </si>
  <si>
    <t>Large Power Loads 50 KW and Over</t>
  </si>
  <si>
    <t>Large Power Rate 500 KW and Over</t>
  </si>
  <si>
    <t>Large Power Rate 500 kW and Over</t>
  </si>
  <si>
    <t>Schools, Churches, Halls &amp; Parks</t>
  </si>
  <si>
    <t xml:space="preserve">LRO 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</si>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</sst>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&quot;$&quot;#,##0.00"/>
    <numFmt numFmtId="168" formatCode="&quot;$&quot;#,##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2"/>
      <color rgb="FF000099"/>
      <name val="Times New Roman"/>
      <family val="1"/>
    </font>
    <font>
      <b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3" fillId="0" borderId="0" xfId="1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3" applyFont="1"/>
    <xf numFmtId="0" fontId="8" fillId="0" borderId="0" xfId="3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6" xfId="3" applyFont="1" applyBorder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7" fillId="0" borderId="6" xfId="3" applyFont="1" applyBorder="1" applyAlignment="1">
      <alignment horizontal="right"/>
    </xf>
    <xf numFmtId="0" fontId="7" fillId="0" borderId="8" xfId="3" applyFont="1" applyBorder="1" applyAlignment="1">
      <alignment horizontal="right"/>
    </xf>
    <xf numFmtId="0" fontId="7" fillId="0" borderId="10" xfId="3" applyFont="1" applyBorder="1" applyAlignment="1">
      <alignment horizontal="right"/>
    </xf>
    <xf numFmtId="0" fontId="8" fillId="0" borderId="6" xfId="3" applyFont="1" applyBorder="1"/>
    <xf numFmtId="0" fontId="7" fillId="0" borderId="0" xfId="4" applyFont="1"/>
    <xf numFmtId="0" fontId="10" fillId="0" borderId="2" xfId="3" applyFont="1" applyBorder="1" applyAlignment="1">
      <alignment horizontal="right" wrapText="1"/>
    </xf>
    <xf numFmtId="0" fontId="10" fillId="0" borderId="2" xfId="3" applyFont="1" applyBorder="1" applyAlignment="1">
      <alignment wrapText="1"/>
    </xf>
    <xf numFmtId="41" fontId="8" fillId="0" borderId="0" xfId="3" applyNumberFormat="1" applyFont="1"/>
    <xf numFmtId="44" fontId="8" fillId="0" borderId="0" xfId="5" applyFont="1"/>
    <xf numFmtId="165" fontId="8" fillId="0" borderId="0" xfId="3" applyNumberFormat="1" applyFont="1"/>
    <xf numFmtId="165" fontId="8" fillId="0" borderId="6" xfId="3" applyNumberFormat="1" applyFont="1" applyBorder="1"/>
    <xf numFmtId="10" fontId="8" fillId="0" borderId="0" xfId="6" applyNumberFormat="1" applyFont="1"/>
    <xf numFmtId="41" fontId="10" fillId="0" borderId="2" xfId="3" applyNumberFormat="1" applyFont="1" applyBorder="1" applyAlignment="1">
      <alignment horizontal="right"/>
    </xf>
    <xf numFmtId="0" fontId="10" fillId="0" borderId="2" xfId="3" applyFont="1" applyBorder="1" applyAlignment="1">
      <alignment horizontal="right"/>
    </xf>
    <xf numFmtId="41" fontId="10" fillId="0" borderId="2" xfId="3" applyNumberFormat="1" applyFont="1" applyBorder="1"/>
    <xf numFmtId="0" fontId="10" fillId="0" borderId="2" xfId="3" applyFont="1" applyBorder="1"/>
    <xf numFmtId="168" fontId="8" fillId="0" borderId="0" xfId="3" applyNumberFormat="1" applyFont="1"/>
    <xf numFmtId="0" fontId="10" fillId="0" borderId="0" xfId="3" applyFont="1"/>
    <xf numFmtId="164" fontId="8" fillId="0" borderId="0" xfId="7" applyNumberFormat="1" applyFont="1"/>
    <xf numFmtId="165" fontId="8" fillId="0" borderId="1" xfId="3" applyNumberFormat="1" applyFont="1" applyBorder="1"/>
    <xf numFmtId="44" fontId="8" fillId="0" borderId="0" xfId="3" applyNumberFormat="1" applyFont="1"/>
    <xf numFmtId="165" fontId="8" fillId="0" borderId="0" xfId="5" applyNumberFormat="1" applyFont="1"/>
    <xf numFmtId="44" fontId="8" fillId="0" borderId="6" xfId="3" applyNumberFormat="1" applyFont="1" applyBorder="1"/>
    <xf numFmtId="165" fontId="8" fillId="0" borderId="0" xfId="6" applyNumberFormat="1" applyFont="1"/>
    <xf numFmtId="165" fontId="8" fillId="0" borderId="6" xfId="6" applyNumberFormat="1" applyFont="1" applyBorder="1"/>
    <xf numFmtId="165" fontId="8" fillId="0" borderId="0" xfId="6" applyNumberFormat="1" applyFont="1" applyBorder="1"/>
    <xf numFmtId="9" fontId="8" fillId="0" borderId="0" xfId="6" applyFont="1"/>
    <xf numFmtId="10" fontId="8" fillId="0" borderId="0" xfId="6" applyNumberFormat="1" applyFont="1" applyBorder="1"/>
    <xf numFmtId="10" fontId="8" fillId="0" borderId="6" xfId="6" applyNumberFormat="1" applyFont="1" applyBorder="1"/>
    <xf numFmtId="44" fontId="8" fillId="0" borderId="0" xfId="5" applyFont="1" applyBorder="1"/>
    <xf numFmtId="2" fontId="8" fillId="0" borderId="0" xfId="3" applyNumberFormat="1" applyFont="1" applyAlignment="1">
      <alignment horizontal="right"/>
    </xf>
    <xf numFmtId="0" fontId="8" fillId="0" borderId="0" xfId="3" applyFont="1" applyAlignment="1">
      <alignment horizontal="right"/>
    </xf>
    <xf numFmtId="44" fontId="8" fillId="0" borderId="0" xfId="5" applyFont="1" applyBorder="1" applyAlignment="1">
      <alignment horizontal="right"/>
    </xf>
    <xf numFmtId="17" fontId="8" fillId="0" borderId="0" xfId="3" applyNumberFormat="1" applyFont="1"/>
    <xf numFmtId="166" fontId="8" fillId="0" borderId="0" xfId="3" applyNumberFormat="1" applyFont="1"/>
    <xf numFmtId="2" fontId="8" fillId="0" borderId="0" xfId="3" applyNumberFormat="1" applyFont="1"/>
    <xf numFmtId="165" fontId="8" fillId="0" borderId="0" xfId="5" applyNumberFormat="1" applyFont="1" applyBorder="1"/>
    <xf numFmtId="43" fontId="8" fillId="0" borderId="0" xfId="3" applyNumberFormat="1" applyFont="1"/>
    <xf numFmtId="44" fontId="8" fillId="0" borderId="0" xfId="5" applyFont="1" applyAlignment="1">
      <alignment horizontal="right"/>
    </xf>
    <xf numFmtId="41" fontId="8" fillId="0" borderId="0" xfId="3" applyNumberFormat="1" applyFont="1" applyAlignment="1">
      <alignment horizontal="right"/>
    </xf>
    <xf numFmtId="168" fontId="8" fillId="0" borderId="0" xfId="3" applyNumberFormat="1" applyFont="1" applyAlignment="1">
      <alignment horizontal="right"/>
    </xf>
    <xf numFmtId="167" fontId="8" fillId="0" borderId="0" xfId="3" applyNumberFormat="1" applyFont="1"/>
    <xf numFmtId="167" fontId="8" fillId="0" borderId="0" xfId="3" applyNumberFormat="1" applyFont="1" applyAlignment="1">
      <alignment horizontal="right"/>
    </xf>
    <xf numFmtId="164" fontId="8" fillId="0" borderId="6" xfId="7" applyNumberFormat="1" applyFont="1" applyBorder="1"/>
    <xf numFmtId="10" fontId="7" fillId="0" borderId="0" xfId="6" applyNumberFormat="1" applyFont="1" applyFill="1"/>
    <xf numFmtId="41" fontId="11" fillId="0" borderId="0" xfId="3" applyNumberFormat="1" applyFont="1"/>
    <xf numFmtId="43" fontId="8" fillId="0" borderId="0" xfId="7" applyFont="1" applyBorder="1"/>
    <xf numFmtId="0" fontId="3" fillId="0" borderId="0" xfId="0" applyFont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7" fillId="0" borderId="4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10" fontId="8" fillId="2" borderId="0" xfId="6" applyNumberFormat="1" applyFont="1" applyFill="1"/>
    <xf numFmtId="9" fontId="8" fillId="2" borderId="0" xfId="8" applyFont="1" applyFill="1"/>
    <xf numFmtId="41" fontId="8" fillId="2" borderId="0" xfId="3" applyNumberFormat="1" applyFont="1" applyFill="1"/>
    <xf numFmtId="0" fontId="12" fillId="3" borderId="0" xfId="3" applyFont="1" applyFill="1" applyAlignment="1">
      <alignment horizontal="right"/>
    </xf>
  </cellXfs>
  <cellStyles count="9">
    <cellStyle name="Comma" xfId="1" builtinId="3"/>
    <cellStyle name="Comma 2" xfId="7" xr:uid="{311D2D9B-01DA-4B21-ACA1-F709DBC52386}"/>
    <cellStyle name="Currency 2" xfId="5" xr:uid="{D531244B-2FB5-4EDC-AD57-57D6F08A0B4A}"/>
    <cellStyle name="Normal" xfId="0" builtinId="0"/>
    <cellStyle name="Normal 2" xfId="2" xr:uid="{07BB8BC8-C5A2-4D23-8181-BEF9162D0260}"/>
    <cellStyle name="Normal 3" xfId="3" xr:uid="{9918A107-B120-411A-B453-E440EADB5C4E}"/>
    <cellStyle name="Normal 3 2" xfId="4" xr:uid="{A0F737BC-7B0B-46D4-BFF8-258DC4C51F03}"/>
    <cellStyle name="Percent" xfId="8" builtinId="5"/>
    <cellStyle name="Percent 2" xfId="6" xr:uid="{3AC19BE8-C13C-48A2-8F33-FB9A0EFF2083}"/>
  </cellStyles>
  <dxfs count="0"/>
  <tableStyles count="0" defaultTableStyle="TableStyleMedium2" defaultPivotStyle="PivotStyleLight16"/>
  <colors>
    <mruColors>
      <color rgb="FF0000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sheetPr>
    <tabColor rgb="FFFFFF00"/>
    <pageSetUpPr fitToPage="1"/>
  </sheetPr>
  <dimension ref="A1:F47"/>
  <sheetViews>
    <sheetView tabSelected="1" zoomScale="75" zoomScaleNormal="75" workbookViewId="0">
      <pane xSplit="4" ySplit="5" topLeftCell="E6" activePane="bottomRight" state="frozen"/>
      <selection activeCell="Q19" sqref="Q19"/>
      <selection pane="topRight" activeCell="Q19" sqref="Q19"/>
      <selection pane="bottomLeft" activeCell="Q19" sqref="Q19"/>
      <selection pane="bottomRight" activeCell="J14" sqref="J14"/>
    </sheetView>
  </sheetViews>
  <sheetFormatPr defaultRowHeight="13.2" x14ac:dyDescent="0.25"/>
  <cols>
    <col min="1" max="1" width="7.44140625" style="7" customWidth="1"/>
    <col min="2" max="2" width="27.109375" style="3" bestFit="1" customWidth="1"/>
    <col min="3" max="3" width="6.77734375" style="6" customWidth="1"/>
    <col min="4" max="4" width="30" style="3" bestFit="1" customWidth="1"/>
    <col min="5" max="5" width="13.6640625" style="3" bestFit="1" customWidth="1"/>
    <col min="6" max="6" width="23.88671875" style="3" customWidth="1"/>
    <col min="7" max="16384" width="8.88671875" style="1"/>
  </cols>
  <sheetData>
    <row r="1" spans="1:6" x14ac:dyDescent="0.25">
      <c r="A1" s="5" t="s">
        <v>6</v>
      </c>
    </row>
    <row r="2" spans="1:6" x14ac:dyDescent="0.25">
      <c r="A2" s="5" t="s">
        <v>55</v>
      </c>
    </row>
    <row r="4" spans="1:6" x14ac:dyDescent="0.25">
      <c r="E4" s="20">
        <v>2019</v>
      </c>
      <c r="F4" s="21" t="s">
        <v>22</v>
      </c>
    </row>
    <row r="5" spans="1:6" ht="38.4" customHeight="1" x14ac:dyDescent="0.25">
      <c r="A5" s="8" t="s">
        <v>0</v>
      </c>
      <c r="B5" s="9" t="s">
        <v>2</v>
      </c>
      <c r="C5" s="10" t="s">
        <v>1</v>
      </c>
      <c r="D5" s="9" t="s">
        <v>3</v>
      </c>
      <c r="E5" s="11" t="s">
        <v>4</v>
      </c>
      <c r="F5" s="11" t="s">
        <v>4</v>
      </c>
    </row>
    <row r="6" spans="1:6" ht="30.6" customHeight="1" thickBot="1" x14ac:dyDescent="0.3">
      <c r="A6" s="12"/>
      <c r="B6" s="13"/>
      <c r="C6" s="14"/>
      <c r="D6" s="13"/>
      <c r="E6" s="15"/>
      <c r="F6" s="15"/>
    </row>
    <row r="7" spans="1:6" x14ac:dyDescent="0.25">
      <c r="A7" s="16">
        <v>1</v>
      </c>
      <c r="B7" s="17" t="s">
        <v>7</v>
      </c>
      <c r="C7" s="18">
        <v>10</v>
      </c>
      <c r="D7" s="17"/>
      <c r="E7" s="17"/>
      <c r="F7" s="17"/>
    </row>
    <row r="8" spans="1:6" x14ac:dyDescent="0.25">
      <c r="A8" s="16">
        <f>A7+1</f>
        <v>2</v>
      </c>
      <c r="C8" s="3"/>
      <c r="D8" s="3" t="s">
        <v>5</v>
      </c>
      <c r="E8" s="19">
        <v>562517</v>
      </c>
      <c r="F8" s="19">
        <v>560358</v>
      </c>
    </row>
    <row r="9" spans="1:6" x14ac:dyDescent="0.25">
      <c r="A9" s="16">
        <f t="shared" ref="A9:A45" si="0">A8+1</f>
        <v>3</v>
      </c>
      <c r="B9" s="4"/>
      <c r="D9" s="3" t="s">
        <v>18</v>
      </c>
      <c r="E9" s="19">
        <v>634308354</v>
      </c>
      <c r="F9" s="19">
        <v>597456564</v>
      </c>
    </row>
    <row r="10" spans="1:6" ht="13.8" thickBot="1" x14ac:dyDescent="0.3">
      <c r="A10" s="16">
        <f t="shared" si="0"/>
        <v>4</v>
      </c>
    </row>
    <row r="11" spans="1:6" x14ac:dyDescent="0.25">
      <c r="A11" s="16">
        <f t="shared" si="0"/>
        <v>5</v>
      </c>
      <c r="B11" s="17" t="s">
        <v>8</v>
      </c>
      <c r="C11" s="18">
        <v>11</v>
      </c>
      <c r="D11" s="17"/>
      <c r="E11" s="17"/>
      <c r="F11" s="17"/>
    </row>
    <row r="12" spans="1:6" x14ac:dyDescent="0.25">
      <c r="A12" s="16">
        <f t="shared" si="0"/>
        <v>6</v>
      </c>
      <c r="C12" s="3"/>
      <c r="D12" s="3" t="s">
        <v>5</v>
      </c>
      <c r="E12" s="19">
        <v>5261</v>
      </c>
      <c r="F12" s="19">
        <v>6108</v>
      </c>
    </row>
    <row r="13" spans="1:6" x14ac:dyDescent="0.25">
      <c r="A13" s="16">
        <f t="shared" si="0"/>
        <v>7</v>
      </c>
      <c r="D13" s="3" t="s">
        <v>18</v>
      </c>
      <c r="E13" s="19">
        <v>4702393</v>
      </c>
      <c r="F13" s="19">
        <v>4617100</v>
      </c>
    </row>
    <row r="14" spans="1:6" ht="13.8" thickBot="1" x14ac:dyDescent="0.3">
      <c r="A14" s="16">
        <f t="shared" si="0"/>
        <v>8</v>
      </c>
    </row>
    <row r="15" spans="1:6" x14ac:dyDescent="0.25">
      <c r="A15" s="16">
        <f t="shared" si="0"/>
        <v>9</v>
      </c>
      <c r="B15" s="17" t="s">
        <v>9</v>
      </c>
      <c r="C15" s="18">
        <v>20</v>
      </c>
      <c r="D15" s="17"/>
      <c r="E15" s="17"/>
      <c r="F15" s="17"/>
    </row>
    <row r="16" spans="1:6" x14ac:dyDescent="0.25">
      <c r="A16" s="16">
        <f t="shared" si="0"/>
        <v>10</v>
      </c>
      <c r="C16" s="3"/>
      <c r="D16" s="3" t="s">
        <v>5</v>
      </c>
      <c r="E16" s="19">
        <v>42345</v>
      </c>
      <c r="F16" s="19">
        <v>42026</v>
      </c>
    </row>
    <row r="17" spans="1:6" x14ac:dyDescent="0.25">
      <c r="A17" s="16">
        <f t="shared" si="0"/>
        <v>11</v>
      </c>
      <c r="D17" s="3" t="s">
        <v>18</v>
      </c>
      <c r="E17" s="19">
        <v>60630589</v>
      </c>
      <c r="F17" s="19">
        <v>61353347</v>
      </c>
    </row>
    <row r="18" spans="1:6" ht="13.8" thickBot="1" x14ac:dyDescent="0.3">
      <c r="A18" s="16">
        <f t="shared" si="0"/>
        <v>12</v>
      </c>
    </row>
    <row r="19" spans="1:6" x14ac:dyDescent="0.25">
      <c r="A19" s="16">
        <f t="shared" si="0"/>
        <v>13</v>
      </c>
      <c r="B19" s="17" t="s">
        <v>10</v>
      </c>
      <c r="C19" s="18">
        <v>22</v>
      </c>
      <c r="D19" s="17"/>
      <c r="E19" s="17"/>
      <c r="F19" s="17"/>
    </row>
    <row r="20" spans="1:6" x14ac:dyDescent="0.25">
      <c r="A20" s="16">
        <f t="shared" si="0"/>
        <v>14</v>
      </c>
      <c r="C20" s="3"/>
      <c r="D20" s="3" t="s">
        <v>5</v>
      </c>
      <c r="E20" s="19">
        <v>48</v>
      </c>
      <c r="F20" s="19">
        <v>70</v>
      </c>
    </row>
    <row r="21" spans="1:6" x14ac:dyDescent="0.25">
      <c r="A21" s="16">
        <f t="shared" si="0"/>
        <v>15</v>
      </c>
      <c r="D21" s="3" t="s">
        <v>18</v>
      </c>
      <c r="E21" s="19">
        <v>37207</v>
      </c>
      <c r="F21" s="19">
        <v>55256</v>
      </c>
    </row>
    <row r="22" spans="1:6" ht="13.8" thickBot="1" x14ac:dyDescent="0.3">
      <c r="A22" s="16">
        <f t="shared" si="0"/>
        <v>16</v>
      </c>
    </row>
    <row r="23" spans="1:6" x14ac:dyDescent="0.25">
      <c r="A23" s="16">
        <f t="shared" si="0"/>
        <v>17</v>
      </c>
      <c r="B23" s="17" t="s">
        <v>12</v>
      </c>
      <c r="C23" s="18">
        <v>40</v>
      </c>
      <c r="D23" s="17"/>
      <c r="E23" s="17"/>
      <c r="F23" s="17"/>
    </row>
    <row r="24" spans="1:6" x14ac:dyDescent="0.25">
      <c r="A24" s="16">
        <f t="shared" si="0"/>
        <v>18</v>
      </c>
      <c r="C24" s="3"/>
      <c r="D24" s="3" t="s">
        <v>5</v>
      </c>
      <c r="E24" s="19">
        <v>1878</v>
      </c>
      <c r="F24" s="19">
        <v>1844</v>
      </c>
    </row>
    <row r="25" spans="1:6" x14ac:dyDescent="0.25">
      <c r="A25" s="16">
        <f t="shared" si="0"/>
        <v>19</v>
      </c>
      <c r="D25" s="3" t="s">
        <v>18</v>
      </c>
      <c r="E25" s="19">
        <v>73616873</v>
      </c>
      <c r="F25" s="19">
        <v>67514633</v>
      </c>
    </row>
    <row r="26" spans="1:6" x14ac:dyDescent="0.25">
      <c r="A26" s="16">
        <f t="shared" si="0"/>
        <v>20</v>
      </c>
      <c r="D26" s="3" t="s">
        <v>19</v>
      </c>
      <c r="E26" s="19">
        <v>237475.05200000003</v>
      </c>
      <c r="F26" s="19">
        <v>216371.995</v>
      </c>
    </row>
    <row r="27" spans="1:6" ht="13.8" thickBot="1" x14ac:dyDescent="0.3">
      <c r="A27" s="16">
        <f t="shared" si="0"/>
        <v>21</v>
      </c>
    </row>
    <row r="28" spans="1:6" x14ac:dyDescent="0.25">
      <c r="A28" s="16">
        <f t="shared" si="0"/>
        <v>22</v>
      </c>
      <c r="B28" s="17" t="s">
        <v>13</v>
      </c>
      <c r="C28" s="18">
        <v>46</v>
      </c>
      <c r="D28" s="17"/>
      <c r="E28" s="17"/>
      <c r="F28" s="17"/>
    </row>
    <row r="29" spans="1:6" x14ac:dyDescent="0.25">
      <c r="A29" s="16">
        <f t="shared" si="0"/>
        <v>23</v>
      </c>
      <c r="C29" s="3"/>
      <c r="D29" s="3" t="s">
        <v>5</v>
      </c>
      <c r="E29" s="19">
        <v>24</v>
      </c>
      <c r="F29" s="19">
        <v>24</v>
      </c>
    </row>
    <row r="30" spans="1:6" x14ac:dyDescent="0.25">
      <c r="A30" s="16">
        <f t="shared" si="0"/>
        <v>24</v>
      </c>
      <c r="D30" s="3" t="s">
        <v>18</v>
      </c>
      <c r="E30" s="19">
        <v>17560320</v>
      </c>
      <c r="F30" s="19">
        <v>16621751</v>
      </c>
    </row>
    <row r="31" spans="1:6" x14ac:dyDescent="0.25">
      <c r="A31" s="16">
        <f t="shared" si="0"/>
        <v>25</v>
      </c>
      <c r="D31" s="3" t="s">
        <v>19</v>
      </c>
      <c r="E31" s="19">
        <v>35135.519999999997</v>
      </c>
      <c r="F31" s="19">
        <v>35118.720000000001</v>
      </c>
    </row>
    <row r="32" spans="1:6" ht="13.8" thickBot="1" x14ac:dyDescent="0.3">
      <c r="A32" s="16">
        <f t="shared" si="0"/>
        <v>26</v>
      </c>
    </row>
    <row r="33" spans="1:6" x14ac:dyDescent="0.25">
      <c r="A33" s="16">
        <f t="shared" si="0"/>
        <v>27</v>
      </c>
      <c r="B33" s="17" t="s">
        <v>14</v>
      </c>
      <c r="C33" s="18">
        <v>47</v>
      </c>
      <c r="D33" s="17"/>
      <c r="E33" s="17"/>
      <c r="F33" s="17"/>
    </row>
    <row r="34" spans="1:6" x14ac:dyDescent="0.25">
      <c r="A34" s="16">
        <f t="shared" si="0"/>
        <v>28</v>
      </c>
      <c r="C34" s="3"/>
      <c r="D34" s="3" t="s">
        <v>5</v>
      </c>
      <c r="E34" s="19">
        <v>62</v>
      </c>
      <c r="F34" s="19">
        <v>60</v>
      </c>
    </row>
    <row r="35" spans="1:6" x14ac:dyDescent="0.25">
      <c r="A35" s="16">
        <f t="shared" si="0"/>
        <v>29</v>
      </c>
      <c r="D35" s="3" t="s">
        <v>18</v>
      </c>
      <c r="E35" s="19">
        <v>55539616</v>
      </c>
      <c r="F35" s="19">
        <v>53764216</v>
      </c>
    </row>
    <row r="36" spans="1:6" x14ac:dyDescent="0.25">
      <c r="A36" s="16">
        <f t="shared" si="0"/>
        <v>30</v>
      </c>
      <c r="D36" s="3" t="s">
        <v>20</v>
      </c>
      <c r="E36" s="19">
        <v>102900</v>
      </c>
      <c r="F36" s="19">
        <v>102900</v>
      </c>
    </row>
    <row r="37" spans="1:6" x14ac:dyDescent="0.25">
      <c r="A37" s="16">
        <f t="shared" si="0"/>
        <v>31</v>
      </c>
      <c r="D37" s="3" t="s">
        <v>21</v>
      </c>
      <c r="E37" s="19">
        <v>15834.889999999985</v>
      </c>
      <c r="F37" s="19">
        <v>6344.5615789473677</v>
      </c>
    </row>
    <row r="38" spans="1:6" ht="13.8" thickBot="1" x14ac:dyDescent="0.3">
      <c r="A38" s="16">
        <f t="shared" si="0"/>
        <v>32</v>
      </c>
    </row>
    <row r="39" spans="1:6" x14ac:dyDescent="0.25">
      <c r="A39" s="16">
        <f t="shared" si="0"/>
        <v>33</v>
      </c>
      <c r="B39" s="17" t="s">
        <v>15</v>
      </c>
      <c r="C39" s="18">
        <v>50</v>
      </c>
      <c r="D39" s="17"/>
      <c r="E39" s="17"/>
      <c r="F39" s="17"/>
    </row>
    <row r="40" spans="1:6" x14ac:dyDescent="0.25">
      <c r="A40" s="16">
        <f t="shared" si="0"/>
        <v>34</v>
      </c>
      <c r="C40" s="3"/>
      <c r="D40" s="3" t="s">
        <v>5</v>
      </c>
      <c r="E40" s="19">
        <v>12170</v>
      </c>
      <c r="F40" s="19">
        <v>12107</v>
      </c>
    </row>
    <row r="41" spans="1:6" x14ac:dyDescent="0.25">
      <c r="A41" s="16">
        <f t="shared" si="0"/>
        <v>35</v>
      </c>
      <c r="D41" s="3" t="s">
        <v>18</v>
      </c>
      <c r="E41" s="19">
        <v>26111070</v>
      </c>
      <c r="F41" s="19">
        <v>26258800</v>
      </c>
    </row>
    <row r="42" spans="1:6" ht="13.8" thickBot="1" x14ac:dyDescent="0.3">
      <c r="A42" s="16">
        <f t="shared" si="0"/>
        <v>36</v>
      </c>
    </row>
    <row r="43" spans="1:6" x14ac:dyDescent="0.25">
      <c r="A43" s="16">
        <f t="shared" si="0"/>
        <v>37</v>
      </c>
      <c r="B43" s="17" t="s">
        <v>11</v>
      </c>
      <c r="C43" s="18">
        <v>52</v>
      </c>
      <c r="D43" s="17"/>
      <c r="E43" s="17"/>
      <c r="F43" s="17"/>
    </row>
    <row r="44" spans="1:6" x14ac:dyDescent="0.25">
      <c r="A44" s="16">
        <f t="shared" si="0"/>
        <v>38</v>
      </c>
      <c r="C44" s="3"/>
      <c r="D44" s="3" t="s">
        <v>5</v>
      </c>
      <c r="E44" s="19">
        <v>278</v>
      </c>
      <c r="F44" s="19">
        <v>268</v>
      </c>
    </row>
    <row r="45" spans="1:6" x14ac:dyDescent="0.25">
      <c r="A45" s="16">
        <f t="shared" si="0"/>
        <v>39</v>
      </c>
      <c r="D45" s="3" t="s">
        <v>18</v>
      </c>
      <c r="E45" s="19">
        <v>12139721</v>
      </c>
      <c r="F45" s="19">
        <v>10541569</v>
      </c>
    </row>
    <row r="46" spans="1:6" x14ac:dyDescent="0.25">
      <c r="A46" s="16"/>
    </row>
    <row r="47" spans="1:6" s="2" customFormat="1" x14ac:dyDescent="0.25">
      <c r="A47" s="77"/>
      <c r="B47" s="78" t="s">
        <v>54</v>
      </c>
      <c r="C47" s="79"/>
      <c r="D47" s="78"/>
      <c r="E47" s="78"/>
    </row>
  </sheetData>
  <printOptions horizontalCentered="1"/>
  <pageMargins left="0.7" right="0.7" top="0.75" bottom="0.75" header="0.3" footer="0.3"/>
  <pageSetup scale="83" orientation="portrait" r:id="rId1"/>
  <headerFooter>
    <oddHeader>&amp;R&amp;"Arial,Bold"&amp;10Exhibit 3
 Page &amp;P of &amp;N</oddHeader>
  </headerFooter>
  <rowBreaks count="2" manualBreakCount="2">
    <brk id="22" max="5" man="1"/>
    <brk id="4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5C85-F54F-4CF0-8C95-CA6BAF16839D}">
  <sheetPr>
    <tabColor rgb="FFFFFF00"/>
    <pageSetUpPr fitToPage="1"/>
  </sheetPr>
  <dimension ref="A1:T133"/>
  <sheetViews>
    <sheetView view="pageBreakPreview" zoomScale="75" zoomScaleNormal="85" zoomScaleSheetLayoutView="75" workbookViewId="0">
      <selection activeCell="D11" sqref="D11"/>
    </sheetView>
  </sheetViews>
  <sheetFormatPr defaultColWidth="9.109375" defaultRowHeight="15.6" x14ac:dyDescent="0.3"/>
  <cols>
    <col min="1" max="1" width="4.6640625" style="23" customWidth="1"/>
    <col min="2" max="2" width="15.44140625" style="23" customWidth="1"/>
    <col min="3" max="3" width="5.33203125" style="23" customWidth="1"/>
    <col min="4" max="4" width="15" style="23" bestFit="1" customWidth="1"/>
    <col min="5" max="5" width="16.33203125" style="23" bestFit="1" customWidth="1"/>
    <col min="6" max="6" width="3.109375" style="23" customWidth="1"/>
    <col min="7" max="7" width="16.44140625" style="23" customWidth="1"/>
    <col min="8" max="8" width="2.6640625" style="23" customWidth="1"/>
    <col min="9" max="10" width="16.44140625" style="23" customWidth="1"/>
    <col min="11" max="12" width="2.88671875" style="23" customWidth="1"/>
    <col min="13" max="13" width="4.6640625" style="23" customWidth="1"/>
    <col min="14" max="14" width="15.88671875" style="23" customWidth="1"/>
    <col min="15" max="15" width="3" style="23" customWidth="1"/>
    <col min="16" max="16" width="15.6640625" style="23" customWidth="1"/>
    <col min="17" max="17" width="15.109375" style="23" customWidth="1"/>
    <col min="18" max="18" width="2.44140625" style="23" customWidth="1"/>
    <col min="19" max="19" width="17.44140625" style="23" customWidth="1"/>
    <col min="20" max="20" width="14.33203125" style="23" bestFit="1" customWidth="1"/>
    <col min="21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11</v>
      </c>
      <c r="T2" s="89" t="s">
        <v>60</v>
      </c>
    </row>
    <row r="3" spans="1:20" ht="16.2" thickBot="1" x14ac:dyDescent="0.35">
      <c r="A3" s="24">
        <v>52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26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26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0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A9" s="34" t="s">
        <v>5</v>
      </c>
      <c r="K9" s="33"/>
      <c r="M9" s="34" t="s">
        <v>5</v>
      </c>
    </row>
    <row r="10" spans="1:20" x14ac:dyDescent="0.3">
      <c r="D10" s="35" t="s">
        <v>30</v>
      </c>
      <c r="E10" s="35" t="s">
        <v>31</v>
      </c>
      <c r="I10" s="35" t="s">
        <v>31</v>
      </c>
      <c r="K10" s="33"/>
      <c r="P10" s="36" t="s">
        <v>30</v>
      </c>
      <c r="Q10" s="36" t="s">
        <v>31</v>
      </c>
    </row>
    <row r="11" spans="1:20" x14ac:dyDescent="0.3">
      <c r="B11" s="23" t="s">
        <v>32</v>
      </c>
      <c r="D11" s="37">
        <v>268</v>
      </c>
      <c r="E11" s="38">
        <v>55.96</v>
      </c>
      <c r="G11" s="39">
        <v>14997.28</v>
      </c>
      <c r="H11" s="39"/>
      <c r="I11" s="38">
        <v>55.96</v>
      </c>
      <c r="J11" s="39">
        <v>14997.28</v>
      </c>
      <c r="K11" s="40"/>
      <c r="L11" s="39"/>
      <c r="N11" s="23" t="s">
        <v>33</v>
      </c>
      <c r="P11" s="88">
        <v>268</v>
      </c>
      <c r="Q11" s="38">
        <v>55.96</v>
      </c>
      <c r="S11" s="39">
        <f>P11*Q11</f>
        <v>14997.28</v>
      </c>
      <c r="T11" s="86">
        <f>S11/(S11+S15)</f>
        <v>1.829985867840277E-2</v>
      </c>
    </row>
    <row r="12" spans="1:20" x14ac:dyDescent="0.3">
      <c r="D12" s="37"/>
      <c r="G12" s="39"/>
      <c r="H12" s="39"/>
      <c r="J12" s="39"/>
      <c r="K12" s="40"/>
      <c r="L12" s="39"/>
      <c r="P12" s="37"/>
      <c r="S12" s="39"/>
      <c r="T12" s="41"/>
    </row>
    <row r="13" spans="1:20" x14ac:dyDescent="0.3">
      <c r="A13" s="22" t="s">
        <v>34</v>
      </c>
      <c r="D13" s="37"/>
      <c r="G13" s="39"/>
      <c r="H13" s="39"/>
      <c r="J13" s="39"/>
      <c r="K13" s="40"/>
      <c r="L13" s="39"/>
      <c r="M13" s="22" t="s">
        <v>34</v>
      </c>
      <c r="P13" s="37"/>
      <c r="S13" s="39"/>
      <c r="T13" s="41"/>
    </row>
    <row r="14" spans="1:20" x14ac:dyDescent="0.3">
      <c r="D14" s="42" t="s">
        <v>35</v>
      </c>
      <c r="E14" s="43" t="s">
        <v>36</v>
      </c>
      <c r="G14" s="39"/>
      <c r="H14" s="39"/>
      <c r="I14" s="43" t="s">
        <v>36</v>
      </c>
      <c r="J14" s="39"/>
      <c r="K14" s="40"/>
      <c r="L14" s="39"/>
      <c r="P14" s="44" t="s">
        <v>35</v>
      </c>
      <c r="Q14" s="45" t="s">
        <v>36</v>
      </c>
      <c r="S14" s="39"/>
      <c r="T14" s="41"/>
    </row>
    <row r="15" spans="1:20" x14ac:dyDescent="0.3">
      <c r="B15" s="23" t="s">
        <v>37</v>
      </c>
      <c r="D15" s="37">
        <v>10541569</v>
      </c>
      <c r="E15" s="46">
        <v>7.6319999999999999E-2</v>
      </c>
      <c r="G15" s="39">
        <v>804532.54608</v>
      </c>
      <c r="H15" s="39"/>
      <c r="I15" s="46">
        <v>7.6319999999999999E-2</v>
      </c>
      <c r="J15" s="39">
        <v>804532.54608</v>
      </c>
      <c r="K15" s="40"/>
      <c r="L15" s="39"/>
      <c r="N15" s="23" t="s">
        <v>37</v>
      </c>
      <c r="P15" s="88">
        <v>10541569</v>
      </c>
      <c r="Q15" s="46">
        <v>7.6319999999999999E-2</v>
      </c>
      <c r="S15" s="39">
        <f>P15*Q15</f>
        <v>804532.54608</v>
      </c>
      <c r="T15" s="86">
        <f>S15/(S11+S15)</f>
        <v>0.98170014132159722</v>
      </c>
    </row>
    <row r="16" spans="1:20" x14ac:dyDescent="0.3">
      <c r="A16" s="22"/>
      <c r="B16" s="22"/>
      <c r="C16" s="47"/>
      <c r="D16" s="37"/>
      <c r="E16" s="46"/>
      <c r="G16" s="39"/>
      <c r="H16" s="39"/>
      <c r="I16" s="39"/>
      <c r="J16" s="39"/>
      <c r="K16" s="40"/>
      <c r="L16" s="39"/>
      <c r="M16" s="22"/>
      <c r="N16" s="22"/>
      <c r="O16" s="47"/>
      <c r="P16" s="37"/>
      <c r="Q16" s="46"/>
      <c r="S16" s="39"/>
    </row>
    <row r="17" spans="1:20" x14ac:dyDescent="0.3">
      <c r="A17" s="22" t="s">
        <v>38</v>
      </c>
      <c r="B17" s="22"/>
      <c r="C17" s="47"/>
      <c r="D17" s="37"/>
      <c r="E17" s="46"/>
      <c r="G17" s="39"/>
      <c r="H17" s="39"/>
      <c r="I17" s="39"/>
      <c r="J17" s="39"/>
      <c r="K17" s="40"/>
      <c r="L17" s="39"/>
      <c r="M17" s="22" t="s">
        <v>38</v>
      </c>
      <c r="N17" s="22"/>
      <c r="O17" s="47"/>
      <c r="P17" s="37"/>
      <c r="Q17" s="46"/>
      <c r="S17" s="39"/>
      <c r="T17" s="57"/>
    </row>
    <row r="18" spans="1:20" x14ac:dyDescent="0.3">
      <c r="A18" s="22"/>
      <c r="B18" s="23" t="s">
        <v>39</v>
      </c>
      <c r="C18" s="47"/>
      <c r="D18" s="37"/>
      <c r="E18" s="46"/>
      <c r="G18" s="39">
        <v>-54142.650000000009</v>
      </c>
      <c r="H18" s="39"/>
      <c r="I18" s="39"/>
      <c r="J18" s="39">
        <v>-54142.650000000009</v>
      </c>
      <c r="K18" s="40"/>
      <c r="L18" s="39"/>
      <c r="M18" s="22"/>
      <c r="N18" s="23" t="s">
        <v>39</v>
      </c>
      <c r="O18" s="47"/>
      <c r="P18" s="37"/>
      <c r="Q18" s="46"/>
      <c r="S18" s="39">
        <f>G18</f>
        <v>-54142.650000000009</v>
      </c>
    </row>
    <row r="19" spans="1:20" x14ac:dyDescent="0.3">
      <c r="A19" s="22"/>
      <c r="B19" s="23" t="s">
        <v>16</v>
      </c>
      <c r="C19" s="47"/>
      <c r="D19" s="37"/>
      <c r="E19" s="46"/>
      <c r="G19" s="39">
        <v>74877.850000000006</v>
      </c>
      <c r="H19" s="39"/>
      <c r="I19" s="39"/>
      <c r="J19" s="39">
        <v>74877.850000000006</v>
      </c>
      <c r="K19" s="40"/>
      <c r="L19" s="39"/>
      <c r="M19" s="22"/>
      <c r="N19" s="23" t="s">
        <v>16</v>
      </c>
      <c r="O19" s="47"/>
      <c r="P19" s="37"/>
      <c r="Q19" s="46"/>
      <c r="S19" s="39">
        <f>G19</f>
        <v>74877.850000000006</v>
      </c>
    </row>
    <row r="20" spans="1:20" x14ac:dyDescent="0.3">
      <c r="A20" s="22"/>
      <c r="B20" s="23" t="s">
        <v>40</v>
      </c>
      <c r="C20" s="47"/>
      <c r="D20" s="37"/>
      <c r="E20" s="46"/>
      <c r="G20" s="39">
        <v>0</v>
      </c>
      <c r="H20" s="39"/>
      <c r="I20" s="39"/>
      <c r="J20" s="39">
        <v>0</v>
      </c>
      <c r="K20" s="40"/>
      <c r="L20" s="39"/>
      <c r="M20" s="22"/>
      <c r="N20" s="23" t="s">
        <v>40</v>
      </c>
      <c r="O20" s="47"/>
      <c r="P20" s="37"/>
      <c r="Q20" s="46"/>
      <c r="S20" s="39">
        <f>G20</f>
        <v>0</v>
      </c>
    </row>
    <row r="21" spans="1:20" x14ac:dyDescent="0.3">
      <c r="A21" s="22"/>
      <c r="D21" s="41"/>
      <c r="G21" s="39"/>
      <c r="H21" s="39"/>
      <c r="I21" s="39"/>
      <c r="J21" s="39"/>
      <c r="K21" s="40"/>
      <c r="L21" s="39"/>
      <c r="M21" s="22"/>
      <c r="S21" s="39"/>
    </row>
    <row r="22" spans="1:20" ht="16.2" thickBot="1" x14ac:dyDescent="0.35">
      <c r="A22" s="22" t="s">
        <v>41</v>
      </c>
      <c r="G22" s="49">
        <v>840265.02607999998</v>
      </c>
      <c r="H22" s="39"/>
      <c r="I22" s="39"/>
      <c r="J22" s="49">
        <v>840265.02607999998</v>
      </c>
      <c r="K22" s="40"/>
      <c r="L22" s="39"/>
      <c r="M22" s="22" t="s">
        <v>41</v>
      </c>
      <c r="S22" s="49">
        <f>SUM(S11:S20)</f>
        <v>840265.02607999998</v>
      </c>
    </row>
    <row r="23" spans="1:20" ht="16.2" thickTop="1" x14ac:dyDescent="0.3">
      <c r="A23" s="22"/>
      <c r="B23" s="22"/>
      <c r="G23" s="39"/>
      <c r="H23" s="39"/>
      <c r="I23" s="39"/>
      <c r="J23" s="39"/>
      <c r="K23" s="40"/>
      <c r="L23" s="39"/>
      <c r="M23" s="22"/>
      <c r="N23" s="22"/>
      <c r="S23" s="39"/>
    </row>
    <row r="24" spans="1:20" x14ac:dyDescent="0.3">
      <c r="A24" s="22" t="s">
        <v>42</v>
      </c>
      <c r="B24" s="50"/>
      <c r="G24" s="39">
        <v>856376.92999999982</v>
      </c>
      <c r="H24" s="39"/>
      <c r="I24" s="39"/>
      <c r="J24" s="39"/>
      <c r="K24" s="40"/>
      <c r="L24" s="39"/>
      <c r="M24" s="22" t="s">
        <v>43</v>
      </c>
      <c r="N24" s="50"/>
      <c r="S24" s="51">
        <f>S22-J22</f>
        <v>0</v>
      </c>
    </row>
    <row r="25" spans="1:20" x14ac:dyDescent="0.3">
      <c r="A25" s="50"/>
      <c r="B25" s="50"/>
      <c r="G25" s="50"/>
      <c r="H25" s="50"/>
      <c r="I25" s="50"/>
      <c r="J25" s="50"/>
      <c r="K25" s="52"/>
      <c r="L25" s="50"/>
      <c r="N25" s="50"/>
      <c r="S25" s="50"/>
    </row>
    <row r="26" spans="1:20" x14ac:dyDescent="0.3">
      <c r="A26" s="22" t="s">
        <v>44</v>
      </c>
      <c r="B26" s="50"/>
      <c r="G26" s="53">
        <v>-16111.903919999837</v>
      </c>
      <c r="H26" s="53"/>
      <c r="I26" s="53"/>
      <c r="J26" s="53">
        <v>0</v>
      </c>
      <c r="K26" s="54"/>
      <c r="L26" s="55"/>
      <c r="M26" s="22" t="s">
        <v>45</v>
      </c>
      <c r="N26" s="50"/>
      <c r="S26" s="56">
        <f>S24/J22</f>
        <v>0</v>
      </c>
    </row>
    <row r="27" spans="1:20" x14ac:dyDescent="0.3">
      <c r="A27" s="50"/>
      <c r="B27" s="50"/>
      <c r="G27" s="39"/>
      <c r="H27" s="39"/>
      <c r="I27" s="39"/>
      <c r="J27" s="39"/>
      <c r="K27" s="40"/>
      <c r="L27" s="39"/>
      <c r="N27" s="50"/>
      <c r="S27" s="39"/>
    </row>
    <row r="28" spans="1:20" x14ac:dyDescent="0.3">
      <c r="A28" s="22" t="s">
        <v>46</v>
      </c>
      <c r="B28" s="50"/>
      <c r="G28" s="57">
        <v>-1.8814033115067498E-2</v>
      </c>
      <c r="H28" s="57"/>
      <c r="I28" s="57"/>
      <c r="J28" s="57">
        <v>0</v>
      </c>
      <c r="K28" s="58"/>
      <c r="L28" s="57"/>
      <c r="M28" s="22" t="s">
        <v>47</v>
      </c>
      <c r="N28" s="50"/>
      <c r="S28" s="59">
        <f>S24/P11</f>
        <v>0</v>
      </c>
    </row>
    <row r="29" spans="1:20" x14ac:dyDescent="0.3">
      <c r="A29" s="22"/>
      <c r="B29" s="50"/>
      <c r="G29" s="57"/>
      <c r="H29" s="57"/>
      <c r="I29" s="57"/>
      <c r="J29" s="57"/>
      <c r="K29" s="57"/>
      <c r="L29" s="57"/>
      <c r="M29" s="22"/>
      <c r="N29" s="50"/>
      <c r="S29" s="57"/>
    </row>
    <row r="30" spans="1:20" x14ac:dyDescent="0.3">
      <c r="A30" s="2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S30" s="57"/>
    </row>
    <row r="31" spans="1:20" x14ac:dyDescent="0.3">
      <c r="A31" s="2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S31" s="57"/>
    </row>
    <row r="32" spans="1:20" x14ac:dyDescent="0.3">
      <c r="A32" s="2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S32" s="57"/>
    </row>
    <row r="33" spans="1:19" x14ac:dyDescent="0.3">
      <c r="A33" s="22"/>
      <c r="B33" s="50"/>
      <c r="G33" s="57"/>
      <c r="H33" s="57"/>
      <c r="I33" s="57"/>
      <c r="J33" s="57"/>
      <c r="K33" s="57"/>
      <c r="L33" s="57"/>
      <c r="M33" s="22"/>
      <c r="N33" s="50"/>
      <c r="S33" s="57"/>
    </row>
    <row r="34" spans="1:19" x14ac:dyDescent="0.3">
      <c r="A34" s="22"/>
      <c r="B34" s="50"/>
      <c r="G34" s="57"/>
      <c r="H34" s="57"/>
      <c r="I34" s="57"/>
      <c r="J34" s="57"/>
      <c r="K34" s="57"/>
      <c r="L34" s="57"/>
      <c r="M34" s="22"/>
      <c r="N34" s="50"/>
      <c r="S34" s="57"/>
    </row>
    <row r="35" spans="1:19" ht="18.75" customHeight="1" x14ac:dyDescent="0.3">
      <c r="A35" s="22"/>
      <c r="B35" s="39"/>
      <c r="G35" s="57"/>
      <c r="H35" s="57"/>
      <c r="I35" s="57"/>
      <c r="J35" s="57"/>
      <c r="K35" s="57"/>
      <c r="L35" s="57"/>
    </row>
    <row r="36" spans="1:19" x14ac:dyDescent="0.3">
      <c r="E36" s="39"/>
    </row>
    <row r="50" ht="16.5" customHeight="1" x14ac:dyDescent="0.3"/>
    <row r="83" ht="15" customHeight="1" x14ac:dyDescent="0.3"/>
    <row r="129" spans="3:14" x14ac:dyDescent="0.3">
      <c r="N129" s="61"/>
    </row>
    <row r="130" spans="3:14" x14ac:dyDescent="0.3">
      <c r="C130" s="61"/>
      <c r="D130" s="61"/>
      <c r="N130" s="61"/>
    </row>
    <row r="131" spans="3:14" x14ac:dyDescent="0.3">
      <c r="C131" s="63"/>
      <c r="D131" s="64"/>
      <c r="E131" s="65"/>
      <c r="N131" s="61"/>
    </row>
    <row r="132" spans="3:14" x14ac:dyDescent="0.3">
      <c r="C132" s="63"/>
      <c r="D132" s="64"/>
      <c r="E132" s="65"/>
      <c r="N132" s="61"/>
    </row>
    <row r="133" spans="3:14" x14ac:dyDescent="0.3">
      <c r="C133" s="63"/>
      <c r="D133" s="64"/>
      <c r="E133" s="65"/>
      <c r="N133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58" orientation="landscape" r:id="rId1"/>
  <headerFooter alignWithMargins="0">
    <oddFooter>&amp;RExhibit JW-9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470A-DFBA-4ACF-A61A-D2691D0C53D0}">
  <sheetPr>
    <tabColor rgb="FFFFFF00"/>
    <pageSetUpPr fitToPage="1"/>
  </sheetPr>
  <dimension ref="A1:U133"/>
  <sheetViews>
    <sheetView view="pageBreakPreview" zoomScale="75" zoomScaleNormal="85" zoomScaleSheetLayoutView="75" workbookViewId="0">
      <selection activeCell="U2" sqref="U2:U3"/>
    </sheetView>
  </sheetViews>
  <sheetFormatPr defaultColWidth="9.109375" defaultRowHeight="15.6" x14ac:dyDescent="0.3"/>
  <cols>
    <col min="1" max="1" width="4.6640625" style="23" customWidth="1"/>
    <col min="2" max="2" width="15.44140625" style="23" customWidth="1"/>
    <col min="3" max="3" width="5.33203125" style="23" customWidth="1"/>
    <col min="4" max="4" width="15" style="23" bestFit="1" customWidth="1"/>
    <col min="5" max="5" width="16.33203125" style="23" bestFit="1" customWidth="1"/>
    <col min="6" max="6" width="3.109375" style="23" customWidth="1"/>
    <col min="7" max="7" width="16.44140625" style="23" customWidth="1"/>
    <col min="8" max="8" width="2.6640625" style="23" customWidth="1"/>
    <col min="9" max="10" width="16.44140625" style="23" customWidth="1"/>
    <col min="11" max="12" width="2.88671875" style="23" customWidth="1"/>
    <col min="13" max="13" width="4.6640625" style="23" customWidth="1"/>
    <col min="14" max="14" width="15.88671875" style="23" customWidth="1"/>
    <col min="15" max="15" width="3" style="23" customWidth="1"/>
    <col min="16" max="16" width="15.6640625" style="23" customWidth="1"/>
    <col min="17" max="17" width="15.109375" style="23" customWidth="1"/>
    <col min="18" max="18" width="2.44140625" style="23" customWidth="1"/>
    <col min="19" max="19" width="17.44140625" style="23" customWidth="1"/>
    <col min="20" max="20" width="2.109375" style="23" customWidth="1"/>
    <col min="21" max="21" width="14.33203125" style="23" bestFit="1" customWidth="1"/>
    <col min="22" max="16384" width="9.109375" style="23"/>
  </cols>
  <sheetData>
    <row r="1" spans="1:21" x14ac:dyDescent="0.3">
      <c r="A1" s="22" t="s">
        <v>6</v>
      </c>
      <c r="N1" s="22"/>
    </row>
    <row r="2" spans="1:21" x14ac:dyDescent="0.3">
      <c r="A2" s="22" t="s">
        <v>7</v>
      </c>
      <c r="U2" s="89" t="s">
        <v>60</v>
      </c>
    </row>
    <row r="3" spans="1:21" ht="16.2" thickBot="1" x14ac:dyDescent="0.35">
      <c r="A3" s="24">
        <v>10</v>
      </c>
      <c r="U3" s="89" t="s">
        <v>61</v>
      </c>
    </row>
    <row r="4" spans="1:21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26"/>
      <c r="L4" s="25"/>
      <c r="P4" s="80" t="s">
        <v>25</v>
      </c>
      <c r="Q4" s="81"/>
      <c r="R4" s="81"/>
      <c r="S4" s="82"/>
    </row>
    <row r="5" spans="1:21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26"/>
      <c r="L5" s="25"/>
      <c r="M5" s="27"/>
      <c r="N5" s="28"/>
      <c r="O5" s="25"/>
      <c r="P5" s="83"/>
      <c r="Q5" s="84"/>
      <c r="R5" s="84"/>
      <c r="S5" s="85"/>
    </row>
    <row r="6" spans="1:21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0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1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1" x14ac:dyDescent="0.3">
      <c r="K8" s="33"/>
    </row>
    <row r="9" spans="1:21" x14ac:dyDescent="0.3">
      <c r="A9" s="34" t="s">
        <v>5</v>
      </c>
      <c r="K9" s="33"/>
      <c r="M9" s="34" t="s">
        <v>5</v>
      </c>
    </row>
    <row r="10" spans="1:21" x14ac:dyDescent="0.3">
      <c r="D10" s="35" t="s">
        <v>30</v>
      </c>
      <c r="E10" s="35" t="s">
        <v>31</v>
      </c>
      <c r="I10" s="35" t="s">
        <v>31</v>
      </c>
      <c r="K10" s="33"/>
      <c r="P10" s="36" t="s">
        <v>30</v>
      </c>
      <c r="Q10" s="36" t="s">
        <v>31</v>
      </c>
    </row>
    <row r="11" spans="1:21" x14ac:dyDescent="0.3">
      <c r="B11" s="23" t="s">
        <v>32</v>
      </c>
      <c r="D11" s="37">
        <v>560358</v>
      </c>
      <c r="E11" s="38">
        <v>16.440000000000001</v>
      </c>
      <c r="G11" s="39">
        <v>9212285.5200000014</v>
      </c>
      <c r="H11" s="39"/>
      <c r="I11" s="38">
        <v>16.440000000000001</v>
      </c>
      <c r="J11" s="39">
        <v>9212285.5200000014</v>
      </c>
      <c r="K11" s="40"/>
      <c r="L11" s="39"/>
      <c r="N11" s="23" t="s">
        <v>33</v>
      </c>
      <c r="P11" s="88">
        <v>560358</v>
      </c>
      <c r="Q11" s="38">
        <v>24</v>
      </c>
      <c r="S11" s="39">
        <f>P11*Q11</f>
        <v>13448592</v>
      </c>
      <c r="U11" s="86">
        <f>S11/(S11+S15)</f>
        <v>0.20219085200774312</v>
      </c>
    </row>
    <row r="12" spans="1:21" x14ac:dyDescent="0.3">
      <c r="D12" s="37"/>
      <c r="G12" s="39"/>
      <c r="H12" s="39"/>
      <c r="J12" s="39"/>
      <c r="K12" s="40"/>
      <c r="L12" s="39"/>
      <c r="P12" s="37"/>
      <c r="S12" s="39"/>
    </row>
    <row r="13" spans="1:21" x14ac:dyDescent="0.3">
      <c r="A13" s="22" t="s">
        <v>34</v>
      </c>
      <c r="D13" s="37"/>
      <c r="G13" s="39"/>
      <c r="H13" s="39"/>
      <c r="J13" s="39"/>
      <c r="K13" s="40"/>
      <c r="L13" s="39"/>
      <c r="M13" s="22" t="s">
        <v>34</v>
      </c>
      <c r="P13" s="37"/>
      <c r="S13" s="39"/>
    </row>
    <row r="14" spans="1:21" x14ac:dyDescent="0.3">
      <c r="D14" s="42" t="s">
        <v>35</v>
      </c>
      <c r="E14" s="43" t="s">
        <v>36</v>
      </c>
      <c r="G14" s="39"/>
      <c r="H14" s="39"/>
      <c r="I14" s="43" t="s">
        <v>36</v>
      </c>
      <c r="J14" s="39"/>
      <c r="K14" s="40"/>
      <c r="L14" s="39"/>
      <c r="P14" s="44" t="s">
        <v>35</v>
      </c>
      <c r="Q14" s="45" t="s">
        <v>36</v>
      </c>
      <c r="S14" s="39"/>
    </row>
    <row r="15" spans="1:21" x14ac:dyDescent="0.3">
      <c r="B15" s="23" t="s">
        <v>37</v>
      </c>
      <c r="D15" s="37">
        <v>597456564</v>
      </c>
      <c r="E15" s="46">
        <v>9.5909999999999995E-2</v>
      </c>
      <c r="G15" s="39">
        <v>57302059.053239994</v>
      </c>
      <c r="H15" s="39"/>
      <c r="I15" s="46">
        <v>9.5909999999999995E-2</v>
      </c>
      <c r="J15" s="39">
        <v>57302059.053239994</v>
      </c>
      <c r="K15" s="40"/>
      <c r="L15" s="39"/>
      <c r="N15" s="23" t="s">
        <v>37</v>
      </c>
      <c r="P15" s="88">
        <v>597456564</v>
      </c>
      <c r="Q15" s="46">
        <v>8.8819431856204362E-2</v>
      </c>
      <c r="S15" s="39">
        <f>P15*Q15</f>
        <v>53065752.573239997</v>
      </c>
      <c r="U15" s="86">
        <f>S15/(S11+S15)</f>
        <v>0.79780914799225688</v>
      </c>
    </row>
    <row r="16" spans="1:21" x14ac:dyDescent="0.3">
      <c r="A16" s="22"/>
      <c r="B16" s="22"/>
      <c r="C16" s="47"/>
      <c r="D16" s="37"/>
      <c r="E16" s="46"/>
      <c r="G16" s="39"/>
      <c r="H16" s="39"/>
      <c r="I16" s="39"/>
      <c r="J16" s="39"/>
      <c r="K16" s="40"/>
      <c r="L16" s="39"/>
      <c r="M16" s="22"/>
      <c r="N16" s="22"/>
      <c r="O16" s="47"/>
      <c r="P16" s="37"/>
      <c r="Q16" s="46"/>
      <c r="S16" s="39"/>
    </row>
    <row r="17" spans="1:19" x14ac:dyDescent="0.3">
      <c r="A17" s="22" t="s">
        <v>38</v>
      </c>
      <c r="B17" s="22"/>
      <c r="C17" s="47"/>
      <c r="D17" s="37"/>
      <c r="E17" s="46"/>
      <c r="G17" s="39"/>
      <c r="H17" s="39"/>
      <c r="I17" s="39"/>
      <c r="J17" s="39"/>
      <c r="K17" s="40"/>
      <c r="L17" s="39"/>
      <c r="M17" s="22" t="s">
        <v>38</v>
      </c>
      <c r="N17" s="22"/>
      <c r="O17" s="47"/>
      <c r="P17" s="37"/>
      <c r="Q17" s="46"/>
      <c r="S17" s="39"/>
    </row>
    <row r="18" spans="1:19" x14ac:dyDescent="0.3">
      <c r="A18" s="22"/>
      <c r="B18" s="23" t="s">
        <v>39</v>
      </c>
      <c r="C18" s="47"/>
      <c r="D18" s="37"/>
      <c r="E18" s="46"/>
      <c r="G18" s="39">
        <v>-3110552.9899999998</v>
      </c>
      <c r="H18" s="39"/>
      <c r="I18" s="39"/>
      <c r="J18" s="39">
        <v>-3110552.9899999998</v>
      </c>
      <c r="K18" s="40"/>
      <c r="L18" s="39"/>
      <c r="M18" s="22"/>
      <c r="N18" s="23" t="s">
        <v>39</v>
      </c>
      <c r="O18" s="47"/>
      <c r="P18" s="37"/>
      <c r="Q18" s="46"/>
      <c r="S18" s="39">
        <f>G18</f>
        <v>-3110552.9899999998</v>
      </c>
    </row>
    <row r="19" spans="1:19" x14ac:dyDescent="0.3">
      <c r="A19" s="22"/>
      <c r="B19" s="23" t="s">
        <v>16</v>
      </c>
      <c r="C19" s="47"/>
      <c r="D19" s="37"/>
      <c r="E19" s="46"/>
      <c r="G19" s="39">
        <v>6281349.9399999995</v>
      </c>
      <c r="H19" s="39"/>
      <c r="I19" s="39"/>
      <c r="J19" s="39">
        <v>6281349.9399999995</v>
      </c>
      <c r="K19" s="40"/>
      <c r="L19" s="39"/>
      <c r="M19" s="22"/>
      <c r="N19" s="23" t="s">
        <v>16</v>
      </c>
      <c r="O19" s="47"/>
      <c r="P19" s="37"/>
      <c r="Q19" s="46"/>
      <c r="S19" s="39">
        <f>G19</f>
        <v>6281349.9399999995</v>
      </c>
    </row>
    <row r="20" spans="1:19" x14ac:dyDescent="0.3">
      <c r="A20" s="22"/>
      <c r="B20" s="23" t="s">
        <v>40</v>
      </c>
      <c r="C20" s="47"/>
      <c r="D20" s="37"/>
      <c r="E20" s="46"/>
      <c r="G20" s="39">
        <v>0</v>
      </c>
      <c r="H20" s="39"/>
      <c r="I20" s="39"/>
      <c r="J20" s="39">
        <v>0</v>
      </c>
      <c r="K20" s="40"/>
      <c r="L20" s="39"/>
      <c r="M20" s="22"/>
      <c r="N20" s="23" t="s">
        <v>40</v>
      </c>
      <c r="O20" s="47"/>
      <c r="P20" s="37"/>
      <c r="Q20" s="46"/>
      <c r="S20" s="39">
        <f>J20</f>
        <v>0</v>
      </c>
    </row>
    <row r="21" spans="1:19" x14ac:dyDescent="0.3">
      <c r="A21" s="22"/>
      <c r="D21" s="48"/>
      <c r="G21" s="39"/>
      <c r="H21" s="39"/>
      <c r="I21" s="39"/>
      <c r="J21" s="39"/>
      <c r="K21" s="40"/>
      <c r="L21" s="39"/>
      <c r="M21" s="22"/>
      <c r="S21" s="39"/>
    </row>
    <row r="22" spans="1:19" ht="16.2" thickBot="1" x14ac:dyDescent="0.35">
      <c r="A22" s="22" t="s">
        <v>41</v>
      </c>
      <c r="G22" s="49">
        <v>69685141.52324</v>
      </c>
      <c r="H22" s="39"/>
      <c r="I22" s="39"/>
      <c r="J22" s="49">
        <v>69685141.52324</v>
      </c>
      <c r="K22" s="40"/>
      <c r="L22" s="39"/>
      <c r="M22" s="22" t="s">
        <v>41</v>
      </c>
      <c r="S22" s="49">
        <f>SUM(S11:S20)</f>
        <v>69685141.52324</v>
      </c>
    </row>
    <row r="23" spans="1:19" ht="16.2" thickTop="1" x14ac:dyDescent="0.3">
      <c r="A23" s="22"/>
      <c r="B23" s="22"/>
      <c r="G23" s="39"/>
      <c r="H23" s="39"/>
      <c r="I23" s="39"/>
      <c r="J23" s="39"/>
      <c r="K23" s="40"/>
      <c r="L23" s="39"/>
      <c r="M23" s="22"/>
      <c r="N23" s="22"/>
      <c r="S23" s="39"/>
    </row>
    <row r="24" spans="1:19" x14ac:dyDescent="0.3">
      <c r="A24" s="22" t="s">
        <v>42</v>
      </c>
      <c r="B24" s="50"/>
      <c r="G24" s="39">
        <v>69534662.640000015</v>
      </c>
      <c r="H24" s="39"/>
      <c r="I24" s="39"/>
      <c r="J24" s="39"/>
      <c r="K24" s="40"/>
      <c r="L24" s="39"/>
      <c r="M24" s="22" t="s">
        <v>43</v>
      </c>
      <c r="N24" s="50"/>
      <c r="S24" s="51">
        <f>S22-J22</f>
        <v>0</v>
      </c>
    </row>
    <row r="25" spans="1:19" x14ac:dyDescent="0.3">
      <c r="A25" s="50"/>
      <c r="B25" s="50"/>
      <c r="G25" s="50"/>
      <c r="H25" s="50"/>
      <c r="I25" s="50"/>
      <c r="J25" s="50"/>
      <c r="K25" s="52"/>
      <c r="L25" s="50"/>
      <c r="N25" s="50"/>
      <c r="S25" s="50"/>
    </row>
    <row r="26" spans="1:19" x14ac:dyDescent="0.3">
      <c r="A26" s="22" t="s">
        <v>44</v>
      </c>
      <c r="B26" s="50"/>
      <c r="G26" s="53">
        <v>150478.88323998451</v>
      </c>
      <c r="H26" s="53"/>
      <c r="I26" s="53"/>
      <c r="J26" s="53">
        <v>0</v>
      </c>
      <c r="K26" s="54"/>
      <c r="L26" s="55"/>
      <c r="M26" s="22" t="s">
        <v>45</v>
      </c>
      <c r="N26" s="50"/>
      <c r="S26" s="56">
        <f>S24/J22</f>
        <v>0</v>
      </c>
    </row>
    <row r="27" spans="1:19" x14ac:dyDescent="0.3">
      <c r="A27" s="50"/>
      <c r="B27" s="50"/>
      <c r="G27" s="39"/>
      <c r="H27" s="39"/>
      <c r="I27" s="39"/>
      <c r="J27" s="39"/>
      <c r="K27" s="40"/>
      <c r="L27" s="39"/>
      <c r="N27" s="50"/>
      <c r="S27" s="39"/>
    </row>
    <row r="28" spans="1:19" x14ac:dyDescent="0.3">
      <c r="A28" s="22" t="s">
        <v>46</v>
      </c>
      <c r="B28" s="50"/>
      <c r="G28" s="57">
        <v>2.1640844656003423E-3</v>
      </c>
      <c r="H28" s="57"/>
      <c r="I28" s="57"/>
      <c r="J28" s="57">
        <v>0</v>
      </c>
      <c r="K28" s="58"/>
      <c r="L28" s="57"/>
      <c r="M28" s="22" t="s">
        <v>47</v>
      </c>
      <c r="N28" s="50"/>
      <c r="S28" s="59">
        <f>S24/P11</f>
        <v>0</v>
      </c>
    </row>
    <row r="29" spans="1:19" x14ac:dyDescent="0.3">
      <c r="A29" s="22"/>
      <c r="B29" s="50"/>
      <c r="G29" s="57"/>
      <c r="H29" s="57"/>
      <c r="I29" s="57"/>
      <c r="J29" s="57"/>
      <c r="K29" s="57"/>
      <c r="L29" s="57"/>
      <c r="M29" s="22"/>
      <c r="N29" s="50"/>
      <c r="S29" s="57"/>
    </row>
    <row r="30" spans="1:19" x14ac:dyDescent="0.3">
      <c r="A30" s="22"/>
      <c r="B30" s="50"/>
      <c r="C30" s="50"/>
      <c r="D30" s="48"/>
      <c r="E30" s="50"/>
      <c r="F30" s="50"/>
      <c r="G30" s="50"/>
      <c r="H30" s="50"/>
      <c r="I30" s="50"/>
      <c r="J30" s="50"/>
      <c r="K30" s="50"/>
      <c r="L30" s="50"/>
      <c r="M30" s="50"/>
      <c r="N30" s="50"/>
      <c r="S30" s="57"/>
    </row>
    <row r="31" spans="1:19" x14ac:dyDescent="0.3">
      <c r="A31" s="2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S31" s="57"/>
    </row>
    <row r="32" spans="1:19" x14ac:dyDescent="0.3">
      <c r="A32" s="2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S32" s="57"/>
    </row>
    <row r="33" spans="1:20" x14ac:dyDescent="0.3">
      <c r="A33" s="22"/>
      <c r="B33" s="50"/>
      <c r="G33" s="57"/>
      <c r="H33" s="57"/>
      <c r="I33" s="57"/>
      <c r="J33" s="57"/>
      <c r="K33" s="57"/>
      <c r="L33" s="57"/>
      <c r="M33" s="22"/>
      <c r="N33" s="50"/>
      <c r="S33" s="57"/>
    </row>
    <row r="34" spans="1:20" x14ac:dyDescent="0.3">
      <c r="A34" s="22"/>
      <c r="B34" s="50"/>
      <c r="G34" s="57"/>
      <c r="H34" s="57"/>
      <c r="I34" s="57"/>
      <c r="J34" s="57"/>
      <c r="K34" s="57"/>
      <c r="L34" s="57"/>
      <c r="M34" s="22"/>
      <c r="N34" s="50"/>
      <c r="S34" s="57"/>
    </row>
    <row r="35" spans="1:20" ht="18.75" customHeight="1" x14ac:dyDescent="0.3">
      <c r="A35" s="22"/>
      <c r="B35" s="39"/>
      <c r="G35" s="57"/>
      <c r="H35" s="57"/>
      <c r="I35" s="57"/>
      <c r="J35" s="57"/>
      <c r="K35" s="57"/>
      <c r="L35" s="57"/>
    </row>
    <row r="36" spans="1:20" x14ac:dyDescent="0.3">
      <c r="E36" s="39"/>
    </row>
    <row r="41" spans="1:20" x14ac:dyDescent="0.3">
      <c r="T41" s="60"/>
    </row>
    <row r="42" spans="1:20" x14ac:dyDescent="0.3">
      <c r="T42" s="60"/>
    </row>
    <row r="43" spans="1:20" x14ac:dyDescent="0.3">
      <c r="T43" s="60"/>
    </row>
    <row r="44" spans="1:20" x14ac:dyDescent="0.3">
      <c r="T44" s="60"/>
    </row>
    <row r="45" spans="1:20" x14ac:dyDescent="0.3">
      <c r="T45" s="60"/>
    </row>
    <row r="46" spans="1:20" x14ac:dyDescent="0.3">
      <c r="T46" s="60"/>
    </row>
    <row r="47" spans="1:20" x14ac:dyDescent="0.3">
      <c r="T47" s="60"/>
    </row>
    <row r="48" spans="1:20" x14ac:dyDescent="0.3">
      <c r="T48" s="60"/>
    </row>
    <row r="49" spans="20:20" x14ac:dyDescent="0.3">
      <c r="T49" s="60"/>
    </row>
    <row r="50" spans="20:20" ht="16.5" customHeight="1" x14ac:dyDescent="0.3">
      <c r="T50" s="60"/>
    </row>
    <row r="51" spans="20:20" x14ac:dyDescent="0.3">
      <c r="T51" s="60"/>
    </row>
    <row r="52" spans="20:20" x14ac:dyDescent="0.3">
      <c r="T52" s="60"/>
    </row>
    <row r="55" spans="20:20" x14ac:dyDescent="0.3">
      <c r="T55" s="61"/>
    </row>
    <row r="56" spans="20:20" x14ac:dyDescent="0.3">
      <c r="T56" s="61"/>
    </row>
    <row r="58" spans="20:20" x14ac:dyDescent="0.3">
      <c r="T58" s="61"/>
    </row>
    <row r="59" spans="20:20" x14ac:dyDescent="0.3">
      <c r="T59" s="61"/>
    </row>
    <row r="60" spans="20:20" x14ac:dyDescent="0.3">
      <c r="T60" s="61"/>
    </row>
    <row r="61" spans="20:20" x14ac:dyDescent="0.3">
      <c r="T61" s="61"/>
    </row>
    <row r="62" spans="20:20" x14ac:dyDescent="0.3">
      <c r="T62" s="61"/>
    </row>
    <row r="63" spans="20:20" x14ac:dyDescent="0.3">
      <c r="T63" s="61"/>
    </row>
    <row r="64" spans="20:20" x14ac:dyDescent="0.3">
      <c r="T64" s="61"/>
    </row>
    <row r="65" spans="20:20" x14ac:dyDescent="0.3">
      <c r="T65" s="61"/>
    </row>
    <row r="66" spans="20:20" x14ac:dyDescent="0.3">
      <c r="T66" s="61"/>
    </row>
    <row r="67" spans="20:20" x14ac:dyDescent="0.3">
      <c r="T67" s="61"/>
    </row>
    <row r="68" spans="20:20" x14ac:dyDescent="0.3">
      <c r="T68" s="61"/>
    </row>
    <row r="69" spans="20:20" x14ac:dyDescent="0.3">
      <c r="T69" s="61"/>
    </row>
    <row r="70" spans="20:20" x14ac:dyDescent="0.3">
      <c r="T70" s="62"/>
    </row>
    <row r="71" spans="20:20" x14ac:dyDescent="0.3">
      <c r="T71" s="62"/>
    </row>
    <row r="72" spans="20:20" x14ac:dyDescent="0.3">
      <c r="T72" s="62"/>
    </row>
    <row r="73" spans="20:20" x14ac:dyDescent="0.3">
      <c r="T73" s="62"/>
    </row>
    <row r="74" spans="20:20" x14ac:dyDescent="0.3">
      <c r="T74" s="62"/>
    </row>
    <row r="75" spans="20:20" x14ac:dyDescent="0.3">
      <c r="T75" s="62"/>
    </row>
    <row r="76" spans="20:20" x14ac:dyDescent="0.3">
      <c r="T76" s="62"/>
    </row>
    <row r="77" spans="20:20" x14ac:dyDescent="0.3">
      <c r="T77" s="62"/>
    </row>
    <row r="78" spans="20:20" x14ac:dyDescent="0.3">
      <c r="T78" s="62"/>
    </row>
    <row r="79" spans="20:20" x14ac:dyDescent="0.3">
      <c r="T79" s="62"/>
    </row>
    <row r="80" spans="20:20" x14ac:dyDescent="0.3">
      <c r="T80" s="62"/>
    </row>
    <row r="81" spans="20:20" x14ac:dyDescent="0.3">
      <c r="T81" s="62"/>
    </row>
    <row r="82" spans="20:20" x14ac:dyDescent="0.3">
      <c r="T82" s="62"/>
    </row>
    <row r="83" spans="20:20" ht="15" customHeight="1" x14ac:dyDescent="0.3">
      <c r="T83" s="62"/>
    </row>
    <row r="84" spans="20:20" x14ac:dyDescent="0.3">
      <c r="T84" s="62"/>
    </row>
    <row r="85" spans="20:20" x14ac:dyDescent="0.3">
      <c r="T85" s="62"/>
    </row>
    <row r="86" spans="20:20" x14ac:dyDescent="0.3">
      <c r="T86" s="62"/>
    </row>
    <row r="87" spans="20:20" x14ac:dyDescent="0.3">
      <c r="T87" s="62"/>
    </row>
    <row r="88" spans="20:20" x14ac:dyDescent="0.3">
      <c r="T88" s="62"/>
    </row>
    <row r="89" spans="20:20" x14ac:dyDescent="0.3">
      <c r="T89" s="62"/>
    </row>
    <row r="90" spans="20:20" x14ac:dyDescent="0.3">
      <c r="T90" s="62"/>
    </row>
    <row r="91" spans="20:20" x14ac:dyDescent="0.3">
      <c r="T91" s="62"/>
    </row>
    <row r="92" spans="20:20" x14ac:dyDescent="0.3">
      <c r="T92" s="62"/>
    </row>
    <row r="93" spans="20:20" x14ac:dyDescent="0.3">
      <c r="T93" s="62"/>
    </row>
    <row r="94" spans="20:20" x14ac:dyDescent="0.3">
      <c r="T94" s="62"/>
    </row>
    <row r="95" spans="20:20" x14ac:dyDescent="0.3">
      <c r="T95" s="62"/>
    </row>
    <row r="96" spans="20:20" x14ac:dyDescent="0.3">
      <c r="T96" s="62"/>
    </row>
    <row r="97" spans="20:20" x14ac:dyDescent="0.3">
      <c r="T97" s="62"/>
    </row>
    <row r="98" spans="20:20" x14ac:dyDescent="0.3">
      <c r="T98" s="62"/>
    </row>
    <row r="99" spans="20:20" x14ac:dyDescent="0.3">
      <c r="T99" s="62"/>
    </row>
    <row r="100" spans="20:20" x14ac:dyDescent="0.3">
      <c r="T100" s="62"/>
    </row>
    <row r="101" spans="20:20" x14ac:dyDescent="0.3">
      <c r="T101" s="62"/>
    </row>
    <row r="102" spans="20:20" x14ac:dyDescent="0.3">
      <c r="T102" s="62"/>
    </row>
    <row r="103" spans="20:20" x14ac:dyDescent="0.3">
      <c r="T103" s="62"/>
    </row>
    <row r="104" spans="20:20" x14ac:dyDescent="0.3">
      <c r="T104" s="62"/>
    </row>
    <row r="105" spans="20:20" x14ac:dyDescent="0.3">
      <c r="T105" s="62"/>
    </row>
    <row r="106" spans="20:20" x14ac:dyDescent="0.3">
      <c r="T106" s="62"/>
    </row>
    <row r="107" spans="20:20" x14ac:dyDescent="0.3">
      <c r="T107" s="62"/>
    </row>
    <row r="108" spans="20:20" x14ac:dyDescent="0.3">
      <c r="T108" s="62"/>
    </row>
    <row r="109" spans="20:20" x14ac:dyDescent="0.3">
      <c r="T109" s="62"/>
    </row>
    <row r="110" spans="20:20" x14ac:dyDescent="0.3">
      <c r="T110" s="62"/>
    </row>
    <row r="111" spans="20:20" x14ac:dyDescent="0.3">
      <c r="T111" s="62"/>
    </row>
    <row r="112" spans="20:20" x14ac:dyDescent="0.3">
      <c r="T112" s="62"/>
    </row>
    <row r="113" spans="20:20" x14ac:dyDescent="0.3">
      <c r="T113" s="62"/>
    </row>
    <row r="114" spans="20:20" x14ac:dyDescent="0.3">
      <c r="T114" s="62"/>
    </row>
    <row r="115" spans="20:20" x14ac:dyDescent="0.3">
      <c r="T115" s="62"/>
    </row>
    <row r="129" spans="3:14" x14ac:dyDescent="0.3">
      <c r="N129" s="61"/>
    </row>
    <row r="130" spans="3:14" x14ac:dyDescent="0.3">
      <c r="C130" s="61"/>
      <c r="D130" s="61"/>
      <c r="N130" s="61"/>
    </row>
    <row r="131" spans="3:14" x14ac:dyDescent="0.3">
      <c r="C131" s="63"/>
      <c r="D131" s="64"/>
      <c r="E131" s="65"/>
      <c r="N131" s="61"/>
    </row>
    <row r="132" spans="3:14" x14ac:dyDescent="0.3">
      <c r="C132" s="63"/>
      <c r="D132" s="64"/>
      <c r="E132" s="65"/>
      <c r="N132" s="61"/>
    </row>
    <row r="133" spans="3:14" x14ac:dyDescent="0.3">
      <c r="C133" s="63"/>
      <c r="D133" s="64"/>
      <c r="E133" s="65"/>
      <c r="N133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58" orientation="landscape" r:id="rId1"/>
  <headerFooter alignWithMargins="0">
    <oddFooter>&amp;RExhibit JW-9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EEB0-6F5A-424E-AD36-779ED099AAAE}">
  <sheetPr>
    <tabColor rgb="FFFFFF00"/>
    <pageSetUpPr fitToPage="1"/>
  </sheetPr>
  <dimension ref="A1:U135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4.44140625" style="23" customWidth="1"/>
    <col min="3" max="3" width="3" style="23" customWidth="1"/>
    <col min="4" max="4" width="14.33203125" style="23" customWidth="1"/>
    <col min="5" max="5" width="16.33203125" style="23" bestFit="1" customWidth="1"/>
    <col min="6" max="6" width="2.5546875" style="23" customWidth="1"/>
    <col min="7" max="7" width="14" style="23" customWidth="1"/>
    <col min="8" max="8" width="2.88671875" style="23" customWidth="1"/>
    <col min="9" max="9" width="16" style="23" customWidth="1"/>
    <col min="10" max="10" width="13" style="23" customWidth="1"/>
    <col min="11" max="11" width="2.88671875" style="23" customWidth="1"/>
    <col min="12" max="12" width="5.33203125" style="23" customWidth="1"/>
    <col min="13" max="13" width="15.33203125" style="23" customWidth="1"/>
    <col min="14" max="14" width="2.88671875" style="23" customWidth="1"/>
    <col min="15" max="15" width="14" style="23" customWidth="1"/>
    <col min="16" max="16" width="15" style="23" customWidth="1"/>
    <col min="17" max="17" width="2.6640625" style="23" customWidth="1"/>
    <col min="18" max="18" width="16.109375" style="23" customWidth="1"/>
    <col min="19" max="19" width="2.44140625" style="23" customWidth="1"/>
    <col min="20" max="16384" width="9.109375" style="23"/>
  </cols>
  <sheetData>
    <row r="1" spans="1:21" x14ac:dyDescent="0.3">
      <c r="A1" s="22" t="s">
        <v>6</v>
      </c>
      <c r="M1" s="22"/>
    </row>
    <row r="2" spans="1:21" x14ac:dyDescent="0.3">
      <c r="A2" s="24" t="s">
        <v>8</v>
      </c>
      <c r="T2" s="89" t="s">
        <v>60</v>
      </c>
    </row>
    <row r="3" spans="1:21" ht="16.2" thickBot="1" x14ac:dyDescent="0.35">
      <c r="A3" s="24">
        <v>11</v>
      </c>
      <c r="T3" s="89" t="s">
        <v>61</v>
      </c>
    </row>
    <row r="4" spans="1:21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O4" s="80" t="s">
        <v>25</v>
      </c>
      <c r="P4" s="81"/>
      <c r="Q4" s="81"/>
      <c r="R4" s="82"/>
    </row>
    <row r="5" spans="1:21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7"/>
      <c r="M5" s="28"/>
      <c r="N5" s="25"/>
      <c r="O5" s="83"/>
      <c r="P5" s="84"/>
      <c r="Q5" s="84"/>
      <c r="R5" s="85"/>
    </row>
    <row r="6" spans="1:21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 t="s">
        <v>26</v>
      </c>
      <c r="P6" s="29"/>
      <c r="Q6" s="29"/>
      <c r="R6" s="29" t="s">
        <v>27</v>
      </c>
    </row>
    <row r="7" spans="1:21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 t="s">
        <v>28</v>
      </c>
      <c r="P7" s="84" t="s">
        <v>17</v>
      </c>
      <c r="Q7" s="84"/>
      <c r="R7" s="31" t="s">
        <v>29</v>
      </c>
    </row>
    <row r="8" spans="1:21" x14ac:dyDescent="0.3">
      <c r="K8" s="33"/>
    </row>
    <row r="9" spans="1:21" x14ac:dyDescent="0.3">
      <c r="K9" s="33"/>
    </row>
    <row r="10" spans="1:21" x14ac:dyDescent="0.3">
      <c r="A10" s="34" t="s">
        <v>5</v>
      </c>
      <c r="K10" s="33"/>
      <c r="L10" s="34" t="s">
        <v>5</v>
      </c>
    </row>
    <row r="11" spans="1:21" x14ac:dyDescent="0.3">
      <c r="D11" s="35" t="s">
        <v>30</v>
      </c>
      <c r="E11" s="35" t="s">
        <v>31</v>
      </c>
      <c r="I11" s="35" t="s">
        <v>31</v>
      </c>
      <c r="K11" s="33"/>
      <c r="O11" s="36" t="s">
        <v>30</v>
      </c>
      <c r="P11" s="36" t="s">
        <v>31</v>
      </c>
    </row>
    <row r="12" spans="1:21" x14ac:dyDescent="0.3">
      <c r="B12" s="23" t="s">
        <v>32</v>
      </c>
      <c r="D12" s="37">
        <v>6108</v>
      </c>
      <c r="E12" s="38">
        <v>0</v>
      </c>
      <c r="G12" s="39">
        <v>0</v>
      </c>
      <c r="H12" s="39"/>
      <c r="I12" s="38">
        <v>0</v>
      </c>
      <c r="J12" s="51">
        <v>0</v>
      </c>
      <c r="K12" s="40"/>
      <c r="M12" s="23" t="s">
        <v>33</v>
      </c>
      <c r="O12" s="88">
        <v>6108</v>
      </c>
      <c r="P12" s="38">
        <v>0</v>
      </c>
      <c r="R12" s="39">
        <f>O12*P12</f>
        <v>0</v>
      </c>
      <c r="T12" s="86">
        <f>R12/(R12+R17)</f>
        <v>0</v>
      </c>
      <c r="U12" s="41"/>
    </row>
    <row r="13" spans="1:21" x14ac:dyDescent="0.3">
      <c r="D13" s="37"/>
      <c r="E13" s="38"/>
      <c r="G13" s="39"/>
      <c r="H13" s="39"/>
      <c r="I13" s="38"/>
      <c r="K13" s="40"/>
      <c r="O13" s="37"/>
      <c r="P13" s="38"/>
      <c r="R13" s="39"/>
    </row>
    <row r="14" spans="1:21" x14ac:dyDescent="0.3">
      <c r="D14" s="37"/>
      <c r="G14" s="39"/>
      <c r="H14" s="39"/>
      <c r="K14" s="40"/>
      <c r="O14" s="37"/>
      <c r="R14" s="39"/>
    </row>
    <row r="15" spans="1:21" x14ac:dyDescent="0.3">
      <c r="A15" s="22" t="s">
        <v>34</v>
      </c>
      <c r="D15" s="37"/>
      <c r="G15" s="39"/>
      <c r="H15" s="39"/>
      <c r="K15" s="40"/>
      <c r="L15" s="22" t="s">
        <v>34</v>
      </c>
      <c r="O15" s="37"/>
      <c r="R15" s="39"/>
    </row>
    <row r="16" spans="1:21" x14ac:dyDescent="0.3">
      <c r="D16" s="42" t="s">
        <v>35</v>
      </c>
      <c r="E16" s="43" t="s">
        <v>36</v>
      </c>
      <c r="G16" s="39"/>
      <c r="H16" s="39"/>
      <c r="I16" s="43" t="s">
        <v>36</v>
      </c>
      <c r="K16" s="40"/>
      <c r="O16" s="44" t="s">
        <v>35</v>
      </c>
      <c r="P16" s="45" t="s">
        <v>36</v>
      </c>
      <c r="R16" s="39"/>
      <c r="T16" s="41"/>
      <c r="U16" s="41"/>
    </row>
    <row r="17" spans="1:20" x14ac:dyDescent="0.3">
      <c r="B17" s="23" t="s">
        <v>32</v>
      </c>
      <c r="D17" s="37">
        <v>4617100</v>
      </c>
      <c r="E17" s="46">
        <v>5.7549999999999997E-2</v>
      </c>
      <c r="G17" s="39">
        <v>265714.10499999998</v>
      </c>
      <c r="H17" s="39"/>
      <c r="I17" s="46">
        <v>5.7549999999999997E-2</v>
      </c>
      <c r="J17" s="51">
        <v>265714.10499999998</v>
      </c>
      <c r="K17" s="40"/>
      <c r="M17" s="23" t="s">
        <v>37</v>
      </c>
      <c r="O17" s="88">
        <v>4617100</v>
      </c>
      <c r="P17" s="46">
        <v>5.7549999999999997E-2</v>
      </c>
      <c r="R17" s="39">
        <f>O17*P17</f>
        <v>265714.10499999998</v>
      </c>
      <c r="T17" s="87">
        <f>R17/(R12+R17)</f>
        <v>1</v>
      </c>
    </row>
    <row r="18" spans="1:20" x14ac:dyDescent="0.3">
      <c r="A18" s="22"/>
      <c r="D18" s="37"/>
      <c r="E18" s="46"/>
      <c r="G18" s="39"/>
      <c r="H18" s="39"/>
      <c r="I18" s="46"/>
      <c r="K18" s="40"/>
      <c r="L18" s="22"/>
      <c r="O18" s="37"/>
      <c r="P18" s="46"/>
      <c r="R18" s="39"/>
    </row>
    <row r="19" spans="1:20" x14ac:dyDescent="0.3">
      <c r="A19" s="22" t="s">
        <v>38</v>
      </c>
      <c r="B19" s="22"/>
      <c r="C19" s="47"/>
      <c r="D19" s="37"/>
      <c r="E19" s="46"/>
      <c r="G19" s="39"/>
      <c r="H19" s="39"/>
      <c r="I19" s="39"/>
      <c r="J19" s="39"/>
      <c r="K19" s="40"/>
      <c r="L19" s="22" t="s">
        <v>38</v>
      </c>
      <c r="M19" s="22"/>
      <c r="N19" s="47"/>
      <c r="O19" s="37"/>
      <c r="P19" s="46"/>
      <c r="R19" s="39"/>
    </row>
    <row r="20" spans="1:20" x14ac:dyDescent="0.3">
      <c r="A20" s="22"/>
      <c r="B20" s="23" t="s">
        <v>39</v>
      </c>
      <c r="C20" s="47"/>
      <c r="D20" s="37"/>
      <c r="E20" s="46"/>
      <c r="G20" s="39">
        <v>-20540.439999999999</v>
      </c>
      <c r="H20" s="39"/>
      <c r="I20" s="39"/>
      <c r="J20" s="39">
        <v>-20540.439999999999</v>
      </c>
      <c r="K20" s="40"/>
      <c r="L20" s="22"/>
      <c r="M20" s="23" t="s">
        <v>39</v>
      </c>
      <c r="N20" s="47"/>
      <c r="O20" s="37"/>
      <c r="P20" s="46"/>
      <c r="R20" s="39">
        <f>G20</f>
        <v>-20540.439999999999</v>
      </c>
    </row>
    <row r="21" spans="1:20" x14ac:dyDescent="0.3">
      <c r="A21" s="22"/>
      <c r="B21" s="23" t="s">
        <v>16</v>
      </c>
      <c r="C21" s="47"/>
      <c r="D21" s="37"/>
      <c r="E21" s="46"/>
      <c r="G21" s="39">
        <v>23480.129999999997</v>
      </c>
      <c r="H21" s="39"/>
      <c r="I21" s="39"/>
      <c r="J21" s="39">
        <v>23480.129999999997</v>
      </c>
      <c r="K21" s="40"/>
      <c r="L21" s="22"/>
      <c r="M21" s="23" t="s">
        <v>16</v>
      </c>
      <c r="N21" s="47"/>
      <c r="O21" s="37"/>
      <c r="P21" s="46"/>
      <c r="R21" s="39">
        <f>G21</f>
        <v>23480.129999999997</v>
      </c>
    </row>
    <row r="22" spans="1:20" x14ac:dyDescent="0.3">
      <c r="B22" s="23" t="s">
        <v>40</v>
      </c>
      <c r="C22" s="47"/>
      <c r="D22" s="37"/>
      <c r="E22" s="46"/>
      <c r="G22" s="39">
        <v>0</v>
      </c>
      <c r="H22" s="39"/>
      <c r="I22" s="39"/>
      <c r="J22" s="39">
        <v>0</v>
      </c>
      <c r="K22" s="40"/>
      <c r="L22" s="34"/>
      <c r="M22" s="23" t="s">
        <v>40</v>
      </c>
      <c r="R22" s="39">
        <f>G22</f>
        <v>0</v>
      </c>
    </row>
    <row r="23" spans="1:20" x14ac:dyDescent="0.3">
      <c r="A23" s="22"/>
      <c r="D23" s="41"/>
      <c r="G23" s="39"/>
      <c r="H23" s="39"/>
      <c r="I23" s="39"/>
      <c r="J23" s="39"/>
      <c r="K23" s="40"/>
      <c r="L23" s="22"/>
      <c r="R23" s="39"/>
    </row>
    <row r="24" spans="1:20" ht="16.2" thickBot="1" x14ac:dyDescent="0.35">
      <c r="A24" s="22" t="s">
        <v>41</v>
      </c>
      <c r="G24" s="49">
        <v>268653.79499999998</v>
      </c>
      <c r="H24" s="39"/>
      <c r="I24" s="39"/>
      <c r="J24" s="49">
        <v>268653.79499999998</v>
      </c>
      <c r="K24" s="40"/>
      <c r="L24" s="22" t="s">
        <v>41</v>
      </c>
      <c r="R24" s="49">
        <f>SUM(R12:R22)</f>
        <v>268653.79499999998</v>
      </c>
    </row>
    <row r="25" spans="1:20" ht="16.2" thickTop="1" x14ac:dyDescent="0.3">
      <c r="A25" s="22"/>
      <c r="B25" s="22"/>
      <c r="G25" s="39"/>
      <c r="H25" s="39"/>
      <c r="I25" s="39"/>
      <c r="J25" s="39"/>
      <c r="K25" s="40"/>
      <c r="L25" s="22"/>
      <c r="M25" s="22"/>
      <c r="R25" s="39"/>
    </row>
    <row r="26" spans="1:20" x14ac:dyDescent="0.3">
      <c r="A26" s="22" t="s">
        <v>42</v>
      </c>
      <c r="B26" s="50"/>
      <c r="G26" s="39">
        <v>274896.91000000003</v>
      </c>
      <c r="H26" s="39"/>
      <c r="I26" s="39"/>
      <c r="J26" s="39"/>
      <c r="K26" s="40"/>
      <c r="L26" s="22" t="s">
        <v>43</v>
      </c>
      <c r="M26" s="50"/>
      <c r="R26" s="51">
        <f>R24-J24</f>
        <v>0</v>
      </c>
    </row>
    <row r="27" spans="1:20" x14ac:dyDescent="0.3">
      <c r="A27" s="50"/>
      <c r="B27" s="50"/>
      <c r="G27" s="50"/>
      <c r="H27" s="50"/>
      <c r="I27" s="50"/>
      <c r="J27" s="50"/>
      <c r="K27" s="52"/>
      <c r="M27" s="50"/>
      <c r="R27" s="50"/>
    </row>
    <row r="28" spans="1:20" x14ac:dyDescent="0.3">
      <c r="A28" s="22" t="s">
        <v>44</v>
      </c>
      <c r="B28" s="50"/>
      <c r="G28" s="53">
        <v>-6243.1150000000489</v>
      </c>
      <c r="H28" s="53"/>
      <c r="I28" s="53"/>
      <c r="J28" s="53">
        <v>0</v>
      </c>
      <c r="K28" s="54"/>
      <c r="L28" s="22" t="s">
        <v>45</v>
      </c>
      <c r="M28" s="50"/>
      <c r="R28" s="56">
        <f>R26/J24</f>
        <v>0</v>
      </c>
    </row>
    <row r="29" spans="1:20" x14ac:dyDescent="0.3">
      <c r="A29" s="50"/>
      <c r="B29" s="50"/>
      <c r="G29" s="39"/>
      <c r="H29" s="39"/>
      <c r="I29" s="39"/>
      <c r="J29" s="39"/>
      <c r="K29" s="40"/>
      <c r="M29" s="50"/>
      <c r="R29" s="39"/>
    </row>
    <row r="30" spans="1:20" x14ac:dyDescent="0.3">
      <c r="A30" s="22" t="s">
        <v>46</v>
      </c>
      <c r="B30" s="50"/>
      <c r="G30" s="57">
        <f>G28/G26</f>
        <v>-2.2710750004429108E-2</v>
      </c>
      <c r="H30" s="57"/>
      <c r="I30" s="57"/>
      <c r="J30" s="57">
        <f>J28/G26</f>
        <v>0</v>
      </c>
      <c r="K30" s="58"/>
      <c r="L30" s="22" t="s">
        <v>47</v>
      </c>
      <c r="M30" s="50"/>
      <c r="R30" s="66">
        <f>R26/O12</f>
        <v>0</v>
      </c>
    </row>
    <row r="31" spans="1:20" x14ac:dyDescent="0.3">
      <c r="A31" s="22"/>
      <c r="B31" s="50"/>
      <c r="G31" s="57"/>
      <c r="H31" s="57"/>
      <c r="I31" s="57"/>
      <c r="J31" s="57"/>
      <c r="K31" s="57"/>
      <c r="L31" s="22"/>
      <c r="M31" s="50"/>
      <c r="R31" s="57"/>
    </row>
    <row r="32" spans="1:20" x14ac:dyDescent="0.3">
      <c r="A32" s="22"/>
      <c r="B32" s="50"/>
      <c r="G32" s="57"/>
      <c r="H32" s="57"/>
      <c r="I32" s="57"/>
      <c r="J32" s="57"/>
      <c r="K32" s="57"/>
      <c r="L32" s="22"/>
      <c r="M32" s="50"/>
      <c r="R32" s="57"/>
    </row>
    <row r="33" spans="1:18" x14ac:dyDescent="0.3">
      <c r="A33" s="22"/>
      <c r="B33" s="50"/>
      <c r="G33" s="57"/>
      <c r="H33" s="57"/>
      <c r="I33" s="57"/>
      <c r="J33" s="57"/>
      <c r="K33" s="57"/>
      <c r="L33" s="22"/>
      <c r="M33" s="50"/>
      <c r="R33" s="57"/>
    </row>
    <row r="34" spans="1:18" x14ac:dyDescent="0.3">
      <c r="A34" s="22"/>
      <c r="B34" s="50"/>
      <c r="G34" s="57"/>
      <c r="H34" s="57"/>
      <c r="I34" s="57"/>
      <c r="J34" s="57"/>
      <c r="K34" s="57"/>
      <c r="L34" s="22"/>
      <c r="M34" s="50"/>
      <c r="R34" s="57"/>
    </row>
    <row r="35" spans="1:18" x14ac:dyDescent="0.3">
      <c r="A35" s="22"/>
      <c r="B35" s="50"/>
      <c r="D35" s="67"/>
      <c r="G35" s="57"/>
      <c r="H35" s="57"/>
      <c r="I35" s="57"/>
      <c r="J35" s="57"/>
      <c r="K35" s="57"/>
      <c r="L35" s="22"/>
      <c r="M35" s="50"/>
      <c r="R35" s="57"/>
    </row>
    <row r="36" spans="1:18" x14ac:dyDescent="0.3">
      <c r="A36" s="22"/>
      <c r="B36" s="50"/>
      <c r="G36" s="57"/>
      <c r="H36" s="57"/>
      <c r="I36" s="57"/>
      <c r="J36" s="57"/>
      <c r="K36" s="57"/>
      <c r="L36" s="22"/>
      <c r="M36" s="50"/>
      <c r="R36" s="57"/>
    </row>
    <row r="37" spans="1:18" ht="18.75" customHeight="1" x14ac:dyDescent="0.3">
      <c r="A37" s="22"/>
      <c r="B37" s="39"/>
      <c r="G37" s="57"/>
      <c r="H37" s="57"/>
      <c r="I37" s="57"/>
      <c r="J37" s="57"/>
      <c r="K37" s="57"/>
    </row>
    <row r="38" spans="1:18" x14ac:dyDescent="0.3">
      <c r="E38" s="39"/>
    </row>
    <row r="52" spans="19:19" ht="16.5" customHeight="1" x14ac:dyDescent="0.3"/>
    <row r="61" spans="19:19" x14ac:dyDescent="0.3">
      <c r="S61" s="61"/>
    </row>
    <row r="62" spans="19:19" x14ac:dyDescent="0.3">
      <c r="S62" s="61"/>
    </row>
    <row r="63" spans="19:19" x14ac:dyDescent="0.3">
      <c r="S63" s="61"/>
    </row>
    <row r="64" spans="19:19" x14ac:dyDescent="0.3">
      <c r="S64" s="61"/>
    </row>
    <row r="65" spans="19:19" x14ac:dyDescent="0.3">
      <c r="S65" s="61"/>
    </row>
    <row r="66" spans="19:19" x14ac:dyDescent="0.3">
      <c r="S66" s="61"/>
    </row>
    <row r="67" spans="19:19" x14ac:dyDescent="0.3">
      <c r="S67" s="61"/>
    </row>
    <row r="68" spans="19:19" x14ac:dyDescent="0.3">
      <c r="S68" s="61"/>
    </row>
    <row r="69" spans="19:19" x14ac:dyDescent="0.3">
      <c r="S69" s="61"/>
    </row>
    <row r="70" spans="19:19" x14ac:dyDescent="0.3">
      <c r="S70" s="61"/>
    </row>
    <row r="71" spans="19:19" x14ac:dyDescent="0.3">
      <c r="S71" s="61"/>
    </row>
    <row r="72" spans="19:19" x14ac:dyDescent="0.3">
      <c r="S72" s="62"/>
    </row>
    <row r="73" spans="19:19" x14ac:dyDescent="0.3">
      <c r="S73" s="62"/>
    </row>
    <row r="74" spans="19:19" x14ac:dyDescent="0.3">
      <c r="S74" s="62"/>
    </row>
    <row r="75" spans="19:19" x14ac:dyDescent="0.3">
      <c r="S75" s="62"/>
    </row>
    <row r="76" spans="19:19" x14ac:dyDescent="0.3">
      <c r="S76" s="62"/>
    </row>
    <row r="77" spans="19:19" x14ac:dyDescent="0.3">
      <c r="S77" s="62"/>
    </row>
    <row r="78" spans="19:19" x14ac:dyDescent="0.3">
      <c r="S78" s="62"/>
    </row>
    <row r="79" spans="19:19" x14ac:dyDescent="0.3">
      <c r="S79" s="62"/>
    </row>
    <row r="80" spans="19:19" x14ac:dyDescent="0.3">
      <c r="S80" s="62"/>
    </row>
    <row r="81" spans="19:19" x14ac:dyDescent="0.3">
      <c r="S81" s="62"/>
    </row>
    <row r="82" spans="19:19" x14ac:dyDescent="0.3">
      <c r="S82" s="62"/>
    </row>
    <row r="83" spans="19:19" x14ac:dyDescent="0.3">
      <c r="S83" s="62"/>
    </row>
    <row r="84" spans="19:19" x14ac:dyDescent="0.3">
      <c r="S84" s="62"/>
    </row>
    <row r="85" spans="19:19" ht="15" customHeight="1" x14ac:dyDescent="0.3">
      <c r="S85" s="62"/>
    </row>
    <row r="86" spans="19:19" x14ac:dyDescent="0.3">
      <c r="S86" s="62"/>
    </row>
    <row r="87" spans="19:19" x14ac:dyDescent="0.3">
      <c r="S87" s="62"/>
    </row>
    <row r="88" spans="19:19" x14ac:dyDescent="0.3">
      <c r="S88" s="62"/>
    </row>
    <row r="89" spans="19:19" x14ac:dyDescent="0.3">
      <c r="S89" s="62"/>
    </row>
    <row r="90" spans="19:19" x14ac:dyDescent="0.3">
      <c r="S90" s="62"/>
    </row>
    <row r="91" spans="19:19" x14ac:dyDescent="0.3">
      <c r="S91" s="62"/>
    </row>
    <row r="92" spans="19:19" x14ac:dyDescent="0.3">
      <c r="S92" s="62"/>
    </row>
    <row r="93" spans="19:19" x14ac:dyDescent="0.3">
      <c r="S93" s="62"/>
    </row>
    <row r="94" spans="19:19" x14ac:dyDescent="0.3">
      <c r="S94" s="62"/>
    </row>
    <row r="95" spans="19:19" x14ac:dyDescent="0.3">
      <c r="S95" s="62"/>
    </row>
    <row r="96" spans="19:19" x14ac:dyDescent="0.3">
      <c r="S96" s="62"/>
    </row>
    <row r="97" spans="19:19" x14ac:dyDescent="0.3">
      <c r="S97" s="62"/>
    </row>
    <row r="98" spans="19:19" x14ac:dyDescent="0.3">
      <c r="S98" s="62"/>
    </row>
    <row r="99" spans="19:19" x14ac:dyDescent="0.3">
      <c r="S99" s="62"/>
    </row>
    <row r="100" spans="19:19" x14ac:dyDescent="0.3">
      <c r="S100" s="62"/>
    </row>
    <row r="101" spans="19:19" x14ac:dyDescent="0.3">
      <c r="S101" s="62"/>
    </row>
    <row r="102" spans="19:19" x14ac:dyDescent="0.3">
      <c r="S102" s="62"/>
    </row>
    <row r="103" spans="19:19" x14ac:dyDescent="0.3">
      <c r="S103" s="62"/>
    </row>
    <row r="104" spans="19:19" x14ac:dyDescent="0.3">
      <c r="S104" s="62"/>
    </row>
    <row r="105" spans="19:19" x14ac:dyDescent="0.3">
      <c r="S105" s="62"/>
    </row>
    <row r="106" spans="19:19" x14ac:dyDescent="0.3">
      <c r="S106" s="62"/>
    </row>
    <row r="107" spans="19:19" x14ac:dyDescent="0.3">
      <c r="S107" s="62"/>
    </row>
    <row r="108" spans="19:19" x14ac:dyDescent="0.3">
      <c r="S108" s="62"/>
    </row>
    <row r="109" spans="19:19" x14ac:dyDescent="0.3">
      <c r="S109" s="62"/>
    </row>
    <row r="110" spans="19:19" x14ac:dyDescent="0.3">
      <c r="S110" s="62"/>
    </row>
    <row r="111" spans="19:19" x14ac:dyDescent="0.3">
      <c r="S111" s="62"/>
    </row>
    <row r="112" spans="19:19" x14ac:dyDescent="0.3">
      <c r="S112" s="62"/>
    </row>
    <row r="113" spans="19:19" x14ac:dyDescent="0.3">
      <c r="S113" s="62"/>
    </row>
    <row r="114" spans="19:19" x14ac:dyDescent="0.3">
      <c r="S114" s="62"/>
    </row>
    <row r="115" spans="19:19" x14ac:dyDescent="0.3">
      <c r="S115" s="62"/>
    </row>
    <row r="116" spans="19:19" x14ac:dyDescent="0.3">
      <c r="S116" s="62"/>
    </row>
    <row r="117" spans="19:19" x14ac:dyDescent="0.3">
      <c r="S117" s="62"/>
    </row>
    <row r="131" spans="3:13" x14ac:dyDescent="0.3">
      <c r="M131" s="61"/>
    </row>
    <row r="132" spans="3:13" x14ac:dyDescent="0.3">
      <c r="C132" s="61"/>
      <c r="D132" s="61"/>
      <c r="M132" s="61"/>
    </row>
    <row r="133" spans="3:13" x14ac:dyDescent="0.3">
      <c r="C133" s="63"/>
      <c r="D133" s="64"/>
      <c r="E133" s="65"/>
      <c r="M133" s="61"/>
    </row>
    <row r="134" spans="3:13" x14ac:dyDescent="0.3">
      <c r="C134" s="63"/>
      <c r="D134" s="64"/>
      <c r="E134" s="65"/>
      <c r="M134" s="61"/>
    </row>
    <row r="135" spans="3:13" x14ac:dyDescent="0.3">
      <c r="C135" s="63"/>
      <c r="D135" s="64"/>
      <c r="E135" s="65"/>
      <c r="M135" s="61"/>
    </row>
  </sheetData>
  <mergeCells count="5">
    <mergeCell ref="D4:G5"/>
    <mergeCell ref="I4:J5"/>
    <mergeCell ref="O4:R5"/>
    <mergeCell ref="E7:F7"/>
    <mergeCell ref="P7:Q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3748-8E35-4450-A1DA-7F8F3E818A3B}">
  <sheetPr>
    <tabColor rgb="FFFFFF00"/>
    <pageSetUpPr fitToPage="1"/>
  </sheetPr>
  <dimension ref="A1:T136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7.6640625" style="23" customWidth="1"/>
    <col min="3" max="3" width="5.33203125" style="23" customWidth="1"/>
    <col min="4" max="4" width="15" style="23" bestFit="1" customWidth="1"/>
    <col min="5" max="5" width="16.33203125" style="23" bestFit="1" customWidth="1"/>
    <col min="6" max="6" width="3.109375" style="23" customWidth="1"/>
    <col min="7" max="7" width="18" style="23" bestFit="1" customWidth="1"/>
    <col min="8" max="8" width="2.6640625" style="23" customWidth="1"/>
    <col min="9" max="10" width="18" style="23" customWidth="1"/>
    <col min="11" max="11" width="2" style="23" customWidth="1"/>
    <col min="12" max="12" width="2.33203125" style="23" customWidth="1"/>
    <col min="13" max="13" width="5.44140625" style="23" customWidth="1"/>
    <col min="14" max="14" width="13.6640625" style="23" customWidth="1"/>
    <col min="15" max="15" width="2.109375" style="23" customWidth="1"/>
    <col min="16" max="16" width="15.6640625" style="23" customWidth="1"/>
    <col min="17" max="17" width="15" style="23" customWidth="1"/>
    <col min="18" max="18" width="1.88671875" style="23" customWidth="1"/>
    <col min="19" max="19" width="16.33203125" style="23" customWidth="1"/>
    <col min="20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9</v>
      </c>
      <c r="T2" s="89" t="s">
        <v>60</v>
      </c>
    </row>
    <row r="3" spans="1:20" ht="16.2" thickBot="1" x14ac:dyDescent="0.35">
      <c r="A3" s="24">
        <v>20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K9" s="33"/>
    </row>
    <row r="10" spans="1:20" x14ac:dyDescent="0.3">
      <c r="A10" s="34" t="s">
        <v>5</v>
      </c>
      <c r="K10" s="33"/>
      <c r="M10" s="34" t="s">
        <v>5</v>
      </c>
    </row>
    <row r="11" spans="1:20" x14ac:dyDescent="0.3">
      <c r="D11" s="35" t="s">
        <v>30</v>
      </c>
      <c r="E11" s="35" t="s">
        <v>31</v>
      </c>
      <c r="I11" s="35" t="s">
        <v>31</v>
      </c>
      <c r="K11" s="33"/>
      <c r="P11" s="35" t="s">
        <v>30</v>
      </c>
      <c r="Q11" s="35" t="s">
        <v>31</v>
      </c>
    </row>
    <row r="12" spans="1:20" x14ac:dyDescent="0.3">
      <c r="B12" s="23" t="s">
        <v>32</v>
      </c>
      <c r="D12" s="37">
        <v>42026</v>
      </c>
      <c r="E12" s="38">
        <v>56.95</v>
      </c>
      <c r="G12" s="39">
        <v>2393380.7000000002</v>
      </c>
      <c r="H12" s="39"/>
      <c r="I12" s="38">
        <v>56.95</v>
      </c>
      <c r="J12" s="39">
        <v>2393380.7000000002</v>
      </c>
      <c r="K12" s="40"/>
      <c r="L12" s="39"/>
      <c r="N12" s="23" t="s">
        <v>33</v>
      </c>
      <c r="P12" s="88">
        <v>42026</v>
      </c>
      <c r="Q12" s="38">
        <v>56.95</v>
      </c>
      <c r="S12" s="39">
        <f>P12*Q12</f>
        <v>2393380.7000000002</v>
      </c>
      <c r="T12" s="86">
        <f>S12/(S12+S17)</f>
        <v>0.38162654354195064</v>
      </c>
    </row>
    <row r="13" spans="1:20" x14ac:dyDescent="0.3">
      <c r="D13" s="37"/>
      <c r="E13" s="38"/>
      <c r="G13" s="39"/>
      <c r="H13" s="39"/>
      <c r="I13" s="38"/>
      <c r="J13" s="39"/>
      <c r="K13" s="40"/>
      <c r="L13" s="39"/>
      <c r="P13" s="37"/>
      <c r="Q13" s="38"/>
      <c r="S13" s="39"/>
      <c r="T13" s="41"/>
    </row>
    <row r="14" spans="1:20" x14ac:dyDescent="0.3">
      <c r="D14" s="37"/>
      <c r="G14" s="39"/>
      <c r="H14" s="39"/>
      <c r="J14" s="39"/>
      <c r="K14" s="40"/>
      <c r="L14" s="39"/>
      <c r="P14" s="37"/>
      <c r="S14" s="39"/>
      <c r="T14" s="41"/>
    </row>
    <row r="15" spans="1:20" x14ac:dyDescent="0.3">
      <c r="A15" s="22" t="s">
        <v>34</v>
      </c>
      <c r="D15" s="37"/>
      <c r="G15" s="39"/>
      <c r="H15" s="39"/>
      <c r="J15" s="39"/>
      <c r="K15" s="40"/>
      <c r="L15" s="39"/>
      <c r="M15" s="22" t="s">
        <v>34</v>
      </c>
      <c r="P15" s="37"/>
      <c r="S15" s="39"/>
      <c r="T15" s="41"/>
    </row>
    <row r="16" spans="1:20" x14ac:dyDescent="0.3">
      <c r="D16" s="42" t="s">
        <v>35</v>
      </c>
      <c r="E16" s="43" t="s">
        <v>36</v>
      </c>
      <c r="G16" s="39"/>
      <c r="H16" s="39"/>
      <c r="I16" s="43" t="s">
        <v>36</v>
      </c>
      <c r="J16" s="39"/>
      <c r="K16" s="40"/>
      <c r="L16" s="39"/>
      <c r="P16" s="42" t="s">
        <v>35</v>
      </c>
      <c r="Q16" s="43" t="s">
        <v>36</v>
      </c>
      <c r="S16" s="39"/>
      <c r="T16" s="41"/>
    </row>
    <row r="17" spans="1:20" x14ac:dyDescent="0.3">
      <c r="B17" s="23" t="s">
        <v>37</v>
      </c>
      <c r="D17" s="37">
        <v>61353347</v>
      </c>
      <c r="E17" s="46">
        <v>6.3210000000000002E-2</v>
      </c>
      <c r="G17" s="39">
        <v>3878145.0638700002</v>
      </c>
      <c r="H17" s="39"/>
      <c r="I17" s="46">
        <v>6.3210000000000002E-2</v>
      </c>
      <c r="J17" s="39">
        <v>3878145.0638700002</v>
      </c>
      <c r="K17" s="40"/>
      <c r="L17" s="39"/>
      <c r="N17" s="23" t="s">
        <v>37</v>
      </c>
      <c r="P17" s="88">
        <v>61353347</v>
      </c>
      <c r="Q17" s="46">
        <v>6.3210000000000002E-2</v>
      </c>
      <c r="S17" s="39">
        <f>P17*Q17</f>
        <v>3878145.0638700002</v>
      </c>
      <c r="T17" s="86">
        <f>S17/(S12+S17)</f>
        <v>0.61837345645804931</v>
      </c>
    </row>
    <row r="18" spans="1:20" x14ac:dyDescent="0.3">
      <c r="A18" s="22"/>
      <c r="T18" s="57"/>
    </row>
    <row r="19" spans="1:20" x14ac:dyDescent="0.3">
      <c r="A19" s="22" t="s">
        <v>38</v>
      </c>
      <c r="B19" s="22"/>
      <c r="C19" s="47"/>
      <c r="D19" s="37"/>
      <c r="E19" s="46"/>
      <c r="G19" s="39"/>
      <c r="H19" s="39"/>
      <c r="I19" s="39"/>
      <c r="J19" s="39"/>
      <c r="K19" s="40"/>
      <c r="L19" s="39"/>
      <c r="M19" s="22" t="s">
        <v>38</v>
      </c>
      <c r="N19" s="22"/>
      <c r="O19" s="47"/>
      <c r="P19" s="37"/>
      <c r="Q19" s="46"/>
      <c r="S19" s="39"/>
    </row>
    <row r="20" spans="1:20" x14ac:dyDescent="0.3">
      <c r="A20" s="22"/>
      <c r="B20" s="23" t="s">
        <v>39</v>
      </c>
      <c r="C20" s="47"/>
      <c r="D20" s="37"/>
      <c r="E20" s="46"/>
      <c r="G20" s="39">
        <v>-323187.87</v>
      </c>
      <c r="H20" s="39"/>
      <c r="I20" s="39"/>
      <c r="J20" s="39">
        <v>-323187.87</v>
      </c>
      <c r="K20" s="40"/>
      <c r="L20" s="39"/>
      <c r="M20" s="22"/>
      <c r="N20" s="23" t="s">
        <v>39</v>
      </c>
      <c r="O20" s="47"/>
      <c r="P20" s="37"/>
      <c r="Q20" s="46"/>
      <c r="S20" s="39">
        <f>G20</f>
        <v>-323187.87</v>
      </c>
    </row>
    <row r="21" spans="1:20" x14ac:dyDescent="0.3">
      <c r="A21" s="22"/>
      <c r="B21" s="23" t="s">
        <v>16</v>
      </c>
      <c r="C21" s="47"/>
      <c r="D21" s="37"/>
      <c r="E21" s="46"/>
      <c r="G21" s="39">
        <v>648201.26</v>
      </c>
      <c r="H21" s="39"/>
      <c r="I21" s="39"/>
      <c r="J21" s="39">
        <v>648201.26</v>
      </c>
      <c r="K21" s="40"/>
      <c r="L21" s="39"/>
      <c r="M21" s="22"/>
      <c r="N21" s="23" t="s">
        <v>16</v>
      </c>
      <c r="O21" s="47"/>
      <c r="P21" s="37"/>
      <c r="Q21" s="46"/>
      <c r="S21" s="39">
        <f>G21</f>
        <v>648201.26</v>
      </c>
    </row>
    <row r="22" spans="1:20" x14ac:dyDescent="0.3">
      <c r="A22" s="22"/>
      <c r="B22" s="23" t="s">
        <v>40</v>
      </c>
      <c r="C22" s="47"/>
      <c r="D22" s="37"/>
      <c r="E22" s="46"/>
      <c r="G22" s="39">
        <v>0</v>
      </c>
      <c r="H22" s="39"/>
      <c r="I22" s="39"/>
      <c r="J22" s="39">
        <v>0</v>
      </c>
      <c r="K22" s="40"/>
      <c r="L22" s="39"/>
      <c r="M22" s="22"/>
      <c r="N22" s="23" t="s">
        <v>40</v>
      </c>
      <c r="O22" s="47"/>
      <c r="P22" s="37"/>
      <c r="Q22" s="46"/>
      <c r="S22" s="39">
        <f>J22</f>
        <v>0</v>
      </c>
    </row>
    <row r="23" spans="1:20" x14ac:dyDescent="0.3">
      <c r="D23" s="37"/>
      <c r="E23" s="46"/>
      <c r="G23" s="66"/>
      <c r="H23" s="66"/>
      <c r="I23" s="66"/>
      <c r="J23" s="66"/>
      <c r="K23" s="40"/>
      <c r="L23" s="66"/>
      <c r="M23" s="34"/>
    </row>
    <row r="24" spans="1:20" x14ac:dyDescent="0.3">
      <c r="A24" s="22"/>
      <c r="D24" s="41"/>
      <c r="G24" s="39"/>
      <c r="H24" s="39"/>
      <c r="I24" s="39"/>
      <c r="J24" s="39"/>
      <c r="K24" s="40"/>
      <c r="L24" s="39"/>
      <c r="M24" s="22"/>
      <c r="S24" s="39"/>
    </row>
    <row r="25" spans="1:20" ht="16.2" thickBot="1" x14ac:dyDescent="0.35">
      <c r="A25" s="22" t="s">
        <v>41</v>
      </c>
      <c r="G25" s="49">
        <v>6596539.1538700005</v>
      </c>
      <c r="H25" s="39"/>
      <c r="I25" s="39"/>
      <c r="J25" s="49">
        <v>6596539.1538700005</v>
      </c>
      <c r="K25" s="40"/>
      <c r="L25" s="39"/>
      <c r="M25" s="22" t="s">
        <v>41</v>
      </c>
      <c r="S25" s="49">
        <f>SUM(S12:S22)</f>
        <v>6596539.1538700005</v>
      </c>
    </row>
    <row r="26" spans="1:20" ht="16.2" thickTop="1" x14ac:dyDescent="0.3">
      <c r="A26" s="22"/>
      <c r="B26" s="22"/>
      <c r="G26" s="39"/>
      <c r="H26" s="39"/>
      <c r="I26" s="39"/>
      <c r="J26" s="39"/>
      <c r="K26" s="40"/>
      <c r="L26" s="39"/>
      <c r="M26" s="22"/>
      <c r="N26" s="22"/>
      <c r="S26" s="39"/>
    </row>
    <row r="27" spans="1:20" x14ac:dyDescent="0.3">
      <c r="A27" s="22" t="s">
        <v>42</v>
      </c>
      <c r="B27" s="50"/>
      <c r="G27" s="39">
        <v>7090565.0599999996</v>
      </c>
      <c r="H27" s="39"/>
      <c r="I27" s="39"/>
      <c r="J27" s="39"/>
      <c r="K27" s="52"/>
      <c r="L27" s="39"/>
      <c r="M27" s="22" t="s">
        <v>43</v>
      </c>
      <c r="N27" s="50"/>
      <c r="S27" s="51">
        <f>S25-J25</f>
        <v>0</v>
      </c>
    </row>
    <row r="28" spans="1:20" x14ac:dyDescent="0.3">
      <c r="A28" s="50"/>
      <c r="B28" s="50"/>
      <c r="G28" s="50"/>
      <c r="H28" s="50"/>
      <c r="I28" s="50"/>
      <c r="J28" s="50"/>
      <c r="K28" s="54"/>
      <c r="L28" s="50"/>
      <c r="N28" s="50"/>
      <c r="S28" s="50"/>
    </row>
    <row r="29" spans="1:20" x14ac:dyDescent="0.3">
      <c r="A29" s="22" t="s">
        <v>44</v>
      </c>
      <c r="B29" s="50"/>
      <c r="G29" s="53">
        <v>-494025.90612999909</v>
      </c>
      <c r="H29" s="53"/>
      <c r="I29" s="53"/>
      <c r="J29" s="53">
        <v>0</v>
      </c>
      <c r="K29" s="40"/>
      <c r="L29" s="53"/>
      <c r="M29" s="22" t="s">
        <v>45</v>
      </c>
      <c r="N29" s="50"/>
      <c r="S29" s="56">
        <f>S27/J25</f>
        <v>0</v>
      </c>
    </row>
    <row r="30" spans="1:20" x14ac:dyDescent="0.3">
      <c r="A30" s="50"/>
      <c r="B30" s="50"/>
      <c r="G30" s="39"/>
      <c r="H30" s="39"/>
      <c r="I30" s="39"/>
      <c r="J30" s="39"/>
      <c r="K30" s="58"/>
      <c r="L30" s="39"/>
      <c r="N30" s="50"/>
      <c r="S30" s="39"/>
    </row>
    <row r="31" spans="1:20" x14ac:dyDescent="0.3">
      <c r="A31" s="22" t="s">
        <v>46</v>
      </c>
      <c r="B31" s="50"/>
      <c r="G31" s="57">
        <v>-6.967370046668736E-2</v>
      </c>
      <c r="H31" s="57"/>
      <c r="I31" s="57"/>
      <c r="J31" s="57">
        <v>0</v>
      </c>
      <c r="K31" s="58"/>
      <c r="L31" s="57"/>
      <c r="M31" s="22" t="s">
        <v>47</v>
      </c>
      <c r="N31" s="50"/>
      <c r="S31" s="66">
        <f>S27/P12</f>
        <v>0</v>
      </c>
    </row>
    <row r="32" spans="1:20" x14ac:dyDescent="0.3">
      <c r="A32" s="22"/>
      <c r="B32" s="50"/>
      <c r="G32" s="57"/>
      <c r="H32" s="57"/>
      <c r="I32" s="57"/>
      <c r="J32" s="57"/>
      <c r="K32" s="57"/>
      <c r="L32" s="57"/>
      <c r="M32" s="22"/>
      <c r="N32" s="50"/>
      <c r="S32" s="57"/>
    </row>
    <row r="33" spans="1:19" x14ac:dyDescent="0.3">
      <c r="A33" s="22"/>
      <c r="B33" s="50"/>
      <c r="G33" s="57"/>
      <c r="H33" s="57"/>
      <c r="I33" s="57"/>
      <c r="J33" s="57"/>
      <c r="K33" s="57"/>
      <c r="L33" s="57"/>
      <c r="M33" s="22"/>
      <c r="N33" s="50"/>
      <c r="S33" s="57"/>
    </row>
    <row r="34" spans="1:19" x14ac:dyDescent="0.3">
      <c r="A34" s="22"/>
      <c r="B34" s="50"/>
      <c r="D34" s="67"/>
      <c r="G34" s="57"/>
      <c r="H34" s="57"/>
      <c r="I34" s="57"/>
      <c r="J34" s="57"/>
      <c r="K34" s="57"/>
      <c r="L34" s="57"/>
      <c r="M34" s="22"/>
      <c r="N34" s="50"/>
      <c r="S34" s="57"/>
    </row>
    <row r="35" spans="1:19" x14ac:dyDescent="0.3">
      <c r="A35" s="22"/>
      <c r="B35" s="50"/>
      <c r="G35" s="57"/>
      <c r="H35" s="57"/>
      <c r="I35" s="57"/>
      <c r="J35" s="57"/>
      <c r="K35" s="57"/>
      <c r="L35" s="57"/>
      <c r="M35" s="22"/>
      <c r="N35" s="50"/>
      <c r="S35" s="57"/>
    </row>
    <row r="36" spans="1:19" x14ac:dyDescent="0.3">
      <c r="A36" s="22"/>
      <c r="B36" s="50"/>
      <c r="G36" s="57"/>
      <c r="H36" s="57"/>
      <c r="I36" s="57"/>
      <c r="J36" s="57"/>
      <c r="K36" s="57"/>
      <c r="L36" s="57"/>
      <c r="M36" s="22"/>
      <c r="N36" s="50"/>
      <c r="S36" s="57"/>
    </row>
    <row r="37" spans="1:19" x14ac:dyDescent="0.3">
      <c r="A37" s="22"/>
      <c r="B37" s="50"/>
      <c r="G37" s="57"/>
      <c r="H37" s="57"/>
      <c r="I37" s="57"/>
      <c r="J37" s="57"/>
      <c r="K37" s="57"/>
      <c r="L37" s="57"/>
      <c r="M37" s="22"/>
      <c r="N37" s="50"/>
      <c r="S37" s="57"/>
    </row>
    <row r="38" spans="1:19" ht="18.75" customHeight="1" x14ac:dyDescent="0.3">
      <c r="A38" s="22"/>
      <c r="B38" s="39"/>
      <c r="G38" s="57"/>
      <c r="H38" s="57"/>
      <c r="I38" s="57"/>
      <c r="J38" s="57"/>
      <c r="K38" s="57"/>
      <c r="L38" s="57"/>
    </row>
    <row r="39" spans="1:19" x14ac:dyDescent="0.3">
      <c r="E39" s="39"/>
    </row>
    <row r="53" ht="16.5" customHeight="1" x14ac:dyDescent="0.3"/>
    <row r="86" ht="15" customHeight="1" x14ac:dyDescent="0.3"/>
    <row r="132" spans="3:14" x14ac:dyDescent="0.3">
      <c r="N132" s="61"/>
    </row>
    <row r="133" spans="3:14" x14ac:dyDescent="0.3">
      <c r="C133" s="61"/>
      <c r="D133" s="61"/>
      <c r="N133" s="61"/>
    </row>
    <row r="134" spans="3:14" x14ac:dyDescent="0.3">
      <c r="C134" s="63"/>
      <c r="D134" s="64"/>
      <c r="E134" s="65"/>
      <c r="N134" s="61"/>
    </row>
    <row r="135" spans="3:14" x14ac:dyDescent="0.3">
      <c r="C135" s="63"/>
      <c r="D135" s="64"/>
      <c r="E135" s="65"/>
      <c r="N135" s="61"/>
    </row>
    <row r="136" spans="3:14" x14ac:dyDescent="0.3">
      <c r="C136" s="63"/>
      <c r="D136" s="64"/>
      <c r="E136" s="65"/>
      <c r="N136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59" orientation="landscape" r:id="rId1"/>
  <headerFooter alignWithMargins="0">
    <oddFooter>&amp;RExhibit JW-9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176E-DF92-4318-AC92-352A4D63B302}">
  <sheetPr>
    <tabColor rgb="FFFFFF00"/>
    <pageSetUpPr fitToPage="1"/>
  </sheetPr>
  <dimension ref="A1:T135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4.6640625" style="23" customWidth="1"/>
    <col min="3" max="3" width="2.44140625" style="23" customWidth="1"/>
    <col min="4" max="4" width="15" style="23" bestFit="1" customWidth="1"/>
    <col min="5" max="5" width="14.5546875" style="23" bestFit="1" customWidth="1"/>
    <col min="6" max="6" width="3.109375" style="23" customWidth="1"/>
    <col min="7" max="7" width="12.109375" style="23" bestFit="1" customWidth="1"/>
    <col min="8" max="8" width="3.33203125" style="23" customWidth="1"/>
    <col min="9" max="9" width="14.5546875" style="23" bestFit="1" customWidth="1"/>
    <col min="10" max="10" width="12.109375" style="23" bestFit="1" customWidth="1"/>
    <col min="11" max="11" width="2" style="23" customWidth="1"/>
    <col min="12" max="13" width="2.88671875" style="23" customWidth="1"/>
    <col min="14" max="14" width="16.5546875" style="23" customWidth="1"/>
    <col min="15" max="15" width="3" style="23" customWidth="1"/>
    <col min="16" max="16" width="12.6640625" style="23" bestFit="1" customWidth="1"/>
    <col min="17" max="17" width="14.5546875" style="23" bestFit="1" customWidth="1"/>
    <col min="18" max="18" width="1.88671875" style="23" customWidth="1"/>
    <col min="19" max="19" width="12.109375" style="23" bestFit="1" customWidth="1"/>
    <col min="20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10</v>
      </c>
      <c r="T2" s="89" t="s">
        <v>60</v>
      </c>
    </row>
    <row r="3" spans="1:20" ht="16.2" thickBot="1" x14ac:dyDescent="0.35">
      <c r="A3" s="24">
        <v>22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K9" s="33"/>
    </row>
    <row r="10" spans="1:20" x14ac:dyDescent="0.3">
      <c r="A10" s="34" t="s">
        <v>5</v>
      </c>
      <c r="K10" s="33"/>
      <c r="M10" s="34" t="s">
        <v>5</v>
      </c>
    </row>
    <row r="11" spans="1:20" x14ac:dyDescent="0.3">
      <c r="D11" s="35" t="s">
        <v>30</v>
      </c>
      <c r="E11" s="35" t="s">
        <v>31</v>
      </c>
      <c r="I11" s="35" t="s">
        <v>31</v>
      </c>
      <c r="K11" s="33"/>
      <c r="P11" s="35" t="s">
        <v>30</v>
      </c>
      <c r="Q11" s="35" t="s">
        <v>31</v>
      </c>
    </row>
    <row r="12" spans="1:20" x14ac:dyDescent="0.3">
      <c r="B12" s="23" t="s">
        <v>32</v>
      </c>
      <c r="D12" s="37">
        <v>70</v>
      </c>
      <c r="E12" s="38">
        <v>0</v>
      </c>
      <c r="G12" s="39">
        <v>0</v>
      </c>
      <c r="H12" s="39"/>
      <c r="I12" s="38">
        <v>0</v>
      </c>
      <c r="J12" s="39">
        <v>0</v>
      </c>
      <c r="K12" s="40"/>
      <c r="L12" s="39"/>
      <c r="N12" s="23" t="s">
        <v>33</v>
      </c>
      <c r="P12" s="88">
        <v>70</v>
      </c>
      <c r="Q12" s="38">
        <v>0</v>
      </c>
      <c r="S12" s="39">
        <f>P12*Q12</f>
        <v>0</v>
      </c>
      <c r="T12" s="86">
        <f>S12/(S12+S17)</f>
        <v>0</v>
      </c>
    </row>
    <row r="13" spans="1:20" x14ac:dyDescent="0.3">
      <c r="D13" s="37"/>
      <c r="E13" s="38"/>
      <c r="G13" s="39"/>
      <c r="H13" s="39"/>
      <c r="I13" s="38"/>
      <c r="J13" s="39"/>
      <c r="K13" s="40"/>
      <c r="L13" s="39"/>
      <c r="P13" s="37"/>
      <c r="Q13" s="38"/>
      <c r="S13" s="39"/>
      <c r="T13" s="41"/>
    </row>
    <row r="14" spans="1:20" x14ac:dyDescent="0.3">
      <c r="D14" s="37"/>
      <c r="G14" s="39"/>
      <c r="H14" s="39"/>
      <c r="J14" s="39"/>
      <c r="K14" s="40"/>
      <c r="L14" s="39"/>
      <c r="P14" s="37"/>
      <c r="S14" s="39"/>
      <c r="T14" s="41"/>
    </row>
    <row r="15" spans="1:20" x14ac:dyDescent="0.3">
      <c r="A15" s="22" t="s">
        <v>34</v>
      </c>
      <c r="D15" s="37"/>
      <c r="G15" s="39"/>
      <c r="H15" s="39"/>
      <c r="J15" s="39"/>
      <c r="K15" s="40"/>
      <c r="L15" s="39"/>
      <c r="M15" s="22" t="s">
        <v>34</v>
      </c>
      <c r="P15" s="37"/>
      <c r="S15" s="39"/>
      <c r="T15" s="41"/>
    </row>
    <row r="16" spans="1:20" x14ac:dyDescent="0.3">
      <c r="D16" s="42" t="s">
        <v>35</v>
      </c>
      <c r="E16" s="43" t="s">
        <v>36</v>
      </c>
      <c r="G16" s="39"/>
      <c r="H16" s="39"/>
      <c r="I16" s="43" t="s">
        <v>36</v>
      </c>
      <c r="J16" s="39"/>
      <c r="K16" s="40"/>
      <c r="L16" s="39"/>
      <c r="P16" s="42" t="s">
        <v>35</v>
      </c>
      <c r="Q16" s="43" t="s">
        <v>36</v>
      </c>
      <c r="S16" s="39"/>
      <c r="T16" s="41"/>
    </row>
    <row r="17" spans="1:20" x14ac:dyDescent="0.3">
      <c r="B17" s="23" t="s">
        <v>32</v>
      </c>
      <c r="D17" s="37">
        <v>55256</v>
      </c>
      <c r="E17" s="46">
        <v>5.1310000000000001E-2</v>
      </c>
      <c r="G17" s="39">
        <v>2835.1853599999999</v>
      </c>
      <c r="H17" s="39"/>
      <c r="I17" s="46">
        <v>5.1310000000000001E-2</v>
      </c>
      <c r="J17" s="39">
        <v>2835.1853599999999</v>
      </c>
      <c r="K17" s="40"/>
      <c r="L17" s="39"/>
      <c r="N17" s="23" t="s">
        <v>37</v>
      </c>
      <c r="P17" s="88">
        <v>55256</v>
      </c>
      <c r="Q17" s="46">
        <v>5.1310000000000001E-2</v>
      </c>
      <c r="S17" s="39">
        <f>P17*Q17</f>
        <v>2835.1853599999999</v>
      </c>
      <c r="T17" s="86">
        <f>S17/(S12+S17)</f>
        <v>1</v>
      </c>
    </row>
    <row r="18" spans="1:20" x14ac:dyDescent="0.3">
      <c r="A18" s="22"/>
      <c r="B18" s="22"/>
      <c r="C18" s="47"/>
      <c r="D18" s="37"/>
      <c r="E18" s="46"/>
      <c r="G18" s="39"/>
      <c r="H18" s="39"/>
      <c r="I18" s="39"/>
      <c r="J18" s="39"/>
      <c r="K18" s="40"/>
      <c r="L18" s="39"/>
      <c r="M18" s="22"/>
      <c r="N18" s="22"/>
      <c r="O18" s="47"/>
      <c r="P18" s="37"/>
      <c r="Q18" s="46"/>
      <c r="S18" s="39"/>
      <c r="T18" s="57"/>
    </row>
    <row r="19" spans="1:20" x14ac:dyDescent="0.3">
      <c r="A19" s="22" t="s">
        <v>38</v>
      </c>
      <c r="B19" s="22"/>
      <c r="C19" s="47"/>
      <c r="D19" s="37"/>
      <c r="E19" s="46"/>
      <c r="G19" s="39"/>
      <c r="H19" s="39"/>
      <c r="I19" s="39"/>
      <c r="J19" s="39"/>
      <c r="K19" s="40"/>
      <c r="L19" s="39"/>
      <c r="M19" s="22" t="s">
        <v>38</v>
      </c>
      <c r="N19" s="22"/>
      <c r="O19" s="47"/>
      <c r="P19" s="37"/>
      <c r="Q19" s="46"/>
      <c r="S19" s="39"/>
    </row>
    <row r="20" spans="1:20" x14ac:dyDescent="0.3">
      <c r="A20" s="22"/>
      <c r="B20" s="23" t="s">
        <v>39</v>
      </c>
      <c r="C20" s="47"/>
      <c r="D20" s="37"/>
      <c r="E20" s="46"/>
      <c r="G20" s="39">
        <v>-240.13</v>
      </c>
      <c r="H20" s="39"/>
      <c r="I20" s="39"/>
      <c r="J20" s="39">
        <v>-240.13</v>
      </c>
      <c r="K20" s="40"/>
      <c r="L20" s="39"/>
      <c r="M20" s="22"/>
      <c r="N20" s="23" t="s">
        <v>39</v>
      </c>
      <c r="O20" s="47"/>
      <c r="P20" s="37"/>
      <c r="Q20" s="46"/>
      <c r="S20" s="39">
        <f>G20</f>
        <v>-240.13</v>
      </c>
    </row>
    <row r="21" spans="1:20" x14ac:dyDescent="0.3">
      <c r="A21" s="22"/>
      <c r="B21" s="23" t="s">
        <v>16</v>
      </c>
      <c r="C21" s="47"/>
      <c r="D21" s="37"/>
      <c r="E21" s="46"/>
      <c r="G21" s="39">
        <v>255.89</v>
      </c>
      <c r="H21" s="39"/>
      <c r="I21" s="39"/>
      <c r="J21" s="39">
        <v>255.89</v>
      </c>
      <c r="K21" s="40"/>
      <c r="L21" s="39"/>
      <c r="M21" s="22"/>
      <c r="N21" s="23" t="s">
        <v>16</v>
      </c>
      <c r="O21" s="47"/>
      <c r="P21" s="37"/>
      <c r="Q21" s="46"/>
      <c r="S21" s="39">
        <f>G21</f>
        <v>255.89</v>
      </c>
    </row>
    <row r="22" spans="1:20" x14ac:dyDescent="0.3">
      <c r="B22" s="23" t="s">
        <v>40</v>
      </c>
      <c r="D22" s="37"/>
      <c r="E22" s="46"/>
      <c r="G22" s="66">
        <v>0</v>
      </c>
      <c r="H22" s="66"/>
      <c r="I22" s="66"/>
      <c r="J22" s="66">
        <v>0</v>
      </c>
      <c r="K22" s="40"/>
      <c r="L22" s="66"/>
      <c r="M22" s="34"/>
      <c r="S22" s="39">
        <f>G22</f>
        <v>0</v>
      </c>
    </row>
    <row r="23" spans="1:20" x14ac:dyDescent="0.3">
      <c r="A23" s="22"/>
      <c r="D23" s="41"/>
      <c r="G23" s="39"/>
      <c r="H23" s="39"/>
      <c r="I23" s="39"/>
      <c r="J23" s="39"/>
      <c r="K23" s="40"/>
      <c r="L23" s="39"/>
      <c r="M23" s="22"/>
      <c r="S23" s="39"/>
    </row>
    <row r="24" spans="1:20" ht="16.2" thickBot="1" x14ac:dyDescent="0.35">
      <c r="A24" s="22" t="s">
        <v>41</v>
      </c>
      <c r="G24" s="49">
        <v>2850.9453599999997</v>
      </c>
      <c r="H24" s="39"/>
      <c r="I24" s="39"/>
      <c r="J24" s="49">
        <v>2850.9453599999997</v>
      </c>
      <c r="K24" s="40"/>
      <c r="L24" s="39"/>
      <c r="M24" s="22" t="s">
        <v>41</v>
      </c>
      <c r="S24" s="49">
        <f>SUM(S12:S22)</f>
        <v>2850.9453599999997</v>
      </c>
    </row>
    <row r="25" spans="1:20" ht="16.2" thickTop="1" x14ac:dyDescent="0.3">
      <c r="A25" s="22"/>
      <c r="B25" s="22"/>
      <c r="G25" s="39"/>
      <c r="H25" s="39"/>
      <c r="I25" s="39"/>
      <c r="J25" s="39"/>
      <c r="K25" s="40"/>
      <c r="L25" s="39"/>
      <c r="M25" s="22"/>
      <c r="N25" s="22"/>
      <c r="S25" s="39"/>
    </row>
    <row r="26" spans="1:20" x14ac:dyDescent="0.3">
      <c r="A26" s="22" t="s">
        <v>42</v>
      </c>
      <c r="B26" s="50"/>
      <c r="G26" s="39">
        <v>2901.85</v>
      </c>
      <c r="H26" s="39"/>
      <c r="I26" s="39"/>
      <c r="J26" s="39"/>
      <c r="K26" s="52"/>
      <c r="L26" s="39"/>
      <c r="M26" s="22" t="s">
        <v>43</v>
      </c>
      <c r="N26" s="50"/>
      <c r="S26" s="51">
        <f>S24-J24</f>
        <v>0</v>
      </c>
    </row>
    <row r="27" spans="1:20" x14ac:dyDescent="0.3">
      <c r="A27" s="50"/>
      <c r="B27" s="50"/>
      <c r="G27" s="50"/>
      <c r="H27" s="50"/>
      <c r="I27" s="50"/>
      <c r="J27" s="50"/>
      <c r="K27" s="54"/>
      <c r="L27" s="50"/>
      <c r="N27" s="50"/>
      <c r="S27" s="50"/>
    </row>
    <row r="28" spans="1:20" x14ac:dyDescent="0.3">
      <c r="A28" s="22" t="s">
        <v>44</v>
      </c>
      <c r="B28" s="50"/>
      <c r="G28" s="53">
        <v>-50.9046400000002</v>
      </c>
      <c r="H28" s="53"/>
      <c r="I28" s="53"/>
      <c r="J28" s="53">
        <v>0</v>
      </c>
      <c r="K28" s="40"/>
      <c r="L28" s="53"/>
      <c r="M28" s="22" t="s">
        <v>45</v>
      </c>
      <c r="N28" s="50"/>
      <c r="S28" s="56">
        <f>S26/J24</f>
        <v>0</v>
      </c>
    </row>
    <row r="29" spans="1:20" x14ac:dyDescent="0.3">
      <c r="A29" s="50"/>
      <c r="B29" s="50"/>
      <c r="G29" s="39"/>
      <c r="H29" s="39"/>
      <c r="I29" s="39"/>
      <c r="J29" s="39"/>
      <c r="K29" s="58"/>
      <c r="L29" s="39"/>
      <c r="N29" s="50"/>
      <c r="S29" s="39"/>
    </row>
    <row r="30" spans="1:20" x14ac:dyDescent="0.3">
      <c r="A30" s="22" t="s">
        <v>46</v>
      </c>
      <c r="B30" s="50"/>
      <c r="G30" s="57">
        <v>-1.7542133466581733E-2</v>
      </c>
      <c r="H30" s="57"/>
      <c r="I30" s="57"/>
      <c r="J30" s="57">
        <v>0</v>
      </c>
      <c r="K30" s="40"/>
      <c r="L30" s="57"/>
      <c r="M30" s="22" t="s">
        <v>47</v>
      </c>
      <c r="N30" s="50"/>
      <c r="S30" s="66">
        <f>S26/P12</f>
        <v>0</v>
      </c>
    </row>
    <row r="31" spans="1:20" x14ac:dyDescent="0.3">
      <c r="A31" s="22"/>
      <c r="B31" s="50"/>
      <c r="G31" s="57"/>
      <c r="H31" s="57"/>
      <c r="I31" s="57"/>
      <c r="J31" s="57"/>
      <c r="K31" s="57"/>
      <c r="L31" s="57"/>
      <c r="M31" s="22"/>
      <c r="N31" s="50"/>
      <c r="S31" s="57"/>
    </row>
    <row r="32" spans="1:20" x14ac:dyDescent="0.3">
      <c r="A32" s="22"/>
      <c r="B32" s="50"/>
      <c r="G32" s="57"/>
      <c r="H32" s="57"/>
      <c r="I32" s="57"/>
      <c r="J32" s="57"/>
      <c r="K32" s="57"/>
      <c r="L32" s="57"/>
      <c r="M32" s="22"/>
      <c r="N32" s="50"/>
      <c r="S32" s="57"/>
    </row>
    <row r="33" spans="1:19" x14ac:dyDescent="0.3">
      <c r="A33" s="22"/>
      <c r="B33" s="50"/>
      <c r="D33" s="67"/>
      <c r="G33" s="57"/>
      <c r="H33" s="57"/>
      <c r="I33" s="57"/>
      <c r="J33" s="57"/>
      <c r="K33" s="57"/>
      <c r="L33" s="57"/>
      <c r="M33" s="22"/>
      <c r="N33" s="50"/>
      <c r="S33" s="57"/>
    </row>
    <row r="34" spans="1:19" x14ac:dyDescent="0.3">
      <c r="A34" s="22"/>
      <c r="B34" s="50"/>
      <c r="G34" s="57"/>
      <c r="H34" s="57"/>
      <c r="I34" s="57"/>
      <c r="J34" s="57"/>
      <c r="K34" s="57"/>
      <c r="L34" s="57"/>
      <c r="M34" s="22"/>
      <c r="N34" s="50"/>
      <c r="S34" s="57"/>
    </row>
    <row r="35" spans="1:19" x14ac:dyDescent="0.3">
      <c r="A35" s="22"/>
      <c r="B35" s="50"/>
      <c r="G35" s="57"/>
      <c r="H35" s="57"/>
      <c r="I35" s="57"/>
      <c r="J35" s="57"/>
      <c r="K35" s="57"/>
      <c r="L35" s="57"/>
      <c r="M35" s="22"/>
      <c r="N35" s="50"/>
      <c r="S35" s="57"/>
    </row>
    <row r="36" spans="1:19" x14ac:dyDescent="0.3">
      <c r="A36" s="22"/>
      <c r="B36" s="50"/>
      <c r="G36" s="57"/>
      <c r="H36" s="57"/>
      <c r="I36" s="57"/>
      <c r="J36" s="57"/>
      <c r="K36" s="57"/>
      <c r="L36" s="57"/>
      <c r="M36" s="22"/>
      <c r="N36" s="50"/>
      <c r="S36" s="57"/>
    </row>
    <row r="37" spans="1:19" ht="18.75" customHeight="1" x14ac:dyDescent="0.3">
      <c r="A37" s="22"/>
      <c r="B37" s="39"/>
      <c r="G37" s="57"/>
      <c r="H37" s="57"/>
      <c r="I37" s="57"/>
      <c r="J37" s="57"/>
      <c r="K37" s="57"/>
      <c r="L37" s="57"/>
    </row>
    <row r="38" spans="1:19" x14ac:dyDescent="0.3">
      <c r="E38" s="39"/>
    </row>
    <row r="52" ht="16.5" customHeight="1" x14ac:dyDescent="0.3"/>
    <row r="85" ht="15" customHeight="1" x14ac:dyDescent="0.3"/>
    <row r="131" spans="3:14" x14ac:dyDescent="0.3">
      <c r="N131" s="61"/>
    </row>
    <row r="132" spans="3:14" x14ac:dyDescent="0.3">
      <c r="C132" s="61"/>
      <c r="D132" s="61"/>
      <c r="N132" s="61"/>
    </row>
    <row r="133" spans="3:14" x14ac:dyDescent="0.3">
      <c r="C133" s="63"/>
      <c r="D133" s="64"/>
      <c r="E133" s="65"/>
      <c r="N133" s="61"/>
    </row>
    <row r="134" spans="3:14" x14ac:dyDescent="0.3">
      <c r="C134" s="63"/>
      <c r="D134" s="64"/>
      <c r="E134" s="65"/>
      <c r="N134" s="61"/>
    </row>
    <row r="135" spans="3:14" x14ac:dyDescent="0.3">
      <c r="C135" s="63"/>
      <c r="D135" s="64"/>
      <c r="E135" s="65"/>
      <c r="N135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9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151-6ECF-4AB8-88D8-EF4D46027DA4}">
  <sheetPr>
    <tabColor rgb="FFFFFF00"/>
    <pageSetUpPr fitToPage="1"/>
  </sheetPr>
  <dimension ref="A1:T139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6.44140625" style="23" customWidth="1"/>
    <col min="3" max="3" width="2.5546875" style="23" customWidth="1"/>
    <col min="4" max="4" width="12.6640625" style="23" bestFit="1" customWidth="1"/>
    <col min="5" max="5" width="14.5546875" style="23" bestFit="1" customWidth="1"/>
    <col min="6" max="6" width="3.109375" style="23" customWidth="1"/>
    <col min="7" max="7" width="15" style="23" customWidth="1"/>
    <col min="8" max="8" width="3" style="23" customWidth="1"/>
    <col min="9" max="10" width="14.44140625" style="23" customWidth="1"/>
    <col min="11" max="11" width="2" style="23" customWidth="1"/>
    <col min="12" max="12" width="2.88671875" style="23" customWidth="1"/>
    <col min="13" max="13" width="9.88671875" style="23" customWidth="1"/>
    <col min="14" max="14" width="18.33203125" style="23" customWidth="1"/>
    <col min="15" max="15" width="3.44140625" style="23" customWidth="1"/>
    <col min="16" max="16" width="12.6640625" style="23" bestFit="1" customWidth="1"/>
    <col min="17" max="17" width="14.5546875" style="23" bestFit="1" customWidth="1"/>
    <col min="18" max="18" width="4.33203125" style="23" customWidth="1"/>
    <col min="19" max="19" width="15.5546875" style="23" customWidth="1"/>
    <col min="20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56</v>
      </c>
      <c r="T2" s="89" t="s">
        <v>60</v>
      </c>
    </row>
    <row r="3" spans="1:20" ht="16.2" thickBot="1" x14ac:dyDescent="0.35">
      <c r="A3" s="24">
        <v>40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K9" s="33"/>
    </row>
    <row r="10" spans="1:20" x14ac:dyDescent="0.3">
      <c r="A10" s="34" t="s">
        <v>5</v>
      </c>
      <c r="K10" s="33"/>
      <c r="M10" s="34" t="s">
        <v>5</v>
      </c>
    </row>
    <row r="11" spans="1:20" x14ac:dyDescent="0.3">
      <c r="D11" s="35" t="s">
        <v>30</v>
      </c>
      <c r="E11" s="35" t="s">
        <v>31</v>
      </c>
      <c r="I11" s="35" t="s">
        <v>31</v>
      </c>
      <c r="K11" s="33"/>
      <c r="P11" s="35" t="s">
        <v>30</v>
      </c>
      <c r="Q11" s="35" t="s">
        <v>31</v>
      </c>
    </row>
    <row r="12" spans="1:20" x14ac:dyDescent="0.3">
      <c r="B12" s="23" t="s">
        <v>32</v>
      </c>
      <c r="D12" s="37">
        <v>1844</v>
      </c>
      <c r="E12" s="38">
        <v>56.95</v>
      </c>
      <c r="G12" s="39">
        <v>105015.8</v>
      </c>
      <c r="H12" s="39"/>
      <c r="I12" s="68">
        <v>56.95</v>
      </c>
      <c r="J12" s="39">
        <v>105015.8</v>
      </c>
      <c r="K12" s="40"/>
      <c r="L12" s="39"/>
      <c r="N12" s="23" t="s">
        <v>33</v>
      </c>
      <c r="P12" s="88">
        <v>1844</v>
      </c>
      <c r="Q12" s="38">
        <v>56.95</v>
      </c>
      <c r="S12" s="39">
        <f>P12*Q12</f>
        <v>105015.8</v>
      </c>
      <c r="T12" s="86">
        <f>S12/(S12+S17+S21)</f>
        <v>1.8110833770883832E-2</v>
      </c>
    </row>
    <row r="13" spans="1:20" x14ac:dyDescent="0.3">
      <c r="D13" s="37"/>
      <c r="E13" s="38"/>
      <c r="G13" s="39"/>
      <c r="H13" s="39"/>
      <c r="I13" s="68"/>
      <c r="J13" s="39"/>
      <c r="K13" s="40"/>
      <c r="L13" s="39"/>
      <c r="P13" s="37"/>
      <c r="Q13" s="38"/>
      <c r="S13" s="39"/>
      <c r="T13" s="41"/>
    </row>
    <row r="14" spans="1:20" x14ac:dyDescent="0.3">
      <c r="D14" s="37"/>
      <c r="G14" s="39"/>
      <c r="H14" s="39"/>
      <c r="I14" s="61"/>
      <c r="J14" s="39"/>
      <c r="K14" s="40"/>
      <c r="L14" s="39"/>
      <c r="P14" s="37"/>
      <c r="S14" s="39"/>
      <c r="T14" s="41"/>
    </row>
    <row r="15" spans="1:20" x14ac:dyDescent="0.3">
      <c r="A15" s="22" t="s">
        <v>34</v>
      </c>
      <c r="D15" s="37"/>
      <c r="G15" s="39"/>
      <c r="H15" s="39"/>
      <c r="I15" s="61"/>
      <c r="J15" s="39"/>
      <c r="K15" s="40"/>
      <c r="L15" s="39"/>
      <c r="M15" s="22" t="s">
        <v>34</v>
      </c>
      <c r="P15" s="69"/>
      <c r="Q15" s="61"/>
      <c r="S15" s="39"/>
      <c r="T15" s="41"/>
    </row>
    <row r="16" spans="1:20" x14ac:dyDescent="0.3">
      <c r="D16" s="42" t="s">
        <v>35</v>
      </c>
      <c r="E16" s="43" t="s">
        <v>36</v>
      </c>
      <c r="G16" s="39"/>
      <c r="H16" s="39"/>
      <c r="I16" s="43" t="s">
        <v>36</v>
      </c>
      <c r="J16" s="39"/>
      <c r="K16" s="40"/>
      <c r="L16" s="39"/>
      <c r="P16" s="42" t="s">
        <v>35</v>
      </c>
      <c r="Q16" s="43" t="s">
        <v>36</v>
      </c>
      <c r="S16" s="39"/>
      <c r="T16" s="41"/>
    </row>
    <row r="17" spans="1:20" x14ac:dyDescent="0.3">
      <c r="B17" s="23" t="s">
        <v>37</v>
      </c>
      <c r="D17" s="37">
        <v>67514633</v>
      </c>
      <c r="E17" s="46">
        <v>6.3210000000000002E-2</v>
      </c>
      <c r="G17" s="39">
        <v>4267599.9519300004</v>
      </c>
      <c r="H17" s="39"/>
      <c r="I17" s="70">
        <v>6.3210000000000002E-2</v>
      </c>
      <c r="J17" s="39">
        <v>4267599.9519300004</v>
      </c>
      <c r="K17" s="40"/>
      <c r="L17" s="39"/>
      <c r="N17" s="23" t="s">
        <v>37</v>
      </c>
      <c r="P17" s="88">
        <v>67514633</v>
      </c>
      <c r="Q17" s="46">
        <v>6.3210000000000002E-2</v>
      </c>
      <c r="S17" s="39">
        <f>P17*Q17</f>
        <v>4267599.9519300004</v>
      </c>
      <c r="T17" s="86">
        <f>S17/(S12+S17+S21)</f>
        <v>0.73598252196370517</v>
      </c>
    </row>
    <row r="18" spans="1:20" x14ac:dyDescent="0.3">
      <c r="A18" s="22"/>
      <c r="T18" s="57"/>
    </row>
    <row r="19" spans="1:20" x14ac:dyDescent="0.3">
      <c r="A19" s="22" t="s">
        <v>48</v>
      </c>
      <c r="D19" s="69"/>
      <c r="E19" s="70"/>
      <c r="G19" s="39"/>
      <c r="H19" s="39"/>
      <c r="I19" s="70"/>
      <c r="J19" s="39"/>
      <c r="K19" s="40"/>
      <c r="L19" s="39"/>
      <c r="M19" s="22" t="s">
        <v>48</v>
      </c>
      <c r="P19" s="37"/>
      <c r="Q19" s="46"/>
      <c r="S19" s="39"/>
      <c r="T19" s="41"/>
    </row>
    <row r="20" spans="1:20" x14ac:dyDescent="0.3">
      <c r="A20" s="22"/>
      <c r="D20" s="42" t="s">
        <v>49</v>
      </c>
      <c r="E20" s="43" t="s">
        <v>50</v>
      </c>
      <c r="G20" s="39"/>
      <c r="H20" s="39"/>
      <c r="I20" s="43" t="s">
        <v>50</v>
      </c>
      <c r="J20" s="39"/>
      <c r="K20" s="40"/>
      <c r="L20" s="39"/>
      <c r="M20" s="22"/>
      <c r="P20" s="42" t="s">
        <v>49</v>
      </c>
      <c r="Q20" s="43" t="s">
        <v>50</v>
      </c>
      <c r="S20" s="39"/>
      <c r="T20" s="41"/>
    </row>
    <row r="21" spans="1:20" x14ac:dyDescent="0.3">
      <c r="A21" s="22"/>
      <c r="B21" s="23" t="s">
        <v>51</v>
      </c>
      <c r="D21" s="37">
        <v>216371.995</v>
      </c>
      <c r="E21" s="71">
        <v>6.59</v>
      </c>
      <c r="G21" s="39">
        <v>1425891.4470499998</v>
      </c>
      <c r="H21" s="39"/>
      <c r="I21" s="72">
        <v>6.59</v>
      </c>
      <c r="J21" s="39">
        <v>1425891.4470499998</v>
      </c>
      <c r="K21" s="73"/>
      <c r="L21" s="39"/>
      <c r="M21" s="22"/>
      <c r="N21" s="23" t="s">
        <v>51</v>
      </c>
      <c r="P21" s="88">
        <v>216371.995</v>
      </c>
      <c r="Q21" s="71">
        <v>6.59</v>
      </c>
      <c r="S21" s="39">
        <f>P21*Q21</f>
        <v>1425891.4470499998</v>
      </c>
      <c r="T21" s="86">
        <f>S21/(S12+S17+S21)</f>
        <v>0.24590664426541103</v>
      </c>
    </row>
    <row r="22" spans="1:20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x14ac:dyDescent="0.3">
      <c r="A23" s="22" t="s">
        <v>38</v>
      </c>
      <c r="B23" s="22"/>
      <c r="C23" s="47"/>
      <c r="D23" s="37"/>
      <c r="E23" s="46"/>
      <c r="G23" s="39"/>
      <c r="H23" s="39"/>
      <c r="I23" s="39"/>
      <c r="J23" s="39"/>
      <c r="K23" s="40"/>
      <c r="L23" s="39"/>
      <c r="M23" s="22" t="s">
        <v>38</v>
      </c>
      <c r="N23" s="22"/>
      <c r="O23" s="47"/>
      <c r="P23" s="37"/>
      <c r="Q23" s="46"/>
      <c r="S23" s="39"/>
    </row>
    <row r="24" spans="1:20" x14ac:dyDescent="0.3">
      <c r="A24" s="22"/>
      <c r="B24" s="23" t="s">
        <v>39</v>
      </c>
      <c r="C24" s="47"/>
      <c r="D24" s="37"/>
      <c r="E24" s="46"/>
      <c r="G24" s="39">
        <v>-359064.22</v>
      </c>
      <c r="H24" s="39"/>
      <c r="I24" s="39"/>
      <c r="J24" s="39">
        <v>-359064.22</v>
      </c>
      <c r="K24" s="40"/>
      <c r="L24" s="39"/>
      <c r="M24" s="22"/>
      <c r="N24" s="23" t="s">
        <v>39</v>
      </c>
      <c r="O24" s="47"/>
      <c r="P24" s="37"/>
      <c r="Q24" s="46"/>
      <c r="S24" s="39">
        <f>G24</f>
        <v>-359064.22</v>
      </c>
    </row>
    <row r="25" spans="1:20" x14ac:dyDescent="0.3">
      <c r="A25" s="22"/>
      <c r="B25" s="23" t="s">
        <v>16</v>
      </c>
      <c r="C25" s="47"/>
      <c r="D25" s="37"/>
      <c r="E25" s="46"/>
      <c r="G25" s="39">
        <v>539133.59</v>
      </c>
      <c r="H25" s="39"/>
      <c r="I25" s="39"/>
      <c r="J25" s="39">
        <v>539133.59</v>
      </c>
      <c r="K25" s="40"/>
      <c r="L25" s="39"/>
      <c r="M25" s="22"/>
      <c r="N25" s="23" t="s">
        <v>16</v>
      </c>
      <c r="O25" s="47"/>
      <c r="P25" s="37"/>
      <c r="Q25" s="46"/>
      <c r="S25" s="39">
        <f>G25</f>
        <v>539133.59</v>
      </c>
    </row>
    <row r="26" spans="1:20" x14ac:dyDescent="0.3">
      <c r="B26" s="23" t="s">
        <v>40</v>
      </c>
      <c r="D26" s="37"/>
      <c r="E26" s="46"/>
      <c r="G26" s="66">
        <v>0</v>
      </c>
      <c r="H26" s="66"/>
      <c r="I26" s="66"/>
      <c r="J26" s="66">
        <v>0</v>
      </c>
      <c r="K26" s="40"/>
      <c r="L26" s="66"/>
      <c r="M26" s="34"/>
      <c r="N26" s="23" t="s">
        <v>40</v>
      </c>
      <c r="S26" s="39">
        <f>G26</f>
        <v>0</v>
      </c>
    </row>
    <row r="27" spans="1:20" x14ac:dyDescent="0.3">
      <c r="A27" s="22"/>
      <c r="D27" s="41"/>
      <c r="G27" s="39"/>
      <c r="H27" s="39"/>
      <c r="I27" s="39"/>
      <c r="J27" s="39"/>
      <c r="K27" s="40"/>
      <c r="L27" s="39"/>
      <c r="M27" s="22"/>
      <c r="S27" s="39"/>
    </row>
    <row r="28" spans="1:20" ht="16.2" thickBot="1" x14ac:dyDescent="0.35">
      <c r="A28" s="22" t="s">
        <v>41</v>
      </c>
      <c r="G28" s="49">
        <v>5978576.56898</v>
      </c>
      <c r="H28" s="39"/>
      <c r="I28" s="39"/>
      <c r="J28" s="49">
        <v>5978576.56898</v>
      </c>
      <c r="K28" s="40"/>
      <c r="L28" s="39"/>
      <c r="M28" s="22" t="s">
        <v>41</v>
      </c>
      <c r="S28" s="49">
        <f>SUM(S12:S26)</f>
        <v>5978576.56898</v>
      </c>
    </row>
    <row r="29" spans="1:20" ht="16.2" thickTop="1" x14ac:dyDescent="0.3">
      <c r="A29" s="22"/>
      <c r="B29" s="22"/>
      <c r="G29" s="39"/>
      <c r="H29" s="39"/>
      <c r="I29" s="39"/>
      <c r="J29" s="39"/>
      <c r="K29" s="40"/>
      <c r="L29" s="39"/>
      <c r="M29" s="22"/>
      <c r="N29" s="22"/>
      <c r="S29" s="39"/>
    </row>
    <row r="30" spans="1:20" x14ac:dyDescent="0.3">
      <c r="A30" s="22" t="s">
        <v>42</v>
      </c>
      <c r="B30" s="50"/>
      <c r="G30" s="39">
        <v>6093992.8000000007</v>
      </c>
      <c r="H30" s="39"/>
      <c r="I30" s="39"/>
      <c r="J30" s="39"/>
      <c r="K30" s="52"/>
      <c r="L30" s="39"/>
      <c r="M30" s="22" t="s">
        <v>43</v>
      </c>
      <c r="N30" s="50"/>
      <c r="S30" s="51">
        <f>S28-J28</f>
        <v>0</v>
      </c>
    </row>
    <row r="31" spans="1:20" x14ac:dyDescent="0.3">
      <c r="A31" s="50"/>
      <c r="B31" s="50"/>
      <c r="G31" s="50"/>
      <c r="H31" s="50"/>
      <c r="I31" s="50"/>
      <c r="J31" s="50"/>
      <c r="K31" s="54"/>
      <c r="L31" s="50"/>
      <c r="N31" s="50"/>
      <c r="S31" s="50"/>
    </row>
    <row r="32" spans="1:20" x14ac:dyDescent="0.3">
      <c r="A32" s="22" t="s">
        <v>44</v>
      </c>
      <c r="B32" s="50"/>
      <c r="G32" s="53">
        <f>G28-G30</f>
        <v>-115416.23102000076</v>
      </c>
      <c r="H32" s="53"/>
      <c r="I32" s="53"/>
      <c r="J32" s="53">
        <f>J28-G28</f>
        <v>0</v>
      </c>
      <c r="K32" s="40"/>
      <c r="L32" s="53"/>
      <c r="M32" s="22" t="s">
        <v>45</v>
      </c>
      <c r="N32" s="50"/>
      <c r="S32" s="56">
        <f>S30/J28</f>
        <v>0</v>
      </c>
    </row>
    <row r="33" spans="1:19" x14ac:dyDescent="0.3">
      <c r="A33" s="50"/>
      <c r="B33" s="50"/>
      <c r="G33" s="39"/>
      <c r="H33" s="39"/>
      <c r="I33" s="39"/>
      <c r="J33" s="39"/>
      <c r="K33" s="58"/>
      <c r="L33" s="39"/>
      <c r="N33" s="50"/>
      <c r="S33" s="39"/>
    </row>
    <row r="34" spans="1:19" x14ac:dyDescent="0.3">
      <c r="A34" s="22" t="s">
        <v>46</v>
      </c>
      <c r="B34" s="50"/>
      <c r="G34" s="57">
        <f>G32/G30</f>
        <v>-1.8939344828238187E-2</v>
      </c>
      <c r="H34" s="57"/>
      <c r="I34" s="57"/>
      <c r="J34" s="57">
        <f>J32/G30</f>
        <v>0</v>
      </c>
      <c r="K34" s="40"/>
      <c r="L34" s="57"/>
      <c r="M34" s="22" t="s">
        <v>47</v>
      </c>
      <c r="N34" s="50"/>
      <c r="S34" s="66">
        <f>S30/P12</f>
        <v>0</v>
      </c>
    </row>
    <row r="35" spans="1:19" x14ac:dyDescent="0.3">
      <c r="A35" s="22"/>
      <c r="B35" s="50"/>
      <c r="G35" s="57"/>
      <c r="H35" s="57"/>
      <c r="I35" s="57"/>
      <c r="J35" s="57"/>
      <c r="K35" s="57"/>
      <c r="L35" s="57"/>
      <c r="M35" s="22"/>
      <c r="N35" s="50"/>
      <c r="S35" s="57"/>
    </row>
    <row r="36" spans="1:19" x14ac:dyDescent="0.3">
      <c r="A36" s="22"/>
      <c r="B36" s="50"/>
      <c r="G36" s="55"/>
      <c r="H36" s="57"/>
      <c r="I36" s="57"/>
      <c r="J36" s="57"/>
      <c r="K36" s="57"/>
      <c r="L36" s="57"/>
      <c r="M36" s="22"/>
      <c r="N36" s="50"/>
      <c r="S36" s="57"/>
    </row>
    <row r="37" spans="1:19" x14ac:dyDescent="0.3">
      <c r="A37" s="22"/>
      <c r="B37" s="50"/>
      <c r="G37" s="55"/>
      <c r="H37" s="57"/>
      <c r="I37" s="57"/>
      <c r="J37" s="57"/>
      <c r="K37" s="57"/>
      <c r="L37" s="57"/>
      <c r="M37" s="22"/>
      <c r="N37" s="50"/>
      <c r="S37" s="57"/>
    </row>
    <row r="38" spans="1:19" x14ac:dyDescent="0.3">
      <c r="A38" s="22"/>
      <c r="B38" s="50"/>
      <c r="G38" s="55"/>
      <c r="H38" s="57"/>
      <c r="I38" s="57"/>
      <c r="J38" s="57"/>
      <c r="K38" s="57"/>
      <c r="L38" s="57"/>
      <c r="M38" s="22"/>
      <c r="N38" s="50"/>
      <c r="S38" s="57"/>
    </row>
    <row r="39" spans="1:19" x14ac:dyDescent="0.3">
      <c r="A39" s="22"/>
      <c r="B39" s="50"/>
      <c r="G39" s="57"/>
      <c r="H39" s="57"/>
      <c r="I39" s="57"/>
      <c r="J39" s="57"/>
      <c r="K39" s="57"/>
      <c r="L39" s="57"/>
      <c r="M39" s="22"/>
      <c r="N39" s="50"/>
      <c r="S39" s="57"/>
    </row>
    <row r="40" spans="1:19" x14ac:dyDescent="0.3">
      <c r="A40" s="22"/>
      <c r="B40" s="50"/>
      <c r="G40" s="57"/>
      <c r="H40" s="57"/>
      <c r="I40" s="57"/>
      <c r="J40" s="57"/>
      <c r="K40" s="57"/>
      <c r="L40" s="57"/>
      <c r="M40" s="22"/>
      <c r="N40" s="50"/>
      <c r="S40" s="57"/>
    </row>
    <row r="41" spans="1:19" ht="18.75" customHeight="1" x14ac:dyDescent="0.3">
      <c r="A41" s="22"/>
      <c r="B41" s="39"/>
      <c r="G41" s="57"/>
      <c r="H41" s="57"/>
      <c r="I41" s="57"/>
      <c r="J41" s="57"/>
      <c r="K41" s="57"/>
      <c r="L41" s="57"/>
    </row>
    <row r="42" spans="1:19" x14ac:dyDescent="0.3">
      <c r="E42" s="39"/>
    </row>
    <row r="56" ht="16.5" customHeight="1" x14ac:dyDescent="0.3"/>
    <row r="89" ht="15" customHeight="1" x14ac:dyDescent="0.3"/>
    <row r="135" spans="3:14" x14ac:dyDescent="0.3">
      <c r="N135" s="61"/>
    </row>
    <row r="136" spans="3:14" x14ac:dyDescent="0.3">
      <c r="C136" s="61"/>
      <c r="D136" s="61"/>
      <c r="N136" s="61"/>
    </row>
    <row r="137" spans="3:14" x14ac:dyDescent="0.3">
      <c r="C137" s="63"/>
      <c r="D137" s="64"/>
      <c r="E137" s="65"/>
      <c r="N137" s="61"/>
    </row>
    <row r="138" spans="3:14" x14ac:dyDescent="0.3">
      <c r="C138" s="63"/>
      <c r="D138" s="64"/>
      <c r="E138" s="65"/>
      <c r="N138" s="61"/>
    </row>
    <row r="139" spans="3:14" x14ac:dyDescent="0.3">
      <c r="C139" s="63"/>
      <c r="D139" s="64"/>
      <c r="E139" s="65"/>
      <c r="N139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2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F23A-D5AD-48A5-BB29-BCCCF8CCE6C2}">
  <sheetPr>
    <tabColor rgb="FFFFFF00"/>
    <pageSetUpPr fitToPage="1"/>
  </sheetPr>
  <dimension ref="A1:T139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6.44140625" style="23" customWidth="1"/>
    <col min="3" max="3" width="2.5546875" style="23" customWidth="1"/>
    <col min="4" max="4" width="12.6640625" style="23" bestFit="1" customWidth="1"/>
    <col min="5" max="5" width="14.5546875" style="23" bestFit="1" customWidth="1"/>
    <col min="6" max="6" width="3.109375" style="23" customWidth="1"/>
    <col min="7" max="7" width="15" style="23" customWidth="1"/>
    <col min="8" max="8" width="3" style="23" customWidth="1"/>
    <col min="9" max="10" width="14.44140625" style="23" customWidth="1"/>
    <col min="11" max="11" width="2" style="23" customWidth="1"/>
    <col min="12" max="12" width="2.88671875" style="23" customWidth="1"/>
    <col min="13" max="13" width="9.88671875" style="23" customWidth="1"/>
    <col min="14" max="14" width="18.33203125" style="23" customWidth="1"/>
    <col min="15" max="15" width="3.44140625" style="23" customWidth="1"/>
    <col min="16" max="16" width="12.6640625" style="23" bestFit="1" customWidth="1"/>
    <col min="17" max="17" width="14.5546875" style="23" bestFit="1" customWidth="1"/>
    <col min="18" max="18" width="4.33203125" style="23" customWidth="1"/>
    <col min="19" max="19" width="15.5546875" style="23" customWidth="1"/>
    <col min="20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57</v>
      </c>
      <c r="T2" s="89" t="s">
        <v>60</v>
      </c>
    </row>
    <row r="3" spans="1:20" ht="16.2" thickBot="1" x14ac:dyDescent="0.35">
      <c r="A3" s="24">
        <v>46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K9" s="33"/>
    </row>
    <row r="10" spans="1:20" x14ac:dyDescent="0.3">
      <c r="A10" s="34" t="s">
        <v>5</v>
      </c>
      <c r="K10" s="33"/>
      <c r="M10" s="34" t="s">
        <v>5</v>
      </c>
    </row>
    <row r="11" spans="1:20" x14ac:dyDescent="0.3">
      <c r="D11" s="35" t="s">
        <v>30</v>
      </c>
      <c r="E11" s="35" t="s">
        <v>31</v>
      </c>
      <c r="I11" s="35" t="s">
        <v>31</v>
      </c>
      <c r="K11" s="33"/>
      <c r="P11" s="35" t="s">
        <v>30</v>
      </c>
      <c r="Q11" s="35" t="s">
        <v>31</v>
      </c>
    </row>
    <row r="12" spans="1:20" x14ac:dyDescent="0.3">
      <c r="B12" s="23" t="s">
        <v>32</v>
      </c>
      <c r="D12" s="37">
        <v>24</v>
      </c>
      <c r="E12" s="38">
        <v>1700.47</v>
      </c>
      <c r="G12" s="39">
        <v>40811.279999999999</v>
      </c>
      <c r="H12" s="39"/>
      <c r="I12" s="68">
        <v>1700.47</v>
      </c>
      <c r="J12" s="39">
        <v>40811.279999999999</v>
      </c>
      <c r="K12" s="40"/>
      <c r="L12" s="39"/>
      <c r="N12" s="23" t="s">
        <v>33</v>
      </c>
      <c r="P12" s="88">
        <v>24</v>
      </c>
      <c r="Q12" s="38">
        <v>1700.47</v>
      </c>
      <c r="S12" s="39">
        <f>P12*Q12</f>
        <v>40811.279999999999</v>
      </c>
      <c r="T12" s="86">
        <f>S12/(S12+S17+S21)</f>
        <v>3.7573187279702103E-2</v>
      </c>
    </row>
    <row r="13" spans="1:20" x14ac:dyDescent="0.3">
      <c r="D13" s="37"/>
      <c r="E13" s="38"/>
      <c r="G13" s="39"/>
      <c r="H13" s="39"/>
      <c r="I13" s="68"/>
      <c r="J13" s="39"/>
      <c r="K13" s="40"/>
      <c r="L13" s="39"/>
      <c r="P13" s="37"/>
      <c r="Q13" s="38"/>
      <c r="S13" s="39"/>
      <c r="T13" s="41"/>
    </row>
    <row r="14" spans="1:20" x14ac:dyDescent="0.3">
      <c r="D14" s="37"/>
      <c r="G14" s="39"/>
      <c r="H14" s="39"/>
      <c r="I14" s="61"/>
      <c r="J14" s="39"/>
      <c r="K14" s="40"/>
      <c r="L14" s="39"/>
      <c r="P14" s="37"/>
      <c r="S14" s="39"/>
      <c r="T14" s="41"/>
    </row>
    <row r="15" spans="1:20" x14ac:dyDescent="0.3">
      <c r="A15" s="22" t="s">
        <v>34</v>
      </c>
      <c r="D15" s="37"/>
      <c r="G15" s="39"/>
      <c r="H15" s="39"/>
      <c r="I15" s="61"/>
      <c r="J15" s="39"/>
      <c r="K15" s="40"/>
      <c r="L15" s="39"/>
      <c r="M15" s="22" t="s">
        <v>34</v>
      </c>
      <c r="P15" s="69"/>
      <c r="Q15" s="61"/>
      <c r="S15" s="39"/>
      <c r="T15" s="41"/>
    </row>
    <row r="16" spans="1:20" x14ac:dyDescent="0.3">
      <c r="D16" s="42" t="s">
        <v>35</v>
      </c>
      <c r="E16" s="43" t="s">
        <v>36</v>
      </c>
      <c r="G16" s="39"/>
      <c r="H16" s="39"/>
      <c r="I16" s="43" t="s">
        <v>36</v>
      </c>
      <c r="J16" s="39"/>
      <c r="K16" s="40"/>
      <c r="L16" s="39"/>
      <c r="P16" s="42" t="s">
        <v>35</v>
      </c>
      <c r="Q16" s="43" t="s">
        <v>36</v>
      </c>
      <c r="S16" s="39"/>
      <c r="T16" s="41"/>
    </row>
    <row r="17" spans="1:20" x14ac:dyDescent="0.3">
      <c r="B17" s="23" t="s">
        <v>37</v>
      </c>
      <c r="D17" s="37">
        <v>16621751</v>
      </c>
      <c r="E17" s="46">
        <v>4.8439999999999997E-2</v>
      </c>
      <c r="G17" s="39">
        <v>805157.61843999999</v>
      </c>
      <c r="H17" s="39"/>
      <c r="I17" s="70">
        <v>4.8439999999999997E-2</v>
      </c>
      <c r="J17" s="39">
        <v>805157.61843999999</v>
      </c>
      <c r="K17" s="40"/>
      <c r="L17" s="39"/>
      <c r="N17" s="23" t="s">
        <v>37</v>
      </c>
      <c r="P17" s="88">
        <v>16621751</v>
      </c>
      <c r="Q17" s="46">
        <v>4.8439999999999997E-2</v>
      </c>
      <c r="S17" s="39">
        <f>P17*Q17</f>
        <v>805157.61843999999</v>
      </c>
      <c r="T17" s="86">
        <f>S17/(S12+S17+S21)</f>
        <v>0.74127393179839129</v>
      </c>
    </row>
    <row r="18" spans="1:20" x14ac:dyDescent="0.3">
      <c r="A18" s="22"/>
      <c r="T18" s="57"/>
    </row>
    <row r="19" spans="1:20" x14ac:dyDescent="0.3">
      <c r="A19" s="22" t="s">
        <v>48</v>
      </c>
      <c r="D19" s="69"/>
      <c r="E19" s="70"/>
      <c r="G19" s="39"/>
      <c r="H19" s="39"/>
      <c r="I19" s="70"/>
      <c r="J19" s="39"/>
      <c r="K19" s="40"/>
      <c r="L19" s="39"/>
      <c r="M19" s="22" t="s">
        <v>48</v>
      </c>
      <c r="P19" s="37"/>
      <c r="Q19" s="46"/>
      <c r="S19" s="39"/>
      <c r="T19" s="41"/>
    </row>
    <row r="20" spans="1:20" x14ac:dyDescent="0.3">
      <c r="A20" s="22"/>
      <c r="D20" s="42" t="s">
        <v>49</v>
      </c>
      <c r="E20" s="43" t="s">
        <v>50</v>
      </c>
      <c r="G20" s="39"/>
      <c r="H20" s="39"/>
      <c r="I20" s="43" t="s">
        <v>50</v>
      </c>
      <c r="J20" s="39"/>
      <c r="K20" s="40"/>
      <c r="L20" s="39"/>
      <c r="M20" s="22"/>
      <c r="P20" s="42" t="s">
        <v>49</v>
      </c>
      <c r="Q20" s="43" t="s">
        <v>50</v>
      </c>
      <c r="S20" s="39"/>
      <c r="T20" s="41"/>
    </row>
    <row r="21" spans="1:20" x14ac:dyDescent="0.3">
      <c r="A21" s="22"/>
      <c r="B21" s="23" t="s">
        <v>51</v>
      </c>
      <c r="D21" s="37">
        <v>35118.720000000001</v>
      </c>
      <c r="E21" s="71">
        <v>6.84</v>
      </c>
      <c r="G21" s="39">
        <v>240212.0448</v>
      </c>
      <c r="H21" s="39"/>
      <c r="I21" s="72">
        <v>6.84</v>
      </c>
      <c r="J21" s="39">
        <v>240212.0448</v>
      </c>
      <c r="K21" s="73"/>
      <c r="L21" s="39"/>
      <c r="M21" s="22"/>
      <c r="N21" s="23" t="s">
        <v>51</v>
      </c>
      <c r="P21" s="88">
        <v>35118.720000000001</v>
      </c>
      <c r="Q21" s="71">
        <v>6.84</v>
      </c>
      <c r="S21" s="39">
        <f>P21*Q21</f>
        <v>240212.0448</v>
      </c>
      <c r="T21" s="86">
        <f>S21/(S12+S17+S21)</f>
        <v>0.22115288092190669</v>
      </c>
    </row>
    <row r="22" spans="1:20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74"/>
    </row>
    <row r="23" spans="1:20" x14ac:dyDescent="0.3">
      <c r="A23" s="22" t="s">
        <v>38</v>
      </c>
      <c r="B23" s="22"/>
      <c r="C23" s="47"/>
      <c r="D23" s="37"/>
      <c r="E23" s="46"/>
      <c r="G23" s="39"/>
      <c r="H23" s="39"/>
      <c r="I23" s="39"/>
      <c r="J23" s="39"/>
      <c r="K23" s="40"/>
      <c r="L23" s="39"/>
      <c r="M23" s="22" t="s">
        <v>38</v>
      </c>
      <c r="N23" s="22"/>
      <c r="O23" s="47"/>
      <c r="P23" s="37"/>
      <c r="Q23" s="46"/>
      <c r="S23" s="39"/>
      <c r="T23" s="41"/>
    </row>
    <row r="24" spans="1:20" x14ac:dyDescent="0.3">
      <c r="A24" s="22"/>
      <c r="B24" s="23" t="s">
        <v>39</v>
      </c>
      <c r="C24" s="47"/>
      <c r="D24" s="37"/>
      <c r="E24" s="46"/>
      <c r="G24" s="39">
        <v>-88361.989999999991</v>
      </c>
      <c r="H24" s="39"/>
      <c r="I24" s="39"/>
      <c r="J24" s="39">
        <v>-88361.989999999991</v>
      </c>
      <c r="K24" s="40"/>
      <c r="L24" s="39"/>
      <c r="M24" s="22"/>
      <c r="N24" s="23" t="s">
        <v>39</v>
      </c>
      <c r="O24" s="47"/>
      <c r="P24" s="37"/>
      <c r="Q24" s="46"/>
      <c r="S24" s="39">
        <f>G24</f>
        <v>-88361.989999999991</v>
      </c>
    </row>
    <row r="25" spans="1:20" x14ac:dyDescent="0.3">
      <c r="A25" s="22"/>
      <c r="B25" s="23" t="s">
        <v>16</v>
      </c>
      <c r="C25" s="47"/>
      <c r="D25" s="37"/>
      <c r="E25" s="46"/>
      <c r="G25" s="39">
        <v>99440.34</v>
      </c>
      <c r="H25" s="39"/>
      <c r="I25" s="39"/>
      <c r="J25" s="39">
        <v>99440.34</v>
      </c>
      <c r="K25" s="40"/>
      <c r="L25" s="39"/>
      <c r="M25" s="22"/>
      <c r="N25" s="23" t="s">
        <v>16</v>
      </c>
      <c r="O25" s="47"/>
      <c r="P25" s="37"/>
      <c r="Q25" s="46"/>
      <c r="S25" s="39">
        <f>G25</f>
        <v>99440.34</v>
      </c>
    </row>
    <row r="26" spans="1:20" x14ac:dyDescent="0.3">
      <c r="B26" s="23" t="s">
        <v>40</v>
      </c>
      <c r="D26" s="37"/>
      <c r="E26" s="46"/>
      <c r="G26" s="66">
        <v>0</v>
      </c>
      <c r="H26" s="66"/>
      <c r="I26" s="66"/>
      <c r="J26" s="66">
        <v>0</v>
      </c>
      <c r="K26" s="40"/>
      <c r="L26" s="66"/>
      <c r="M26" s="34"/>
      <c r="N26" s="23" t="s">
        <v>40</v>
      </c>
      <c r="S26" s="39">
        <f>G26</f>
        <v>0</v>
      </c>
    </row>
    <row r="27" spans="1:20" x14ac:dyDescent="0.3">
      <c r="A27" s="22"/>
      <c r="D27" s="41"/>
      <c r="G27" s="39"/>
      <c r="H27" s="39"/>
      <c r="I27" s="39"/>
      <c r="J27" s="39"/>
      <c r="K27" s="40"/>
      <c r="L27" s="39"/>
      <c r="M27" s="22"/>
      <c r="S27" s="39"/>
    </row>
    <row r="28" spans="1:20" ht="16.2" thickBot="1" x14ac:dyDescent="0.35">
      <c r="A28" s="22" t="s">
        <v>41</v>
      </c>
      <c r="G28" s="49">
        <v>1097259.29324</v>
      </c>
      <c r="H28" s="39"/>
      <c r="I28" s="39"/>
      <c r="J28" s="49">
        <v>1097259.29324</v>
      </c>
      <c r="K28" s="40"/>
      <c r="L28" s="39"/>
      <c r="M28" s="22" t="s">
        <v>41</v>
      </c>
      <c r="S28" s="49">
        <f>SUM(S12:S26)</f>
        <v>1097259.29324</v>
      </c>
    </row>
    <row r="29" spans="1:20" ht="16.2" thickTop="1" x14ac:dyDescent="0.3">
      <c r="A29" s="22"/>
      <c r="B29" s="22"/>
      <c r="G29" s="39"/>
      <c r="H29" s="39"/>
      <c r="I29" s="39"/>
      <c r="J29" s="39"/>
      <c r="K29" s="40"/>
      <c r="L29" s="39"/>
      <c r="M29" s="22"/>
      <c r="N29" s="22"/>
      <c r="S29" s="39"/>
    </row>
    <row r="30" spans="1:20" x14ac:dyDescent="0.3">
      <c r="A30" s="22" t="s">
        <v>42</v>
      </c>
      <c r="B30" s="50"/>
      <c r="G30" s="39">
        <v>1140718.67</v>
      </c>
      <c r="H30" s="39"/>
      <c r="I30" s="39"/>
      <c r="J30" s="39"/>
      <c r="K30" s="52"/>
      <c r="L30" s="39"/>
      <c r="M30" s="22" t="s">
        <v>43</v>
      </c>
      <c r="N30" s="50"/>
      <c r="S30" s="51">
        <f>S28-J28</f>
        <v>0</v>
      </c>
    </row>
    <row r="31" spans="1:20" x14ac:dyDescent="0.3">
      <c r="A31" s="50"/>
      <c r="B31" s="50"/>
      <c r="G31" s="50"/>
      <c r="H31" s="50"/>
      <c r="I31" s="50"/>
      <c r="J31" s="50"/>
      <c r="K31" s="54"/>
      <c r="L31" s="50"/>
      <c r="N31" s="50"/>
      <c r="S31" s="50"/>
    </row>
    <row r="32" spans="1:20" x14ac:dyDescent="0.3">
      <c r="A32" s="22" t="s">
        <v>44</v>
      </c>
      <c r="B32" s="50"/>
      <c r="G32" s="53">
        <v>-43459.376759999897</v>
      </c>
      <c r="H32" s="53"/>
      <c r="I32" s="53"/>
      <c r="J32" s="53">
        <v>0</v>
      </c>
      <c r="K32" s="40"/>
      <c r="L32" s="53"/>
      <c r="M32" s="22" t="s">
        <v>45</v>
      </c>
      <c r="N32" s="50"/>
      <c r="S32" s="56">
        <f>S30/J28</f>
        <v>0</v>
      </c>
    </row>
    <row r="33" spans="1:19" x14ac:dyDescent="0.3">
      <c r="A33" s="50"/>
      <c r="B33" s="50"/>
      <c r="G33" s="39"/>
      <c r="H33" s="39"/>
      <c r="I33" s="39"/>
      <c r="J33" s="39"/>
      <c r="K33" s="58"/>
      <c r="L33" s="39"/>
      <c r="N33" s="50"/>
      <c r="S33" s="39"/>
    </row>
    <row r="34" spans="1:19" x14ac:dyDescent="0.3">
      <c r="A34" s="22" t="s">
        <v>46</v>
      </c>
      <c r="B34" s="50"/>
      <c r="G34" s="57">
        <f>G32/G30</f>
        <v>-3.8098242715708247E-2</v>
      </c>
      <c r="H34" s="57"/>
      <c r="I34" s="57"/>
      <c r="J34" s="57">
        <f>J32/G30</f>
        <v>0</v>
      </c>
      <c r="K34" s="40"/>
      <c r="L34" s="57"/>
      <c r="M34" s="22" t="s">
        <v>47</v>
      </c>
      <c r="N34" s="50"/>
      <c r="S34" s="66">
        <f>S30/P12</f>
        <v>0</v>
      </c>
    </row>
    <row r="35" spans="1:19" x14ac:dyDescent="0.3">
      <c r="A35" s="22"/>
      <c r="B35" s="50"/>
      <c r="G35" s="57"/>
      <c r="H35" s="57"/>
      <c r="I35" s="57"/>
      <c r="J35" s="57"/>
      <c r="K35" s="57"/>
      <c r="L35" s="57"/>
      <c r="M35" s="22"/>
      <c r="N35" s="50"/>
      <c r="S35" s="57"/>
    </row>
    <row r="36" spans="1:19" x14ac:dyDescent="0.3">
      <c r="A36" s="22"/>
      <c r="B36" s="50"/>
      <c r="G36" s="55"/>
      <c r="H36" s="57"/>
      <c r="I36" s="57"/>
      <c r="J36" s="57"/>
      <c r="K36" s="57"/>
      <c r="L36" s="57"/>
      <c r="M36" s="22"/>
      <c r="N36" s="50"/>
      <c r="S36" s="57"/>
    </row>
    <row r="37" spans="1:19" x14ac:dyDescent="0.3">
      <c r="A37" s="22"/>
      <c r="B37" s="50"/>
      <c r="G37" s="55"/>
      <c r="H37" s="57"/>
      <c r="I37" s="57"/>
      <c r="J37" s="57"/>
      <c r="K37" s="57"/>
      <c r="L37" s="57"/>
      <c r="M37" s="22"/>
      <c r="N37" s="50"/>
      <c r="S37" s="57"/>
    </row>
    <row r="38" spans="1:19" x14ac:dyDescent="0.3">
      <c r="A38" s="22"/>
      <c r="B38" s="50"/>
      <c r="G38" s="55"/>
      <c r="H38" s="57"/>
      <c r="I38" s="57"/>
      <c r="J38" s="57"/>
      <c r="K38" s="57"/>
      <c r="L38" s="57"/>
      <c r="M38" s="22"/>
      <c r="N38" s="50"/>
      <c r="S38" s="57"/>
    </row>
    <row r="39" spans="1:19" x14ac:dyDescent="0.3">
      <c r="A39" s="22"/>
      <c r="B39" s="50"/>
      <c r="G39" s="57"/>
      <c r="H39" s="57"/>
      <c r="I39" s="57"/>
      <c r="J39" s="57"/>
      <c r="K39" s="57"/>
      <c r="L39" s="57"/>
      <c r="M39" s="22"/>
      <c r="N39" s="50"/>
      <c r="S39" s="57"/>
    </row>
    <row r="40" spans="1:19" x14ac:dyDescent="0.3">
      <c r="A40" s="22"/>
      <c r="B40" s="50"/>
      <c r="G40" s="57"/>
      <c r="H40" s="57"/>
      <c r="I40" s="57"/>
      <c r="J40" s="57"/>
      <c r="K40" s="57"/>
      <c r="L40" s="57"/>
      <c r="M40" s="22"/>
      <c r="N40" s="50"/>
      <c r="S40" s="57"/>
    </row>
    <row r="41" spans="1:19" ht="18.75" customHeight="1" x14ac:dyDescent="0.3">
      <c r="A41" s="22"/>
      <c r="B41" s="39"/>
      <c r="G41" s="57"/>
      <c r="H41" s="57"/>
      <c r="I41" s="57"/>
      <c r="J41" s="57"/>
      <c r="K41" s="57"/>
      <c r="L41" s="57"/>
    </row>
    <row r="42" spans="1:19" x14ac:dyDescent="0.3">
      <c r="E42" s="39"/>
    </row>
    <row r="56" ht="16.5" customHeight="1" x14ac:dyDescent="0.3"/>
    <row r="89" ht="15" customHeight="1" x14ac:dyDescent="0.3"/>
    <row r="135" spans="3:14" x14ac:dyDescent="0.3">
      <c r="N135" s="61"/>
    </row>
    <row r="136" spans="3:14" x14ac:dyDescent="0.3">
      <c r="C136" s="61"/>
      <c r="D136" s="61"/>
      <c r="N136" s="61"/>
    </row>
    <row r="137" spans="3:14" x14ac:dyDescent="0.3">
      <c r="C137" s="63"/>
      <c r="D137" s="64"/>
      <c r="E137" s="65"/>
      <c r="N137" s="61"/>
    </row>
    <row r="138" spans="3:14" x14ac:dyDescent="0.3">
      <c r="C138" s="63"/>
      <c r="D138" s="64"/>
      <c r="E138" s="65"/>
      <c r="N138" s="61"/>
    </row>
    <row r="139" spans="3:14" x14ac:dyDescent="0.3">
      <c r="C139" s="63"/>
      <c r="D139" s="64"/>
      <c r="E139" s="65"/>
      <c r="N139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2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8015-D26B-4C45-AB4F-E2D4D7A7F653}">
  <sheetPr>
    <tabColor rgb="FFFFFF00"/>
    <pageSetUpPr fitToPage="1"/>
  </sheetPr>
  <dimension ref="A1:T140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6.44140625" style="23" customWidth="1"/>
    <col min="3" max="3" width="2.5546875" style="23" customWidth="1"/>
    <col min="4" max="4" width="12.6640625" style="23" bestFit="1" customWidth="1"/>
    <col min="5" max="5" width="14.5546875" style="23" bestFit="1" customWidth="1"/>
    <col min="6" max="6" width="3.109375" style="23" customWidth="1"/>
    <col min="7" max="7" width="15" style="23" customWidth="1"/>
    <col min="8" max="8" width="3" style="23" customWidth="1"/>
    <col min="9" max="9" width="13.88671875" style="23" customWidth="1"/>
    <col min="10" max="10" width="14.44140625" style="23" customWidth="1"/>
    <col min="11" max="11" width="2" style="23" customWidth="1"/>
    <col min="12" max="12" width="2.88671875" style="23" customWidth="1"/>
    <col min="13" max="13" width="9.88671875" style="23" customWidth="1"/>
    <col min="14" max="14" width="18.33203125" style="23" customWidth="1"/>
    <col min="15" max="15" width="3.44140625" style="23" customWidth="1"/>
    <col min="16" max="16" width="12.6640625" style="23" bestFit="1" customWidth="1"/>
    <col min="17" max="17" width="14.5546875" style="23" bestFit="1" customWidth="1"/>
    <col min="18" max="18" width="4.33203125" style="23" customWidth="1"/>
    <col min="19" max="19" width="15.5546875" style="23" customWidth="1"/>
    <col min="20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58</v>
      </c>
      <c r="T2" s="89" t="s">
        <v>60</v>
      </c>
    </row>
    <row r="3" spans="1:20" ht="16.2" thickBot="1" x14ac:dyDescent="0.35">
      <c r="A3" s="24">
        <v>47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33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33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3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K9" s="33"/>
    </row>
    <row r="10" spans="1:20" x14ac:dyDescent="0.3">
      <c r="A10" s="34" t="s">
        <v>5</v>
      </c>
      <c r="K10" s="33"/>
      <c r="M10" s="34" t="s">
        <v>5</v>
      </c>
    </row>
    <row r="11" spans="1:20" x14ac:dyDescent="0.3">
      <c r="D11" s="35" t="s">
        <v>30</v>
      </c>
      <c r="E11" s="35" t="s">
        <v>31</v>
      </c>
      <c r="I11" s="35" t="s">
        <v>31</v>
      </c>
      <c r="K11" s="33"/>
      <c r="P11" s="35" t="s">
        <v>30</v>
      </c>
      <c r="Q11" s="35" t="s">
        <v>31</v>
      </c>
    </row>
    <row r="12" spans="1:20" x14ac:dyDescent="0.3">
      <c r="B12" s="23" t="s">
        <v>32</v>
      </c>
      <c r="D12" s="37">
        <v>60</v>
      </c>
      <c r="E12" s="38">
        <v>1700.47</v>
      </c>
      <c r="G12" s="39">
        <v>102028.2</v>
      </c>
      <c r="H12" s="39"/>
      <c r="I12" s="68">
        <v>1700.47</v>
      </c>
      <c r="J12" s="39">
        <v>102028.2</v>
      </c>
      <c r="K12" s="40"/>
      <c r="L12" s="39"/>
      <c r="N12" s="23" t="s">
        <v>33</v>
      </c>
      <c r="P12" s="88">
        <v>60</v>
      </c>
      <c r="Q12" s="38">
        <v>1700.47</v>
      </c>
      <c r="S12" s="39">
        <f>P12*Q12</f>
        <v>102028.2</v>
      </c>
      <c r="T12" s="86">
        <f>S12/(S12+S17+S21+S22)</f>
        <v>2.8932753531422186E-2</v>
      </c>
    </row>
    <row r="13" spans="1:20" x14ac:dyDescent="0.3">
      <c r="D13" s="37"/>
      <c r="E13" s="38"/>
      <c r="G13" s="39"/>
      <c r="H13" s="39"/>
      <c r="I13" s="68"/>
      <c r="J13" s="39"/>
      <c r="K13" s="40"/>
      <c r="L13" s="39"/>
      <c r="P13" s="37"/>
      <c r="Q13" s="38"/>
      <c r="S13" s="39"/>
      <c r="T13" s="41"/>
    </row>
    <row r="14" spans="1:20" x14ac:dyDescent="0.3">
      <c r="D14" s="37"/>
      <c r="G14" s="39"/>
      <c r="H14" s="39"/>
      <c r="I14" s="61"/>
      <c r="J14" s="39"/>
      <c r="K14" s="40"/>
      <c r="L14" s="39"/>
      <c r="P14" s="37"/>
      <c r="S14" s="39"/>
      <c r="T14" s="41"/>
    </row>
    <row r="15" spans="1:20" x14ac:dyDescent="0.3">
      <c r="A15" s="22" t="s">
        <v>34</v>
      </c>
      <c r="D15" s="37"/>
      <c r="G15" s="39"/>
      <c r="H15" s="39"/>
      <c r="I15" s="61"/>
      <c r="J15" s="39"/>
      <c r="K15" s="40"/>
      <c r="L15" s="39"/>
      <c r="M15" s="22" t="s">
        <v>34</v>
      </c>
      <c r="P15" s="69"/>
      <c r="Q15" s="61"/>
      <c r="S15" s="39"/>
      <c r="T15" s="41"/>
    </row>
    <row r="16" spans="1:20" x14ac:dyDescent="0.3">
      <c r="D16" s="42" t="s">
        <v>35</v>
      </c>
      <c r="E16" s="43" t="s">
        <v>36</v>
      </c>
      <c r="G16" s="39"/>
      <c r="H16" s="39"/>
      <c r="I16" s="43" t="s">
        <v>36</v>
      </c>
      <c r="J16" s="39"/>
      <c r="K16" s="40"/>
      <c r="L16" s="39"/>
      <c r="P16" s="42" t="s">
        <v>35</v>
      </c>
      <c r="Q16" s="43" t="s">
        <v>36</v>
      </c>
      <c r="S16" s="39"/>
      <c r="T16" s="41"/>
    </row>
    <row r="17" spans="1:20" x14ac:dyDescent="0.3">
      <c r="B17" s="23" t="s">
        <v>37</v>
      </c>
      <c r="D17" s="37">
        <v>53764216</v>
      </c>
      <c r="E17" s="46">
        <v>4.9480000000000003E-2</v>
      </c>
      <c r="G17" s="39">
        <v>2660253.4076800002</v>
      </c>
      <c r="H17" s="39"/>
      <c r="I17" s="70">
        <v>4.9480000000000003E-2</v>
      </c>
      <c r="J17" s="39">
        <v>2660253.4076800002</v>
      </c>
      <c r="K17" s="40"/>
      <c r="L17" s="39"/>
      <c r="N17" s="23" t="s">
        <v>37</v>
      </c>
      <c r="P17" s="88">
        <v>53764216</v>
      </c>
      <c r="Q17" s="46">
        <v>4.9480000000000003E-2</v>
      </c>
      <c r="S17" s="39">
        <f>P17*Q17</f>
        <v>2660253.4076800002</v>
      </c>
      <c r="T17" s="86">
        <f>S17/(S12+S17+S21+S22)</f>
        <v>0.75438414257559616</v>
      </c>
    </row>
    <row r="18" spans="1:20" x14ac:dyDescent="0.3">
      <c r="A18" s="22"/>
      <c r="T18" s="57"/>
    </row>
    <row r="19" spans="1:20" x14ac:dyDescent="0.3">
      <c r="A19" s="22" t="s">
        <v>48</v>
      </c>
      <c r="D19" s="69"/>
      <c r="E19" s="70"/>
      <c r="G19" s="39"/>
      <c r="H19" s="39"/>
      <c r="I19" s="70"/>
      <c r="J19" s="39"/>
      <c r="K19" s="40"/>
      <c r="L19" s="39"/>
      <c r="M19" s="22" t="s">
        <v>48</v>
      </c>
      <c r="P19" s="37"/>
      <c r="Q19" s="46"/>
      <c r="S19" s="39"/>
      <c r="T19" s="41"/>
    </row>
    <row r="20" spans="1:20" x14ac:dyDescent="0.3">
      <c r="A20" s="22"/>
      <c r="D20" s="42" t="s">
        <v>49</v>
      </c>
      <c r="E20" s="43" t="s">
        <v>50</v>
      </c>
      <c r="G20" s="39"/>
      <c r="H20" s="39"/>
      <c r="I20" s="43" t="s">
        <v>50</v>
      </c>
      <c r="J20" s="39"/>
      <c r="K20" s="40"/>
      <c r="L20" s="39"/>
      <c r="M20" s="22"/>
      <c r="P20" s="42" t="s">
        <v>49</v>
      </c>
      <c r="Q20" s="43" t="s">
        <v>50</v>
      </c>
      <c r="S20" s="39"/>
      <c r="T20" s="41"/>
    </row>
    <row r="21" spans="1:20" x14ac:dyDescent="0.3">
      <c r="A21" s="22"/>
      <c r="B21" s="23" t="s">
        <v>52</v>
      </c>
      <c r="D21" s="75">
        <v>102900</v>
      </c>
      <c r="E21" s="71">
        <v>6.84</v>
      </c>
      <c r="G21" s="39">
        <v>703836</v>
      </c>
      <c r="H21" s="39"/>
      <c r="I21" s="72">
        <v>6.84</v>
      </c>
      <c r="J21" s="39">
        <v>703836</v>
      </c>
      <c r="K21" s="73"/>
      <c r="L21" s="39"/>
      <c r="M21" s="22"/>
      <c r="N21" s="23" t="s">
        <v>52</v>
      </c>
      <c r="P21" s="88">
        <v>102900</v>
      </c>
      <c r="Q21" s="71">
        <v>6.84</v>
      </c>
      <c r="S21" s="39">
        <f>P21*Q21</f>
        <v>703836</v>
      </c>
      <c r="T21" s="86">
        <f>S21/(S12+S17+S21+S22)</f>
        <v>0.19959102987744631</v>
      </c>
    </row>
    <row r="22" spans="1:20" x14ac:dyDescent="0.3">
      <c r="A22" s="22"/>
      <c r="B22" s="23" t="s">
        <v>53</v>
      </c>
      <c r="D22" s="75">
        <v>6344.5615789473677</v>
      </c>
      <c r="E22" s="71">
        <v>9.5</v>
      </c>
      <c r="G22" s="39">
        <v>60273.334999999992</v>
      </c>
      <c r="H22" s="39"/>
      <c r="I22" s="72">
        <v>9.5</v>
      </c>
      <c r="J22" s="39">
        <v>60273.334999999992</v>
      </c>
      <c r="K22" s="73"/>
      <c r="L22" s="39"/>
      <c r="M22" s="22"/>
      <c r="N22" s="23" t="s">
        <v>53</v>
      </c>
      <c r="P22" s="88">
        <v>6344.5615789473677</v>
      </c>
      <c r="Q22" s="71">
        <v>9.5</v>
      </c>
      <c r="S22" s="39">
        <f>P22*Q22</f>
        <v>60273.334999999992</v>
      </c>
      <c r="T22" s="86">
        <f>S22/(S12+S17+S21+S22)</f>
        <v>1.7092074015535336E-2</v>
      </c>
    </row>
    <row r="23" spans="1:20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73"/>
      <c r="L23" s="22"/>
      <c r="M23" s="22"/>
      <c r="N23" s="22"/>
      <c r="O23" s="22"/>
      <c r="P23" s="22"/>
      <c r="Q23" s="22"/>
      <c r="R23" s="22"/>
      <c r="S23" s="22"/>
      <c r="T23" s="22"/>
    </row>
    <row r="24" spans="1:20" x14ac:dyDescent="0.3">
      <c r="A24" s="22" t="s">
        <v>38</v>
      </c>
      <c r="B24" s="22"/>
      <c r="C24" s="47"/>
      <c r="D24" s="37"/>
      <c r="E24" s="46"/>
      <c r="G24" s="39"/>
      <c r="H24" s="39"/>
      <c r="I24" s="39"/>
      <c r="J24" s="39"/>
      <c r="K24" s="40"/>
      <c r="L24" s="39"/>
      <c r="M24" s="22" t="s">
        <v>38</v>
      </c>
      <c r="N24" s="22"/>
      <c r="O24" s="47"/>
      <c r="P24" s="37"/>
      <c r="Q24" s="46"/>
      <c r="S24" s="39"/>
    </row>
    <row r="25" spans="1:20" x14ac:dyDescent="0.3">
      <c r="A25" s="22"/>
      <c r="B25" s="23" t="s">
        <v>39</v>
      </c>
      <c r="C25" s="47"/>
      <c r="D25" s="37"/>
      <c r="E25" s="46"/>
      <c r="G25" s="39">
        <v>-283576.96999999997</v>
      </c>
      <c r="H25" s="39"/>
      <c r="I25" s="39"/>
      <c r="J25" s="39">
        <v>-283576.96999999997</v>
      </c>
      <c r="K25" s="40"/>
      <c r="L25" s="39"/>
      <c r="M25" s="22"/>
      <c r="N25" s="23" t="s">
        <v>39</v>
      </c>
      <c r="O25" s="47"/>
      <c r="P25" s="37"/>
      <c r="Q25" s="46"/>
      <c r="S25" s="39">
        <f>G25</f>
        <v>-283576.96999999997</v>
      </c>
    </row>
    <row r="26" spans="1:20" x14ac:dyDescent="0.3">
      <c r="A26" s="22"/>
      <c r="B26" s="23" t="s">
        <v>16</v>
      </c>
      <c r="C26" s="47"/>
      <c r="D26" s="37"/>
      <c r="E26" s="46"/>
      <c r="G26" s="39">
        <v>327256.96000000002</v>
      </c>
      <c r="H26" s="39"/>
      <c r="I26" s="39"/>
      <c r="J26" s="39">
        <v>327256.96000000002</v>
      </c>
      <c r="K26" s="40"/>
      <c r="L26" s="39"/>
      <c r="M26" s="22"/>
      <c r="N26" s="23" t="s">
        <v>16</v>
      </c>
      <c r="O26" s="47"/>
      <c r="P26" s="37"/>
      <c r="Q26" s="46"/>
      <c r="S26" s="39">
        <f>G26</f>
        <v>327256.96000000002</v>
      </c>
    </row>
    <row r="27" spans="1:20" x14ac:dyDescent="0.3">
      <c r="B27" s="23" t="s">
        <v>40</v>
      </c>
      <c r="D27" s="37"/>
      <c r="E27" s="46"/>
      <c r="G27" s="66">
        <v>0</v>
      </c>
      <c r="H27" s="66"/>
      <c r="I27" s="66"/>
      <c r="J27" s="66">
        <v>0</v>
      </c>
      <c r="K27" s="40"/>
      <c r="L27" s="66"/>
      <c r="M27" s="34"/>
      <c r="N27" s="23" t="s">
        <v>40</v>
      </c>
      <c r="S27" s="39">
        <f>G27</f>
        <v>0</v>
      </c>
    </row>
    <row r="28" spans="1:20" x14ac:dyDescent="0.3">
      <c r="A28" s="22"/>
      <c r="D28" s="41"/>
      <c r="G28" s="39"/>
      <c r="H28" s="39"/>
      <c r="I28" s="39"/>
      <c r="J28" s="39"/>
      <c r="K28" s="40"/>
      <c r="L28" s="39"/>
      <c r="M28" s="22"/>
      <c r="S28" s="39"/>
    </row>
    <row r="29" spans="1:20" ht="16.2" thickBot="1" x14ac:dyDescent="0.35">
      <c r="A29" s="22" t="s">
        <v>41</v>
      </c>
      <c r="G29" s="49">
        <v>3570070.9326800006</v>
      </c>
      <c r="H29" s="39"/>
      <c r="I29" s="39"/>
      <c r="J29" s="49">
        <v>3570070.9326800006</v>
      </c>
      <c r="K29" s="40"/>
      <c r="L29" s="39"/>
      <c r="M29" s="22" t="s">
        <v>41</v>
      </c>
      <c r="S29" s="49">
        <f>SUM(S12:S27)</f>
        <v>3570070.9326800006</v>
      </c>
    </row>
    <row r="30" spans="1:20" ht="16.2" thickTop="1" x14ac:dyDescent="0.3">
      <c r="A30" s="22"/>
      <c r="B30" s="22"/>
      <c r="G30" s="39"/>
      <c r="H30" s="39"/>
      <c r="I30" s="39"/>
      <c r="J30" s="39"/>
      <c r="K30" s="40"/>
      <c r="L30" s="39"/>
      <c r="M30" s="22"/>
      <c r="N30" s="22"/>
      <c r="S30" s="39"/>
    </row>
    <row r="31" spans="1:20" x14ac:dyDescent="0.3">
      <c r="A31" s="22" t="s">
        <v>42</v>
      </c>
      <c r="B31" s="50"/>
      <c r="G31" s="39">
        <v>3753550.2600000002</v>
      </c>
      <c r="H31" s="39"/>
      <c r="I31" s="39"/>
      <c r="J31" s="39"/>
      <c r="K31" s="52"/>
      <c r="L31" s="39"/>
      <c r="M31" s="22" t="s">
        <v>43</v>
      </c>
      <c r="N31" s="50"/>
      <c r="S31" s="51">
        <f>S29-J29</f>
        <v>0</v>
      </c>
    </row>
    <row r="32" spans="1:20" x14ac:dyDescent="0.3">
      <c r="A32" s="50"/>
      <c r="B32" s="50"/>
      <c r="G32" s="50"/>
      <c r="H32" s="50"/>
      <c r="I32" s="50"/>
      <c r="J32" s="50"/>
      <c r="K32" s="54"/>
      <c r="L32" s="50"/>
      <c r="N32" s="50"/>
      <c r="S32" s="50"/>
    </row>
    <row r="33" spans="1:19" x14ac:dyDescent="0.3">
      <c r="A33" s="22" t="s">
        <v>44</v>
      </c>
      <c r="B33" s="50"/>
      <c r="G33" s="53">
        <v>-183479.32731999969</v>
      </c>
      <c r="H33" s="53"/>
      <c r="I33" s="53"/>
      <c r="J33" s="53">
        <v>0</v>
      </c>
      <c r="K33" s="40"/>
      <c r="L33" s="53"/>
      <c r="M33" s="22" t="s">
        <v>45</v>
      </c>
      <c r="N33" s="50"/>
      <c r="S33" s="56">
        <f>S31/J29</f>
        <v>0</v>
      </c>
    </row>
    <row r="34" spans="1:19" x14ac:dyDescent="0.3">
      <c r="A34" s="50"/>
      <c r="B34" s="50"/>
      <c r="G34" s="39"/>
      <c r="H34" s="39"/>
      <c r="I34" s="39"/>
      <c r="J34" s="39"/>
      <c r="K34" s="58"/>
      <c r="L34" s="39"/>
      <c r="N34" s="50"/>
      <c r="S34" s="39"/>
    </row>
    <row r="35" spans="1:19" x14ac:dyDescent="0.3">
      <c r="A35" s="22" t="s">
        <v>46</v>
      </c>
      <c r="B35" s="50"/>
      <c r="G35" s="57">
        <f>G33/G31</f>
        <v>-4.8881542702454629E-2</v>
      </c>
      <c r="H35" s="57"/>
      <c r="I35" s="57"/>
      <c r="J35" s="57">
        <f>J33/G31</f>
        <v>0</v>
      </c>
      <c r="K35" s="40"/>
      <c r="L35" s="57"/>
      <c r="M35" s="22" t="s">
        <v>47</v>
      </c>
      <c r="N35" s="50"/>
      <c r="S35" s="66">
        <f>S31/P12</f>
        <v>0</v>
      </c>
    </row>
    <row r="36" spans="1:19" x14ac:dyDescent="0.3">
      <c r="A36" s="22"/>
      <c r="B36" s="50"/>
      <c r="G36" s="57"/>
      <c r="H36" s="57"/>
      <c r="I36" s="57"/>
      <c r="J36" s="57"/>
      <c r="K36" s="57"/>
      <c r="L36" s="57"/>
      <c r="M36" s="22"/>
      <c r="N36" s="50"/>
      <c r="S36" s="57"/>
    </row>
    <row r="37" spans="1:19" x14ac:dyDescent="0.3">
      <c r="A37" s="22"/>
      <c r="B37" s="50"/>
      <c r="G37" s="55"/>
      <c r="H37" s="57"/>
      <c r="I37" s="57"/>
      <c r="J37" s="57"/>
      <c r="K37" s="57"/>
      <c r="L37" s="57"/>
      <c r="M37" s="22"/>
      <c r="N37" s="50"/>
      <c r="S37" s="57"/>
    </row>
    <row r="38" spans="1:19" x14ac:dyDescent="0.3">
      <c r="A38" s="22"/>
      <c r="B38" s="50"/>
      <c r="G38" s="55"/>
      <c r="H38" s="57"/>
      <c r="I38" s="57"/>
      <c r="J38" s="57"/>
      <c r="K38" s="57"/>
      <c r="L38" s="57"/>
      <c r="M38" s="22"/>
      <c r="N38" s="50"/>
      <c r="S38" s="57"/>
    </row>
    <row r="39" spans="1:19" x14ac:dyDescent="0.3">
      <c r="A39" s="22"/>
      <c r="B39" s="50"/>
      <c r="G39" s="55"/>
      <c r="H39" s="57"/>
      <c r="I39" s="57"/>
      <c r="J39" s="57"/>
      <c r="K39" s="57"/>
      <c r="L39" s="57"/>
      <c r="M39" s="22"/>
      <c r="N39" s="50"/>
      <c r="S39" s="57"/>
    </row>
    <row r="40" spans="1:19" x14ac:dyDescent="0.3">
      <c r="A40" s="22"/>
      <c r="B40" s="50"/>
      <c r="G40" s="76"/>
      <c r="H40" s="57"/>
      <c r="I40" s="57"/>
      <c r="J40" s="57"/>
      <c r="K40" s="57"/>
      <c r="L40" s="57"/>
      <c r="M40" s="22"/>
      <c r="N40" s="50"/>
      <c r="S40" s="57"/>
    </row>
    <row r="41" spans="1:19" x14ac:dyDescent="0.3">
      <c r="A41" s="22"/>
      <c r="B41" s="50"/>
      <c r="G41" s="57"/>
      <c r="H41" s="57"/>
      <c r="I41" s="57"/>
      <c r="J41" s="57"/>
      <c r="K41" s="57"/>
      <c r="L41" s="57"/>
      <c r="M41" s="22"/>
      <c r="N41" s="50"/>
      <c r="S41" s="57"/>
    </row>
    <row r="42" spans="1:19" ht="18.75" customHeight="1" x14ac:dyDescent="0.3">
      <c r="A42" s="22"/>
      <c r="B42" s="39"/>
      <c r="G42" s="57"/>
      <c r="H42" s="57"/>
      <c r="I42" s="57"/>
      <c r="J42" s="57"/>
      <c r="K42" s="57"/>
      <c r="L42" s="57"/>
    </row>
    <row r="43" spans="1:19" x14ac:dyDescent="0.3">
      <c r="E43" s="39"/>
    </row>
    <row r="57" ht="16.5" customHeight="1" x14ac:dyDescent="0.3"/>
    <row r="90" ht="15" customHeight="1" x14ac:dyDescent="0.3"/>
    <row r="136" spans="3:14" x14ac:dyDescent="0.3">
      <c r="N136" s="61"/>
    </row>
    <row r="137" spans="3:14" x14ac:dyDescent="0.3">
      <c r="C137" s="61"/>
      <c r="D137" s="61"/>
      <c r="N137" s="61"/>
    </row>
    <row r="138" spans="3:14" x14ac:dyDescent="0.3">
      <c r="C138" s="63"/>
      <c r="D138" s="64"/>
      <c r="E138" s="65"/>
      <c r="N138" s="61"/>
    </row>
    <row r="139" spans="3:14" x14ac:dyDescent="0.3">
      <c r="C139" s="63"/>
      <c r="D139" s="64"/>
      <c r="E139" s="65"/>
      <c r="N139" s="61"/>
    </row>
    <row r="140" spans="3:14" x14ac:dyDescent="0.3">
      <c r="C140" s="63"/>
      <c r="D140" s="64"/>
      <c r="E140" s="65"/>
      <c r="N140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2" orientation="landscape" r:id="rId1"/>
  <headerFooter alignWithMargins="0"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42EB-D256-4EFA-B4EA-AE3FE09794C9}">
  <sheetPr>
    <tabColor rgb="FFFFFF00"/>
    <pageSetUpPr fitToPage="1"/>
  </sheetPr>
  <dimension ref="A1:T133"/>
  <sheetViews>
    <sheetView view="pageBreakPreview" zoomScale="75" zoomScaleNormal="85" zoomScaleSheetLayoutView="75" workbookViewId="0">
      <selection activeCell="T2" sqref="T2:T3"/>
    </sheetView>
  </sheetViews>
  <sheetFormatPr defaultColWidth="9.109375" defaultRowHeight="15.6" x14ac:dyDescent="0.3"/>
  <cols>
    <col min="1" max="1" width="4.6640625" style="23" customWidth="1"/>
    <col min="2" max="2" width="15.44140625" style="23" customWidth="1"/>
    <col min="3" max="3" width="5.33203125" style="23" customWidth="1"/>
    <col min="4" max="4" width="15" style="23" bestFit="1" customWidth="1"/>
    <col min="5" max="5" width="16.33203125" style="23" bestFit="1" customWidth="1"/>
    <col min="6" max="6" width="3.109375" style="23" customWidth="1"/>
    <col min="7" max="7" width="16.44140625" style="23" customWidth="1"/>
    <col min="8" max="8" width="2.6640625" style="23" customWidth="1"/>
    <col min="9" max="10" width="16.44140625" style="23" customWidth="1"/>
    <col min="11" max="12" width="2.88671875" style="23" customWidth="1"/>
    <col min="13" max="13" width="4.6640625" style="23" customWidth="1"/>
    <col min="14" max="14" width="15.88671875" style="23" customWidth="1"/>
    <col min="15" max="15" width="3" style="23" customWidth="1"/>
    <col min="16" max="16" width="15.6640625" style="23" customWidth="1"/>
    <col min="17" max="17" width="15.109375" style="23" customWidth="1"/>
    <col min="18" max="18" width="2.44140625" style="23" customWidth="1"/>
    <col min="19" max="19" width="17.44140625" style="23" customWidth="1"/>
    <col min="20" max="20" width="14.33203125" style="23" bestFit="1" customWidth="1"/>
    <col min="21" max="16384" width="9.109375" style="23"/>
  </cols>
  <sheetData>
    <row r="1" spans="1:20" x14ac:dyDescent="0.3">
      <c r="A1" s="22" t="s">
        <v>6</v>
      </c>
      <c r="N1" s="22"/>
    </row>
    <row r="2" spans="1:20" x14ac:dyDescent="0.3">
      <c r="A2" s="22" t="s">
        <v>59</v>
      </c>
      <c r="T2" s="89" t="s">
        <v>60</v>
      </c>
    </row>
    <row r="3" spans="1:20" ht="16.2" thickBot="1" x14ac:dyDescent="0.35">
      <c r="A3" s="24">
        <v>50</v>
      </c>
      <c r="T3" s="89" t="s">
        <v>61</v>
      </c>
    </row>
    <row r="4" spans="1:20" x14ac:dyDescent="0.3">
      <c r="D4" s="80" t="s">
        <v>23</v>
      </c>
      <c r="E4" s="81"/>
      <c r="F4" s="81"/>
      <c r="G4" s="82"/>
      <c r="H4" s="25"/>
      <c r="I4" s="80" t="s">
        <v>24</v>
      </c>
      <c r="J4" s="82"/>
      <c r="K4" s="26"/>
      <c r="L4" s="25"/>
      <c r="P4" s="80" t="s">
        <v>25</v>
      </c>
      <c r="Q4" s="81"/>
      <c r="R4" s="81"/>
      <c r="S4" s="82"/>
    </row>
    <row r="5" spans="1:20" ht="16.2" thickBot="1" x14ac:dyDescent="0.35">
      <c r="A5" s="27"/>
      <c r="B5" s="28"/>
      <c r="C5" s="25"/>
      <c r="D5" s="83"/>
      <c r="E5" s="84"/>
      <c r="F5" s="84"/>
      <c r="G5" s="85"/>
      <c r="H5" s="25"/>
      <c r="I5" s="83"/>
      <c r="J5" s="85"/>
      <c r="K5" s="26"/>
      <c r="L5" s="25"/>
      <c r="M5" s="27"/>
      <c r="N5" s="28"/>
      <c r="O5" s="25"/>
      <c r="P5" s="83"/>
      <c r="Q5" s="84"/>
      <c r="R5" s="84"/>
      <c r="S5" s="85"/>
    </row>
    <row r="6" spans="1:20" x14ac:dyDescent="0.3">
      <c r="A6" s="29"/>
      <c r="B6" s="29"/>
      <c r="C6" s="29"/>
      <c r="D6" s="29" t="s">
        <v>26</v>
      </c>
      <c r="E6" s="29"/>
      <c r="F6" s="29"/>
      <c r="G6" s="29" t="s">
        <v>27</v>
      </c>
      <c r="H6" s="29"/>
      <c r="I6" s="29"/>
      <c r="J6" s="29" t="s">
        <v>27</v>
      </c>
      <c r="K6" s="30"/>
      <c r="L6" s="29"/>
      <c r="M6" s="29"/>
      <c r="N6" s="29"/>
      <c r="O6" s="29"/>
      <c r="P6" s="29" t="s">
        <v>26</v>
      </c>
      <c r="Q6" s="29"/>
      <c r="R6" s="29"/>
      <c r="S6" s="29" t="s">
        <v>27</v>
      </c>
    </row>
    <row r="7" spans="1:20" ht="16.2" thickBot="1" x14ac:dyDescent="0.35">
      <c r="A7" s="31"/>
      <c r="B7" s="31"/>
      <c r="C7" s="31"/>
      <c r="D7" s="31" t="s">
        <v>28</v>
      </c>
      <c r="E7" s="84" t="s">
        <v>17</v>
      </c>
      <c r="F7" s="84"/>
      <c r="G7" s="31" t="s">
        <v>29</v>
      </c>
      <c r="H7" s="31"/>
      <c r="I7" s="31" t="s">
        <v>17</v>
      </c>
      <c r="J7" s="31" t="s">
        <v>29</v>
      </c>
      <c r="K7" s="32"/>
      <c r="L7" s="31"/>
      <c r="M7" s="31"/>
      <c r="N7" s="31"/>
      <c r="O7" s="31"/>
      <c r="P7" s="31" t="s">
        <v>28</v>
      </c>
      <c r="Q7" s="84" t="s">
        <v>17</v>
      </c>
      <c r="R7" s="84"/>
      <c r="S7" s="31" t="s">
        <v>29</v>
      </c>
    </row>
    <row r="8" spans="1:20" x14ac:dyDescent="0.3">
      <c r="K8" s="33"/>
    </row>
    <row r="9" spans="1:20" x14ac:dyDescent="0.3">
      <c r="A9" s="34" t="s">
        <v>5</v>
      </c>
      <c r="K9" s="33"/>
      <c r="M9" s="34" t="s">
        <v>5</v>
      </c>
    </row>
    <row r="10" spans="1:20" x14ac:dyDescent="0.3">
      <c r="D10" s="35" t="s">
        <v>30</v>
      </c>
      <c r="E10" s="35" t="s">
        <v>31</v>
      </c>
      <c r="I10" s="35" t="s">
        <v>31</v>
      </c>
      <c r="K10" s="33"/>
      <c r="P10" s="36" t="s">
        <v>30</v>
      </c>
      <c r="Q10" s="36" t="s">
        <v>31</v>
      </c>
    </row>
    <row r="11" spans="1:20" x14ac:dyDescent="0.3">
      <c r="B11" s="23" t="s">
        <v>32</v>
      </c>
      <c r="D11" s="37">
        <v>12107</v>
      </c>
      <c r="E11" s="38">
        <v>22.49</v>
      </c>
      <c r="G11" s="39">
        <v>272286.43</v>
      </c>
      <c r="H11" s="39"/>
      <c r="I11" s="38">
        <v>22.49</v>
      </c>
      <c r="J11" s="39">
        <v>272286.43</v>
      </c>
      <c r="K11" s="40"/>
      <c r="L11" s="39"/>
      <c r="N11" s="23" t="s">
        <v>33</v>
      </c>
      <c r="P11" s="88">
        <v>12107</v>
      </c>
      <c r="Q11" s="38">
        <v>22.49</v>
      </c>
      <c r="S11" s="39">
        <f>P11*Q11</f>
        <v>272286.43</v>
      </c>
      <c r="T11" s="86">
        <f>S11/(S11+S15)</f>
        <v>0.10106634374641416</v>
      </c>
    </row>
    <row r="12" spans="1:20" x14ac:dyDescent="0.3">
      <c r="D12" s="37"/>
      <c r="G12" s="39"/>
      <c r="H12" s="39"/>
      <c r="J12" s="39"/>
      <c r="K12" s="40"/>
      <c r="L12" s="39"/>
      <c r="P12" s="37"/>
      <c r="S12" s="39"/>
      <c r="T12" s="41"/>
    </row>
    <row r="13" spans="1:20" x14ac:dyDescent="0.3">
      <c r="A13" s="22" t="s">
        <v>34</v>
      </c>
      <c r="D13" s="37"/>
      <c r="G13" s="39"/>
      <c r="H13" s="39"/>
      <c r="J13" s="39"/>
      <c r="K13" s="40"/>
      <c r="L13" s="39"/>
      <c r="M13" s="22" t="s">
        <v>34</v>
      </c>
      <c r="P13" s="37"/>
      <c r="S13" s="39"/>
      <c r="T13" s="41"/>
    </row>
    <row r="14" spans="1:20" x14ac:dyDescent="0.3">
      <c r="D14" s="42" t="s">
        <v>35</v>
      </c>
      <c r="E14" s="43" t="s">
        <v>36</v>
      </c>
      <c r="G14" s="39"/>
      <c r="H14" s="39"/>
      <c r="I14" s="43" t="s">
        <v>36</v>
      </c>
      <c r="J14" s="39"/>
      <c r="K14" s="40"/>
      <c r="L14" s="39"/>
      <c r="P14" s="44" t="s">
        <v>35</v>
      </c>
      <c r="Q14" s="45" t="s">
        <v>36</v>
      </c>
      <c r="S14" s="39"/>
      <c r="T14" s="41"/>
    </row>
    <row r="15" spans="1:20" x14ac:dyDescent="0.3">
      <c r="B15" s="23" t="s">
        <v>37</v>
      </c>
      <c r="D15" s="37">
        <v>26258800</v>
      </c>
      <c r="E15" s="46">
        <v>9.2230000000000006E-2</v>
      </c>
      <c r="G15" s="39">
        <v>2421849.1240000003</v>
      </c>
      <c r="H15" s="39"/>
      <c r="I15" s="46">
        <v>9.2230000000000006E-2</v>
      </c>
      <c r="J15" s="39">
        <v>2421849.1240000003</v>
      </c>
      <c r="K15" s="40"/>
      <c r="L15" s="39"/>
      <c r="N15" s="23" t="s">
        <v>37</v>
      </c>
      <c r="P15" s="88">
        <v>26258800</v>
      </c>
      <c r="Q15" s="46">
        <v>9.2230000000000006E-2</v>
      </c>
      <c r="S15" s="39">
        <f>P15*Q15</f>
        <v>2421849.1240000003</v>
      </c>
      <c r="T15" s="86">
        <f>S15/(S11+S15)</f>
        <v>0.89893365625358579</v>
      </c>
    </row>
    <row r="16" spans="1:20" x14ac:dyDescent="0.3">
      <c r="A16" s="22"/>
      <c r="B16" s="22"/>
      <c r="C16" s="47"/>
      <c r="D16" s="37"/>
      <c r="E16" s="46"/>
      <c r="G16" s="39"/>
      <c r="H16" s="39"/>
      <c r="I16" s="39"/>
      <c r="J16" s="39"/>
      <c r="K16" s="40"/>
      <c r="L16" s="39"/>
      <c r="M16" s="22"/>
      <c r="N16" s="22"/>
      <c r="O16" s="47"/>
      <c r="P16" s="37"/>
      <c r="Q16" s="46"/>
      <c r="S16" s="39"/>
    </row>
    <row r="17" spans="1:19" x14ac:dyDescent="0.3">
      <c r="A17" s="22" t="s">
        <v>38</v>
      </c>
      <c r="B17" s="22"/>
      <c r="C17" s="47"/>
      <c r="D17" s="37"/>
      <c r="E17" s="46"/>
      <c r="G17" s="39"/>
      <c r="H17" s="39"/>
      <c r="I17" s="39"/>
      <c r="J17" s="39"/>
      <c r="K17" s="40"/>
      <c r="L17" s="39"/>
      <c r="M17" s="22" t="s">
        <v>38</v>
      </c>
      <c r="N17" s="22"/>
      <c r="O17" s="47"/>
      <c r="P17" s="37"/>
      <c r="Q17" s="46"/>
      <c r="S17" s="39"/>
    </row>
    <row r="18" spans="1:19" x14ac:dyDescent="0.3">
      <c r="A18" s="22"/>
      <c r="B18" s="23" t="s">
        <v>39</v>
      </c>
      <c r="C18" s="47"/>
      <c r="D18" s="37"/>
      <c r="E18" s="46"/>
      <c r="G18" s="39">
        <v>-136015.57</v>
      </c>
      <c r="H18" s="39"/>
      <c r="I18" s="39"/>
      <c r="J18" s="39">
        <v>-136015.57</v>
      </c>
      <c r="K18" s="40"/>
      <c r="L18" s="39"/>
      <c r="M18" s="22"/>
      <c r="N18" s="23" t="s">
        <v>39</v>
      </c>
      <c r="O18" s="47"/>
      <c r="P18" s="37"/>
      <c r="Q18" s="46"/>
      <c r="S18" s="39">
        <f>G18</f>
        <v>-136015.57</v>
      </c>
    </row>
    <row r="19" spans="1:19" x14ac:dyDescent="0.3">
      <c r="A19" s="22"/>
      <c r="B19" s="23" t="s">
        <v>16</v>
      </c>
      <c r="C19" s="47"/>
      <c r="D19" s="37"/>
      <c r="E19" s="46"/>
      <c r="G19" s="39">
        <v>253637.84999999998</v>
      </c>
      <c r="H19" s="39"/>
      <c r="I19" s="39"/>
      <c r="J19" s="39">
        <v>253637.84999999998</v>
      </c>
      <c r="K19" s="40"/>
      <c r="L19" s="39"/>
      <c r="M19" s="22"/>
      <c r="N19" s="23" t="s">
        <v>16</v>
      </c>
      <c r="O19" s="47"/>
      <c r="P19" s="37"/>
      <c r="Q19" s="46"/>
      <c r="S19" s="39">
        <f>G19</f>
        <v>253637.84999999998</v>
      </c>
    </row>
    <row r="20" spans="1:19" x14ac:dyDescent="0.3">
      <c r="A20" s="22"/>
      <c r="B20" s="23" t="s">
        <v>40</v>
      </c>
      <c r="D20" s="41"/>
      <c r="G20" s="39">
        <v>0</v>
      </c>
      <c r="H20" s="39"/>
      <c r="I20" s="39"/>
      <c r="J20" s="39">
        <v>0</v>
      </c>
      <c r="K20" s="40"/>
      <c r="L20" s="39"/>
      <c r="M20" s="22"/>
      <c r="N20" s="23" t="s">
        <v>40</v>
      </c>
      <c r="S20" s="39">
        <f>G20</f>
        <v>0</v>
      </c>
    </row>
    <row r="21" spans="1:19" x14ac:dyDescent="0.3">
      <c r="A21" s="22"/>
      <c r="D21" s="41"/>
      <c r="G21" s="39"/>
      <c r="H21" s="39"/>
      <c r="I21" s="39"/>
      <c r="J21" s="39"/>
      <c r="K21" s="40"/>
      <c r="L21" s="39"/>
      <c r="M21" s="22"/>
      <c r="S21" s="39"/>
    </row>
    <row r="22" spans="1:19" ht="16.2" thickBot="1" x14ac:dyDescent="0.35">
      <c r="A22" s="22" t="s">
        <v>41</v>
      </c>
      <c r="G22" s="49">
        <v>2811757.8340000007</v>
      </c>
      <c r="H22" s="39"/>
      <c r="I22" s="39"/>
      <c r="J22" s="49">
        <v>2811757.8340000007</v>
      </c>
      <c r="K22" s="40"/>
      <c r="L22" s="39"/>
      <c r="M22" s="22" t="s">
        <v>41</v>
      </c>
      <c r="S22" s="49">
        <f>SUM(S11:S20)</f>
        <v>2811757.8340000007</v>
      </c>
    </row>
    <row r="23" spans="1:19" ht="16.2" thickTop="1" x14ac:dyDescent="0.3">
      <c r="A23" s="22"/>
      <c r="B23" s="22"/>
      <c r="G23" s="39"/>
      <c r="H23" s="39"/>
      <c r="I23" s="39"/>
      <c r="J23" s="39"/>
      <c r="K23" s="40"/>
      <c r="L23" s="39"/>
      <c r="M23" s="22"/>
      <c r="N23" s="22"/>
      <c r="S23" s="39"/>
    </row>
    <row r="24" spans="1:19" x14ac:dyDescent="0.3">
      <c r="A24" s="22" t="s">
        <v>42</v>
      </c>
      <c r="B24" s="50"/>
      <c r="G24" s="39">
        <v>2757699.6500000008</v>
      </c>
      <c r="H24" s="39"/>
      <c r="I24" s="39"/>
      <c r="J24" s="39"/>
      <c r="K24" s="40"/>
      <c r="L24" s="39"/>
      <c r="M24" s="22" t="s">
        <v>43</v>
      </c>
      <c r="N24" s="50"/>
      <c r="S24" s="51">
        <f>S22-J22</f>
        <v>0</v>
      </c>
    </row>
    <row r="25" spans="1:19" x14ac:dyDescent="0.3">
      <c r="A25" s="50"/>
      <c r="B25" s="50"/>
      <c r="G25" s="50"/>
      <c r="H25" s="50"/>
      <c r="I25" s="50"/>
      <c r="J25" s="50"/>
      <c r="K25" s="52"/>
      <c r="L25" s="50"/>
      <c r="N25" s="50"/>
      <c r="S25" s="50"/>
    </row>
    <row r="26" spans="1:19" x14ac:dyDescent="0.3">
      <c r="A26" s="22" t="s">
        <v>44</v>
      </c>
      <c r="B26" s="50"/>
      <c r="G26" s="53">
        <v>54058.183999999892</v>
      </c>
      <c r="H26" s="53"/>
      <c r="I26" s="53"/>
      <c r="J26" s="53">
        <v>0</v>
      </c>
      <c r="K26" s="54"/>
      <c r="L26" s="55"/>
      <c r="M26" s="22" t="s">
        <v>45</v>
      </c>
      <c r="N26" s="50"/>
      <c r="S26" s="56">
        <f>S24/J22</f>
        <v>0</v>
      </c>
    </row>
    <row r="27" spans="1:19" x14ac:dyDescent="0.3">
      <c r="A27" s="50"/>
      <c r="B27" s="50"/>
      <c r="G27" s="39"/>
      <c r="H27" s="39"/>
      <c r="I27" s="39"/>
      <c r="J27" s="39"/>
      <c r="K27" s="40"/>
      <c r="L27" s="39"/>
      <c r="N27" s="50"/>
      <c r="S27" s="39"/>
    </row>
    <row r="28" spans="1:19" x14ac:dyDescent="0.3">
      <c r="A28" s="22" t="s">
        <v>46</v>
      </c>
      <c r="B28" s="50"/>
      <c r="G28" s="57">
        <f>G26/G24</f>
        <v>1.9602636567038718E-2</v>
      </c>
      <c r="H28" s="57"/>
      <c r="I28" s="57"/>
      <c r="J28" s="57">
        <f>J26/G24</f>
        <v>0</v>
      </c>
      <c r="K28" s="58"/>
      <c r="L28" s="57"/>
      <c r="M28" s="22" t="s">
        <v>47</v>
      </c>
      <c r="N28" s="50"/>
      <c r="S28" s="59">
        <f>S24/P11</f>
        <v>0</v>
      </c>
    </row>
    <row r="29" spans="1:19" x14ac:dyDescent="0.3">
      <c r="A29" s="22"/>
      <c r="B29" s="50"/>
      <c r="G29" s="57"/>
      <c r="H29" s="57"/>
      <c r="I29" s="57"/>
      <c r="J29" s="57"/>
      <c r="K29" s="57"/>
      <c r="L29" s="57"/>
      <c r="M29" s="22"/>
      <c r="N29" s="50"/>
      <c r="S29" s="57"/>
    </row>
    <row r="30" spans="1:19" x14ac:dyDescent="0.3">
      <c r="A30" s="2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S30" s="57"/>
    </row>
    <row r="31" spans="1:19" x14ac:dyDescent="0.3">
      <c r="A31" s="22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S31" s="57"/>
    </row>
    <row r="32" spans="1:19" x14ac:dyDescent="0.3">
      <c r="A32" s="2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S32" s="57"/>
    </row>
    <row r="33" spans="1:19" x14ac:dyDescent="0.3">
      <c r="A33" s="22"/>
      <c r="B33" s="50"/>
      <c r="G33" s="57"/>
      <c r="H33" s="57"/>
      <c r="I33" s="57"/>
      <c r="J33" s="57"/>
      <c r="K33" s="57"/>
      <c r="L33" s="57"/>
      <c r="M33" s="22"/>
      <c r="N33" s="50"/>
      <c r="S33" s="57"/>
    </row>
    <row r="34" spans="1:19" x14ac:dyDescent="0.3">
      <c r="A34" s="22"/>
      <c r="B34" s="50"/>
      <c r="G34" s="57"/>
      <c r="H34" s="57"/>
      <c r="I34" s="57"/>
      <c r="J34" s="57"/>
      <c r="K34" s="57"/>
      <c r="L34" s="57"/>
      <c r="M34" s="22"/>
      <c r="N34" s="50"/>
      <c r="S34" s="57"/>
    </row>
    <row r="35" spans="1:19" ht="18.75" customHeight="1" x14ac:dyDescent="0.3">
      <c r="A35" s="22"/>
      <c r="B35" s="39"/>
      <c r="G35" s="57"/>
      <c r="H35" s="57"/>
      <c r="I35" s="57"/>
      <c r="J35" s="57"/>
      <c r="K35" s="57"/>
      <c r="L35" s="57"/>
    </row>
    <row r="36" spans="1:19" x14ac:dyDescent="0.3">
      <c r="E36" s="39"/>
    </row>
    <row r="50" ht="16.5" customHeight="1" x14ac:dyDescent="0.3"/>
    <row r="83" ht="15" customHeight="1" x14ac:dyDescent="0.3"/>
    <row r="129" spans="3:14" x14ac:dyDescent="0.3">
      <c r="N129" s="61"/>
    </row>
    <row r="130" spans="3:14" x14ac:dyDescent="0.3">
      <c r="C130" s="61"/>
      <c r="D130" s="61"/>
      <c r="N130" s="61"/>
    </row>
    <row r="131" spans="3:14" x14ac:dyDescent="0.3">
      <c r="C131" s="63"/>
      <c r="D131" s="64"/>
      <c r="E131" s="65"/>
      <c r="N131" s="61"/>
    </row>
    <row r="132" spans="3:14" x14ac:dyDescent="0.3">
      <c r="C132" s="63"/>
      <c r="D132" s="64"/>
      <c r="E132" s="65"/>
      <c r="N132" s="61"/>
    </row>
    <row r="133" spans="3:14" x14ac:dyDescent="0.3">
      <c r="C133" s="63"/>
      <c r="D133" s="64"/>
      <c r="E133" s="65"/>
      <c r="N133" s="6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58" orientation="landscape" r:id="rId1"/>
  <headerFooter alignWithMargins="0"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Billing Detail</vt:lpstr>
      <vt:lpstr>10</vt:lpstr>
      <vt:lpstr>11</vt:lpstr>
      <vt:lpstr>20</vt:lpstr>
      <vt:lpstr>22</vt:lpstr>
      <vt:lpstr>40</vt:lpstr>
      <vt:lpstr>46</vt:lpstr>
      <vt:lpstr>47</vt:lpstr>
      <vt:lpstr>50</vt:lpstr>
      <vt:lpstr>52</vt:lpstr>
      <vt:lpstr>'10'!Print_Area</vt:lpstr>
      <vt:lpstr>'11'!Print_Area</vt:lpstr>
      <vt:lpstr>'20'!Print_Area</vt:lpstr>
      <vt:lpstr>'22'!Print_Area</vt:lpstr>
      <vt:lpstr>'40'!Print_Area</vt:lpstr>
      <vt:lpstr>'46'!Print_Area</vt:lpstr>
      <vt:lpstr>'47'!Print_Area</vt:lpstr>
      <vt:lpstr>'50'!Print_Area</vt:lpstr>
      <vt:lpstr>'52'!Print_Area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2021-03-24T16:25:50Z</cp:lastPrinted>
  <dcterms:created xsi:type="dcterms:W3CDTF">2021-02-09T02:13:44Z</dcterms:created>
  <dcterms:modified xsi:type="dcterms:W3CDTF">2021-05-24T14:26:55Z</dcterms:modified>
</cp:coreProperties>
</file>