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Fleming-Mason\Analysis\"/>
    </mc:Choice>
  </mc:AlternateContent>
  <xr:revisionPtr revIDLastSave="0" documentId="13_ncr:1_{BA1F4108-1D75-419E-9DC5-590A1D8DB89D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Billing Detail" sheetId="1" r:id="rId1"/>
    <sheet name="Exhibit 10" sheetId="4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'Billing Detail'!$A$1:$F$49</definedName>
    <definedName name="_xlnm.Print_Area" localSheetId="1">'Exhibit 10'!$A$1:$G$254</definedName>
    <definedName name="_xlnm.Print_Titles" localSheetId="0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I149" i="4"/>
  <c r="I148" i="4"/>
  <c r="I147" i="4"/>
  <c r="I93" i="4"/>
  <c r="I92" i="4"/>
  <c r="I91" i="4"/>
  <c r="I65" i="4"/>
  <c r="I64" i="4"/>
  <c r="I63" i="4"/>
  <c r="I38" i="4"/>
  <c r="I37" i="4"/>
  <c r="I36" i="4"/>
  <c r="I10" i="4"/>
  <c r="I9" i="4"/>
  <c r="E35" i="1" l="1"/>
  <c r="E9" i="1" l="1"/>
  <c r="E8" i="1"/>
  <c r="A8" i="1" l="1"/>
  <c r="A9" i="1" s="1"/>
</calcChain>
</file>

<file path=xl/sharedStrings.xml><?xml version="1.0" encoding="utf-8"?>
<sst xmlns="http://schemas.openxmlformats.org/spreadsheetml/2006/main" count="303" uniqueCount="94">
  <si>
    <t>#</t>
  </si>
  <si>
    <t>Code</t>
  </si>
  <si>
    <t>Classification</t>
  </si>
  <si>
    <t>Billing Component</t>
  </si>
  <si>
    <t>Billing Units</t>
  </si>
  <si>
    <t>Customer Charge</t>
  </si>
  <si>
    <t>RSP</t>
  </si>
  <si>
    <t>ETS</t>
  </si>
  <si>
    <t>SGS</t>
  </si>
  <si>
    <t>LGS</t>
  </si>
  <si>
    <t>LIS7</t>
  </si>
  <si>
    <t>Contract</t>
  </si>
  <si>
    <t>RSP-IB</t>
  </si>
  <si>
    <t>AES</t>
  </si>
  <si>
    <t>Residential &amp; Small Power (1)</t>
  </si>
  <si>
    <t>Residential &amp; Small Power ETS (11)</t>
  </si>
  <si>
    <t>Inclining Block Rate (8)</t>
  </si>
  <si>
    <t>Small General Service (2)</t>
  </si>
  <si>
    <t>Large General Service (3)</t>
  </si>
  <si>
    <t>All Electric School (4)</t>
  </si>
  <si>
    <t>Large Industrial Service (7)</t>
  </si>
  <si>
    <t>LIS1</t>
  </si>
  <si>
    <t>Large Industrial Service (1)</t>
  </si>
  <si>
    <t>Last Rate Order</t>
  </si>
  <si>
    <t>Proposed</t>
  </si>
  <si>
    <t>Energy Charge per kWh</t>
  </si>
  <si>
    <t>Energy Charge - Off Peak per kWh</t>
  </si>
  <si>
    <t>Energy Charge 0-300 per kWh</t>
  </si>
  <si>
    <t>Energy Charge 301-500 per kWh</t>
  </si>
  <si>
    <t>Energy Charge Over 500 per kWh</t>
  </si>
  <si>
    <t>Demand Charge per kW</t>
  </si>
  <si>
    <t>Demand Charge - Contract per kW</t>
  </si>
  <si>
    <t>Tennessee Gas</t>
  </si>
  <si>
    <t>Increase</t>
  </si>
  <si>
    <t>Percent</t>
  </si>
  <si>
    <t>BILLING DETERMINANTS</t>
  </si>
  <si>
    <t>FLEMING-MASON RECC</t>
  </si>
  <si>
    <t>Residential and Small Power</t>
  </si>
  <si>
    <t>and ETS Rate</t>
  </si>
  <si>
    <t>Test</t>
  </si>
  <si>
    <t>Normalized</t>
  </si>
  <si>
    <t>Billing</t>
  </si>
  <si>
    <t>Year</t>
  </si>
  <si>
    <t>Case No. 2010-00511</t>
  </si>
  <si>
    <t>Description</t>
  </si>
  <si>
    <t>Determinants</t>
  </si>
  <si>
    <t>Revenues</t>
  </si>
  <si>
    <t>Rates</t>
  </si>
  <si>
    <t>Energy charge per kWh</t>
  </si>
  <si>
    <t>Off peak energy charge</t>
  </si>
  <si>
    <t>Total from base rates</t>
  </si>
  <si>
    <t>Fuel adjustment</t>
  </si>
  <si>
    <t>Environmental surcharge</t>
  </si>
  <si>
    <t>Total revenues</t>
  </si>
  <si>
    <t>Amount</t>
  </si>
  <si>
    <t>Average monthly bill</t>
  </si>
  <si>
    <t>Small General Service</t>
  </si>
  <si>
    <t>Demand charge</t>
  </si>
  <si>
    <t>Energy charge</t>
  </si>
  <si>
    <t>Large General Service</t>
  </si>
  <si>
    <t>Demand Charge</t>
  </si>
  <si>
    <t>Energy Charge</t>
  </si>
  <si>
    <t xml:space="preserve">Large Industrial Service #6 and #7 </t>
  </si>
  <si>
    <t>Dravo and Guardian</t>
  </si>
  <si>
    <t>Secondary meter charge per kwh</t>
  </si>
  <si>
    <t>Special Contract - Tennessee Gas</t>
  </si>
  <si>
    <t>Facilities Charge</t>
  </si>
  <si>
    <t>Transmission Charge</t>
  </si>
  <si>
    <t xml:space="preserve">    On Peak</t>
  </si>
  <si>
    <t xml:space="preserve">    Off Peak</t>
  </si>
  <si>
    <t>Off Peak Adder</t>
  </si>
  <si>
    <t>Special Contract - Inland Container</t>
  </si>
  <si>
    <t>Schedule YL-1, Security Lights</t>
  </si>
  <si>
    <t>Mercury Vapor:</t>
  </si>
  <si>
    <t>7000 Lumen - Standard</t>
  </si>
  <si>
    <t>- Ornamental</t>
  </si>
  <si>
    <t>20000 Lumen - Standard</t>
  </si>
  <si>
    <t>High Pressure Sodium:</t>
  </si>
  <si>
    <t>9500 Lumen - Standard</t>
  </si>
  <si>
    <t>- Directional</t>
  </si>
  <si>
    <t>22000 Lumen - Standard</t>
  </si>
  <si>
    <t>50000 Lumen - Standard</t>
  </si>
  <si>
    <t xml:space="preserve">  kWh</t>
  </si>
  <si>
    <t>Billing adjustments</t>
  </si>
  <si>
    <t>Envirowatts</t>
  </si>
  <si>
    <t>Summary</t>
  </si>
  <si>
    <t>Per Form 7</t>
  </si>
  <si>
    <t>Difference</t>
  </si>
  <si>
    <t xml:space="preserve">    Amount</t>
  </si>
  <si>
    <t xml:space="preserve">    Percent</t>
  </si>
  <si>
    <t>Power cost</t>
  </si>
  <si>
    <t>Last Rate Order data comes from highlighted tabs from Excel file from last rate case</t>
  </si>
  <si>
    <t>LRO</t>
  </si>
  <si>
    <t>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</si>
</sst>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000_);\(&quot;$&quot;#,##0.00000\)"/>
    <numFmt numFmtId="167" formatCode="&quot;$&quot;#,##0.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u/>
      <sz val="12"/>
      <name val="Times New Roman"/>
      <family val="1"/>
    </font>
    <font>
      <u/>
      <sz val="12"/>
      <name val="P-TIMES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43" fontId="3" fillId="0" borderId="0" xfId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Fill="1"/>
    <xf numFmtId="0" fontId="6" fillId="0" borderId="1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4" fillId="0" borderId="2" xfId="0" applyFont="1" applyFill="1" applyBorder="1"/>
    <xf numFmtId="164" fontId="4" fillId="0" borderId="0" xfId="1" applyNumberFormat="1" applyFont="1" applyFill="1"/>
    <xf numFmtId="0" fontId="6" fillId="0" borderId="0" xfId="0" applyFont="1" applyFill="1"/>
    <xf numFmtId="0" fontId="8" fillId="0" borderId="0" xfId="0" applyFont="1" applyFill="1" applyAlignment="1">
      <alignment horizontal="right"/>
    </xf>
    <xf numFmtId="0" fontId="0" fillId="0" borderId="0" xfId="0" applyAlignment="1">
      <alignment horizontal="centerContinuous"/>
    </xf>
    <xf numFmtId="0" fontId="0" fillId="2" borderId="0" xfId="0" applyFill="1"/>
    <xf numFmtId="0" fontId="7" fillId="0" borderId="0" xfId="0" applyFont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9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37" fontId="0" fillId="0" borderId="0" xfId="0" applyNumberFormat="1"/>
    <xf numFmtId="5" fontId="0" fillId="0" borderId="0" xfId="0" applyNumberFormat="1"/>
    <xf numFmtId="7" fontId="0" fillId="0" borderId="0" xfId="0" applyNumberFormat="1"/>
    <xf numFmtId="7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/>
    <xf numFmtId="166" fontId="0" fillId="2" borderId="0" xfId="0" applyNumberFormat="1" applyFill="1"/>
    <xf numFmtId="3" fontId="0" fillId="0" borderId="0" xfId="0" applyNumberFormat="1"/>
    <xf numFmtId="167" fontId="0" fillId="0" borderId="0" xfId="0" applyNumberFormat="1"/>
    <xf numFmtId="37" fontId="0" fillId="0" borderId="13" xfId="0" applyNumberFormat="1" applyBorder="1"/>
    <xf numFmtId="5" fontId="0" fillId="0" borderId="17" xfId="0" applyNumberFormat="1" applyBorder="1"/>
    <xf numFmtId="165" fontId="0" fillId="0" borderId="0" xfId="0" applyNumberFormat="1"/>
    <xf numFmtId="6" fontId="0" fillId="0" borderId="0" xfId="0" applyNumberFormat="1"/>
    <xf numFmtId="0" fontId="10" fillId="0" borderId="0" xfId="0" applyFont="1" applyAlignment="1">
      <alignment horizontal="center"/>
    </xf>
    <xf numFmtId="38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37" fontId="0" fillId="0" borderId="17" xfId="0" applyNumberFormat="1" applyBorder="1"/>
    <xf numFmtId="10" fontId="0" fillId="0" borderId="0" xfId="0" applyNumberFormat="1"/>
    <xf numFmtId="0" fontId="0" fillId="0" borderId="0" xfId="0" applyAlignment="1">
      <alignment horizontal="center"/>
    </xf>
    <xf numFmtId="38" fontId="11" fillId="0" borderId="0" xfId="0" applyNumberFormat="1" applyFont="1"/>
    <xf numFmtId="0" fontId="4" fillId="0" borderId="0" xfId="0" applyFont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3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 xr:uid="{07BB8BC8-C5A2-4D23-8181-BEF9162D0260}"/>
    <cellStyle name="Percent" xfId="2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7635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sheetPr>
    <tabColor rgb="FFFFFF00"/>
    <pageSetUpPr fitToPage="1"/>
  </sheetPr>
  <dimension ref="A1:F49"/>
  <sheetViews>
    <sheetView tabSelected="1" view="pageBreakPreview" zoomScale="75" zoomScaleNormal="65" zoomScaleSheetLayoutView="75" workbookViewId="0">
      <pane xSplit="4" ySplit="5" topLeftCell="E6" activePane="bottomRight" state="frozen"/>
      <selection activeCell="P22" sqref="P22"/>
      <selection pane="topRight" activeCell="P22" sqref="P22"/>
      <selection pane="bottomLeft" activeCell="P22" sqref="P22"/>
      <selection pane="bottomRight" activeCell="D6" sqref="D6"/>
    </sheetView>
  </sheetViews>
  <sheetFormatPr defaultRowHeight="13.2"/>
  <cols>
    <col min="1" max="1" width="9.6640625" style="3" customWidth="1"/>
    <col min="2" max="2" width="32" style="2" customWidth="1"/>
    <col min="3" max="3" width="11.88671875" style="6" customWidth="1"/>
    <col min="4" max="4" width="31.5546875" style="2" bestFit="1" customWidth="1"/>
    <col min="5" max="5" width="14.44140625" style="18" bestFit="1" customWidth="1"/>
    <col min="6" max="6" width="18.88671875" style="18" customWidth="1"/>
    <col min="7" max="16384" width="8.88671875" style="2"/>
  </cols>
  <sheetData>
    <row r="1" spans="1:6">
      <c r="A1" s="1" t="s">
        <v>36</v>
      </c>
    </row>
    <row r="2" spans="1:6" ht="14.4" customHeight="1">
      <c r="A2" s="14" t="s">
        <v>35</v>
      </c>
    </row>
    <row r="4" spans="1:6">
      <c r="D4" s="12"/>
      <c r="E4" s="23">
        <v>2019</v>
      </c>
      <c r="F4" s="24" t="s">
        <v>23</v>
      </c>
    </row>
    <row r="5" spans="1:6" ht="38.4" customHeight="1">
      <c r="A5" s="7" t="s">
        <v>0</v>
      </c>
      <c r="B5" s="7" t="s">
        <v>2</v>
      </c>
      <c r="C5" s="4" t="s">
        <v>1</v>
      </c>
      <c r="D5" s="7" t="s">
        <v>3</v>
      </c>
      <c r="E5" s="19" t="s">
        <v>4</v>
      </c>
      <c r="F5" s="19" t="s">
        <v>4</v>
      </c>
    </row>
    <row r="6" spans="1:6" ht="30.6" customHeight="1" thickBot="1">
      <c r="A6" s="15"/>
      <c r="B6" s="8"/>
      <c r="C6" s="9"/>
      <c r="D6" s="8"/>
      <c r="E6" s="20"/>
      <c r="F6" s="20"/>
    </row>
    <row r="7" spans="1:6">
      <c r="A7" s="16">
        <v>1</v>
      </c>
      <c r="B7" s="10" t="s">
        <v>14</v>
      </c>
      <c r="C7" s="11" t="s">
        <v>6</v>
      </c>
      <c r="D7" s="10"/>
      <c r="E7" s="21"/>
      <c r="F7" s="21"/>
    </row>
    <row r="8" spans="1:6">
      <c r="A8" s="16">
        <f>A7+1</f>
        <v>2</v>
      </c>
      <c r="D8" s="2" t="s">
        <v>5</v>
      </c>
      <c r="E8" s="22">
        <f>281102+5657+313+676</f>
        <v>287748</v>
      </c>
      <c r="F8" s="22">
        <v>280401</v>
      </c>
    </row>
    <row r="9" spans="1:6">
      <c r="A9" s="16">
        <f t="shared" ref="A9:A47" si="0">A8+1</f>
        <v>3</v>
      </c>
      <c r="B9" s="5"/>
      <c r="D9" s="2" t="s">
        <v>25</v>
      </c>
      <c r="E9" s="22">
        <f>301966571+6711685+254771+671853</f>
        <v>309604880</v>
      </c>
      <c r="F9" s="22">
        <v>291344174</v>
      </c>
    </row>
    <row r="10" spans="1:6" ht="13.8" thickBot="1">
      <c r="A10" s="16">
        <f t="shared" si="0"/>
        <v>4</v>
      </c>
    </row>
    <row r="11" spans="1:6">
      <c r="A11" s="16">
        <f t="shared" si="0"/>
        <v>5</v>
      </c>
      <c r="B11" s="10" t="s">
        <v>15</v>
      </c>
      <c r="C11" s="11" t="s">
        <v>7</v>
      </c>
      <c r="D11" s="10"/>
      <c r="E11" s="21"/>
      <c r="F11" s="21"/>
    </row>
    <row r="12" spans="1:6">
      <c r="A12" s="16">
        <f t="shared" si="0"/>
        <v>6</v>
      </c>
      <c r="D12" s="2" t="s">
        <v>26</v>
      </c>
      <c r="E12" s="22">
        <v>321570</v>
      </c>
      <c r="F12" s="22">
        <v>1395865</v>
      </c>
    </row>
    <row r="13" spans="1:6" ht="13.8" thickBot="1">
      <c r="A13" s="16">
        <f t="shared" si="0"/>
        <v>7</v>
      </c>
    </row>
    <row r="14" spans="1:6">
      <c r="A14" s="16">
        <f t="shared" si="0"/>
        <v>8</v>
      </c>
      <c r="B14" s="10" t="s">
        <v>16</v>
      </c>
      <c r="C14" s="11" t="s">
        <v>12</v>
      </c>
      <c r="D14" s="10"/>
      <c r="E14" s="21"/>
      <c r="F14" s="21"/>
    </row>
    <row r="15" spans="1:6">
      <c r="A15" s="16">
        <f t="shared" si="0"/>
        <v>9</v>
      </c>
      <c r="D15" s="2" t="s">
        <v>5</v>
      </c>
      <c r="E15" s="22">
        <v>2191</v>
      </c>
      <c r="F15" s="22">
        <v>0</v>
      </c>
    </row>
    <row r="16" spans="1:6">
      <c r="A16" s="16">
        <f t="shared" si="0"/>
        <v>10</v>
      </c>
      <c r="D16" s="2" t="s">
        <v>27</v>
      </c>
      <c r="E16" s="22">
        <v>265007</v>
      </c>
      <c r="F16" s="22">
        <v>0</v>
      </c>
    </row>
    <row r="17" spans="1:6">
      <c r="A17" s="16">
        <f t="shared" si="0"/>
        <v>11</v>
      </c>
      <c r="D17" s="2" t="s">
        <v>28</v>
      </c>
      <c r="E17" s="22">
        <v>67632</v>
      </c>
      <c r="F17" s="22">
        <v>0</v>
      </c>
    </row>
    <row r="18" spans="1:6">
      <c r="A18" s="16">
        <f t="shared" si="0"/>
        <v>12</v>
      </c>
      <c r="D18" s="2" t="s">
        <v>29</v>
      </c>
      <c r="E18" s="22">
        <v>72949</v>
      </c>
      <c r="F18" s="22">
        <v>0</v>
      </c>
    </row>
    <row r="19" spans="1:6" ht="13.8" thickBot="1">
      <c r="A19" s="16">
        <f t="shared" si="0"/>
        <v>13</v>
      </c>
    </row>
    <row r="20" spans="1:6">
      <c r="A20" s="16">
        <f t="shared" si="0"/>
        <v>14</v>
      </c>
      <c r="B20" s="10" t="s">
        <v>17</v>
      </c>
      <c r="C20" s="11" t="s">
        <v>8</v>
      </c>
      <c r="D20" s="10"/>
      <c r="E20" s="21"/>
      <c r="F20" s="21"/>
    </row>
    <row r="21" spans="1:6">
      <c r="A21" s="16">
        <f t="shared" si="0"/>
        <v>15</v>
      </c>
      <c r="D21" s="2" t="s">
        <v>5</v>
      </c>
      <c r="E21" s="22">
        <v>2782</v>
      </c>
      <c r="F21" s="22">
        <v>2273</v>
      </c>
    </row>
    <row r="22" spans="1:6">
      <c r="A22" s="16">
        <f t="shared" si="0"/>
        <v>16</v>
      </c>
      <c r="D22" s="2" t="s">
        <v>25</v>
      </c>
      <c r="E22" s="22">
        <v>17713804</v>
      </c>
      <c r="F22" s="22">
        <v>16032376</v>
      </c>
    </row>
    <row r="23" spans="1:6">
      <c r="A23" s="16">
        <f t="shared" si="0"/>
        <v>17</v>
      </c>
      <c r="D23" s="2" t="s">
        <v>30</v>
      </c>
      <c r="E23" s="22">
        <v>72553.913000000015</v>
      </c>
      <c r="F23" s="22">
        <v>66394.615999999995</v>
      </c>
    </row>
    <row r="24" spans="1:6" ht="13.8" thickBot="1">
      <c r="A24" s="16">
        <f t="shared" si="0"/>
        <v>18</v>
      </c>
      <c r="B24" s="12"/>
      <c r="C24" s="13"/>
      <c r="D24" s="12"/>
    </row>
    <row r="25" spans="1:6">
      <c r="A25" s="16">
        <f t="shared" si="0"/>
        <v>19</v>
      </c>
      <c r="B25" s="10" t="s">
        <v>18</v>
      </c>
      <c r="C25" s="11" t="s">
        <v>9</v>
      </c>
      <c r="D25" s="10"/>
      <c r="E25" s="21"/>
      <c r="F25" s="21"/>
    </row>
    <row r="26" spans="1:6">
      <c r="A26" s="16">
        <f t="shared" si="0"/>
        <v>20</v>
      </c>
      <c r="D26" s="2" t="s">
        <v>5</v>
      </c>
      <c r="E26" s="22">
        <v>1865</v>
      </c>
      <c r="F26" s="22">
        <v>1614</v>
      </c>
    </row>
    <row r="27" spans="1:6">
      <c r="A27" s="16">
        <f t="shared" si="0"/>
        <v>21</v>
      </c>
      <c r="D27" s="2" t="s">
        <v>25</v>
      </c>
      <c r="E27" s="22">
        <v>104206698</v>
      </c>
      <c r="F27" s="22">
        <v>94831789</v>
      </c>
    </row>
    <row r="28" spans="1:6">
      <c r="A28" s="16">
        <f t="shared" si="0"/>
        <v>22</v>
      </c>
      <c r="D28" s="2" t="s">
        <v>30</v>
      </c>
      <c r="E28" s="22">
        <v>315102.87699999998</v>
      </c>
      <c r="F28" s="22">
        <v>300043.12900000002</v>
      </c>
    </row>
    <row r="29" spans="1:6" ht="13.8" thickBot="1">
      <c r="A29" s="16">
        <f t="shared" si="0"/>
        <v>23</v>
      </c>
      <c r="F29" s="2"/>
    </row>
    <row r="30" spans="1:6">
      <c r="A30" s="16">
        <f t="shared" si="0"/>
        <v>24</v>
      </c>
      <c r="B30" s="10" t="s">
        <v>19</v>
      </c>
      <c r="C30" s="11" t="s">
        <v>13</v>
      </c>
      <c r="D30" s="10"/>
      <c r="E30" s="21"/>
      <c r="F30" s="21"/>
    </row>
    <row r="31" spans="1:6">
      <c r="A31" s="16">
        <f t="shared" si="0"/>
        <v>25</v>
      </c>
      <c r="D31" s="2" t="s">
        <v>5</v>
      </c>
      <c r="E31" s="22">
        <v>36</v>
      </c>
      <c r="F31" s="22">
        <v>0</v>
      </c>
    </row>
    <row r="32" spans="1:6">
      <c r="A32" s="16">
        <f t="shared" si="0"/>
        <v>26</v>
      </c>
      <c r="D32" s="2" t="s">
        <v>25</v>
      </c>
      <c r="E32" s="22">
        <v>548560</v>
      </c>
      <c r="F32" s="22">
        <v>0</v>
      </c>
    </row>
    <row r="33" spans="1:6" ht="13.8" thickBot="1">
      <c r="A33" s="16">
        <f t="shared" si="0"/>
        <v>27</v>
      </c>
    </row>
    <row r="34" spans="1:6">
      <c r="A34" s="16">
        <f t="shared" si="0"/>
        <v>28</v>
      </c>
      <c r="B34" s="10" t="s">
        <v>32</v>
      </c>
      <c r="C34" s="11" t="s">
        <v>11</v>
      </c>
      <c r="D34" s="10"/>
      <c r="E34" s="21"/>
      <c r="F34" s="21"/>
    </row>
    <row r="35" spans="1:6">
      <c r="A35" s="16">
        <f t="shared" si="0"/>
        <v>29</v>
      </c>
      <c r="D35" s="2" t="s">
        <v>5</v>
      </c>
      <c r="E35" s="22">
        <f>E36</f>
        <v>94465360</v>
      </c>
      <c r="F35" s="22">
        <v>0</v>
      </c>
    </row>
    <row r="36" spans="1:6">
      <c r="A36" s="16">
        <f t="shared" si="0"/>
        <v>30</v>
      </c>
      <c r="D36" s="2" t="s">
        <v>25</v>
      </c>
      <c r="E36" s="22">
        <v>94465360</v>
      </c>
      <c r="F36" s="22">
        <v>0</v>
      </c>
    </row>
    <row r="37" spans="1:6">
      <c r="A37" s="16">
        <f t="shared" si="0"/>
        <v>31</v>
      </c>
      <c r="D37" s="2" t="s">
        <v>30</v>
      </c>
      <c r="E37" s="22">
        <v>318631</v>
      </c>
      <c r="F37" s="22">
        <v>0</v>
      </c>
    </row>
    <row r="38" spans="1:6" ht="13.8" thickBot="1">
      <c r="A38" s="16">
        <f t="shared" si="0"/>
        <v>32</v>
      </c>
    </row>
    <row r="39" spans="1:6">
      <c r="A39" s="16">
        <f t="shared" si="0"/>
        <v>33</v>
      </c>
      <c r="B39" s="10" t="s">
        <v>20</v>
      </c>
      <c r="C39" s="11" t="s">
        <v>10</v>
      </c>
      <c r="D39" s="10"/>
      <c r="E39" s="21"/>
      <c r="F39" s="21"/>
    </row>
    <row r="40" spans="1:6">
      <c r="A40" s="16">
        <f t="shared" si="0"/>
        <v>34</v>
      </c>
      <c r="D40" s="2" t="s">
        <v>5</v>
      </c>
      <c r="E40" s="22">
        <v>12</v>
      </c>
      <c r="F40" s="22">
        <v>24</v>
      </c>
    </row>
    <row r="41" spans="1:6">
      <c r="A41" s="16">
        <f t="shared" si="0"/>
        <v>35</v>
      </c>
      <c r="D41" s="2" t="s">
        <v>25</v>
      </c>
      <c r="E41" s="22">
        <v>64509695</v>
      </c>
      <c r="F41" s="22">
        <v>193299465</v>
      </c>
    </row>
    <row r="42" spans="1:6">
      <c r="A42" s="16">
        <f t="shared" si="0"/>
        <v>36</v>
      </c>
      <c r="D42" s="2" t="s">
        <v>31</v>
      </c>
      <c r="E42" s="22">
        <v>120277</v>
      </c>
      <c r="F42" s="22">
        <v>304518</v>
      </c>
    </row>
    <row r="43" spans="1:6" ht="13.8" thickBot="1">
      <c r="A43" s="16">
        <f t="shared" si="0"/>
        <v>37</v>
      </c>
    </row>
    <row r="44" spans="1:6">
      <c r="A44" s="16">
        <f t="shared" si="0"/>
        <v>38</v>
      </c>
      <c r="B44" s="10" t="s">
        <v>22</v>
      </c>
      <c r="C44" s="11" t="s">
        <v>21</v>
      </c>
      <c r="D44" s="10"/>
      <c r="E44" s="21"/>
      <c r="F44" s="21"/>
    </row>
    <row r="45" spans="1:6">
      <c r="A45" s="16">
        <f t="shared" si="0"/>
        <v>39</v>
      </c>
      <c r="D45" s="2" t="s">
        <v>5</v>
      </c>
      <c r="E45" s="22">
        <v>0</v>
      </c>
      <c r="F45" s="22">
        <v>0</v>
      </c>
    </row>
    <row r="46" spans="1:6">
      <c r="A46" s="16">
        <f t="shared" si="0"/>
        <v>40</v>
      </c>
      <c r="D46" s="2" t="s">
        <v>25</v>
      </c>
      <c r="E46" s="22">
        <v>22081797.600000001</v>
      </c>
      <c r="F46" s="22">
        <v>0</v>
      </c>
    </row>
    <row r="47" spans="1:6">
      <c r="A47" s="16">
        <f t="shared" si="0"/>
        <v>41</v>
      </c>
      <c r="D47" s="2" t="s">
        <v>30</v>
      </c>
      <c r="E47" s="22">
        <v>29575.199999999997</v>
      </c>
      <c r="F47" s="22">
        <v>0</v>
      </c>
    </row>
    <row r="48" spans="1:6">
      <c r="A48" s="16"/>
    </row>
    <row r="49" spans="1:5" s="17" customFormat="1">
      <c r="A49" s="64"/>
      <c r="B49" s="65" t="s">
        <v>91</v>
      </c>
      <c r="C49" s="66"/>
      <c r="D49" s="65"/>
      <c r="E49" s="65"/>
    </row>
  </sheetData>
  <phoneticPr fontId="5" type="noConversion"/>
  <printOptions horizontalCentered="1"/>
  <pageMargins left="0.7" right="0.7" top="0.75" bottom="0.75" header="0.3" footer="0.3"/>
  <pageSetup scale="76" orientation="portrait" r:id="rId1"/>
  <headerFooter>
    <oddHeader>&amp;R&amp;"Arial,Bold"&amp;10Exhibit 3
 Page &amp;P of &amp;N</oddHeader>
  </headerFooter>
  <rowBreaks count="2" manualBreakCount="2">
    <brk id="24" max="5" man="1"/>
    <brk id="4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EAE1-ADDF-4033-992E-6E6FBC046C1D}">
  <sheetPr>
    <tabColor rgb="FFFFFF00"/>
  </sheetPr>
  <dimension ref="A1:P254"/>
  <sheetViews>
    <sheetView topLeftCell="A58" zoomScaleNormal="100" workbookViewId="0">
      <selection activeCell="K12" sqref="K12"/>
    </sheetView>
  </sheetViews>
  <sheetFormatPr defaultRowHeight="14.4"/>
  <cols>
    <col min="1" max="1" width="30.5546875" bestFit="1" customWidth="1"/>
    <col min="2" max="2" width="14.88671875" bestFit="1" customWidth="1"/>
    <col min="3" max="3" width="14.109375" bestFit="1" customWidth="1"/>
    <col min="4" max="4" width="12" bestFit="1" customWidth="1"/>
    <col min="5" max="5" width="14.109375" bestFit="1" customWidth="1"/>
    <col min="6" max="6" width="12" bestFit="1" customWidth="1"/>
    <col min="7" max="7" width="19" bestFit="1" customWidth="1"/>
    <col min="9" max="9" width="8.88671875" style="26"/>
    <col min="10" max="10" width="26.88671875" bestFit="1" customWidth="1"/>
    <col min="11" max="11" width="14.88671875" bestFit="1" customWidth="1"/>
    <col min="12" max="12" width="12.6640625" bestFit="1" customWidth="1"/>
    <col min="13" max="13" width="7.5546875" bestFit="1" customWidth="1"/>
    <col min="14" max="14" width="11.88671875" bestFit="1" customWidth="1"/>
    <col min="15" max="15" width="7.5546875" bestFit="1" customWidth="1"/>
    <col min="16" max="16" width="12.6640625" bestFit="1" customWidth="1"/>
  </cols>
  <sheetData>
    <row r="1" spans="1:9" ht="15" thickBot="1">
      <c r="A1" s="25"/>
      <c r="B1" s="25"/>
      <c r="C1" s="25"/>
      <c r="D1" s="25"/>
    </row>
    <row r="2" spans="1:9">
      <c r="A2" s="70" t="s">
        <v>37</v>
      </c>
      <c r="B2" s="71"/>
      <c r="C2" s="71"/>
      <c r="D2" s="71"/>
      <c r="E2" s="71"/>
      <c r="F2" s="71"/>
      <c r="G2" s="72"/>
      <c r="I2" s="76" t="s">
        <v>92</v>
      </c>
    </row>
    <row r="3" spans="1:9" ht="15" thickBot="1">
      <c r="A3" s="73" t="s">
        <v>38</v>
      </c>
      <c r="B3" s="74"/>
      <c r="C3" s="74"/>
      <c r="D3" s="74"/>
      <c r="E3" s="74"/>
      <c r="F3" s="74"/>
      <c r="G3" s="75"/>
      <c r="I3" s="76" t="s">
        <v>93</v>
      </c>
    </row>
    <row r="4" spans="1:9">
      <c r="A4" s="27"/>
      <c r="B4" s="27"/>
      <c r="C4" s="27"/>
      <c r="D4" s="27"/>
      <c r="E4" s="27"/>
      <c r="F4" s="27"/>
      <c r="G4" s="27"/>
    </row>
    <row r="5" spans="1:9">
      <c r="B5" s="28"/>
      <c r="C5" s="29" t="s">
        <v>39</v>
      </c>
      <c r="D5" s="30" t="s">
        <v>40</v>
      </c>
      <c r="E5" s="31"/>
      <c r="F5" s="32"/>
      <c r="G5" s="33"/>
    </row>
    <row r="6" spans="1:9">
      <c r="B6" s="34" t="s">
        <v>41</v>
      </c>
      <c r="C6" s="35" t="s">
        <v>42</v>
      </c>
      <c r="D6" s="36" t="s">
        <v>43</v>
      </c>
      <c r="E6" s="37"/>
      <c r="F6" s="36" t="s">
        <v>24</v>
      </c>
      <c r="G6" s="37"/>
    </row>
    <row r="7" spans="1:9" ht="15.6">
      <c r="A7" s="38" t="s">
        <v>44</v>
      </c>
      <c r="B7" s="39" t="s">
        <v>45</v>
      </c>
      <c r="C7" s="39" t="s">
        <v>46</v>
      </c>
      <c r="D7" s="40" t="s">
        <v>47</v>
      </c>
      <c r="E7" s="41" t="s">
        <v>46</v>
      </c>
      <c r="F7" s="40" t="s">
        <v>47</v>
      </c>
      <c r="G7" s="41" t="s">
        <v>46</v>
      </c>
    </row>
    <row r="9" spans="1:9">
      <c r="A9" t="s">
        <v>5</v>
      </c>
      <c r="B9" s="42">
        <v>280401</v>
      </c>
      <c r="C9" s="43">
        <v>3036742.83</v>
      </c>
      <c r="D9" s="44">
        <v>10.83</v>
      </c>
      <c r="E9" s="43">
        <v>3036742.83</v>
      </c>
      <c r="F9" s="45">
        <v>15</v>
      </c>
      <c r="G9" s="43">
        <v>4206015</v>
      </c>
      <c r="I9" s="46">
        <f>G9/(G9+G10)</f>
        <v>0.14619832370582761</v>
      </c>
    </row>
    <row r="10" spans="1:9">
      <c r="A10" t="s">
        <v>48</v>
      </c>
      <c r="B10" s="42">
        <v>291344174</v>
      </c>
      <c r="C10" s="42">
        <v>26488271.289999999</v>
      </c>
      <c r="D10" s="47">
        <v>8.8319999999999996E-2</v>
      </c>
      <c r="E10" s="42">
        <v>25731517.44768</v>
      </c>
      <c r="F10" s="48">
        <v>8.4309999999999996E-2</v>
      </c>
      <c r="G10" s="42">
        <v>24563227.309939999</v>
      </c>
      <c r="I10" s="46">
        <f>G10/(G9+G10)</f>
        <v>0.85380167629417236</v>
      </c>
    </row>
    <row r="11" spans="1:9">
      <c r="A11" t="s">
        <v>49</v>
      </c>
      <c r="B11" s="42">
        <v>1395865</v>
      </c>
      <c r="C11" s="49">
        <v>535.96</v>
      </c>
      <c r="D11" s="50">
        <v>5.2991999999999997E-2</v>
      </c>
      <c r="E11" s="42">
        <v>73969.678079999998</v>
      </c>
      <c r="F11" s="50">
        <v>5.2991999999999997E-2</v>
      </c>
      <c r="G11" s="42">
        <v>73969.678079999998</v>
      </c>
    </row>
    <row r="12" spans="1:9">
      <c r="B12" s="42"/>
      <c r="C12" s="51"/>
      <c r="E12" s="51"/>
      <c r="G12" s="51"/>
    </row>
    <row r="13" spans="1:9">
      <c r="E13" s="42"/>
      <c r="G13" s="42"/>
    </row>
    <row r="14" spans="1:9" ht="15" thickBot="1">
      <c r="A14" t="s">
        <v>50</v>
      </c>
      <c r="B14" s="42"/>
      <c r="C14" s="42">
        <v>29525550.079999998</v>
      </c>
      <c r="E14" s="52">
        <v>28842229.955760002</v>
      </c>
      <c r="G14" s="52">
        <v>28843211.988019999</v>
      </c>
    </row>
    <row r="15" spans="1:9" ht="15" thickTop="1">
      <c r="B15" s="42"/>
      <c r="E15" s="42"/>
      <c r="G15" s="42"/>
    </row>
    <row r="16" spans="1:9">
      <c r="A16" t="s">
        <v>51</v>
      </c>
      <c r="B16" s="42"/>
      <c r="C16" s="42">
        <v>-1156126.0900000001</v>
      </c>
      <c r="E16" s="42"/>
      <c r="G16" s="42"/>
    </row>
    <row r="17" spans="1:7">
      <c r="A17" t="s">
        <v>52</v>
      </c>
      <c r="B17" s="42"/>
      <c r="C17" s="51">
        <v>2603231.5899999994</v>
      </c>
      <c r="E17" s="42"/>
      <c r="G17" s="42"/>
    </row>
    <row r="18" spans="1:7">
      <c r="B18" s="42"/>
      <c r="E18" s="42"/>
      <c r="G18" s="42"/>
    </row>
    <row r="19" spans="1:7" ht="15" thickBot="1">
      <c r="A19" t="s">
        <v>53</v>
      </c>
      <c r="B19" s="42"/>
      <c r="C19" s="52">
        <v>30972655.579999998</v>
      </c>
    </row>
    <row r="20" spans="1:7" ht="15" thickTop="1">
      <c r="E20" s="42"/>
      <c r="G20" s="42"/>
    </row>
    <row r="21" spans="1:7">
      <c r="A21" t="s">
        <v>54</v>
      </c>
      <c r="B21" s="42"/>
      <c r="E21" s="43">
        <v>-683320.12423999608</v>
      </c>
      <c r="G21" s="43">
        <v>982.03225999698043</v>
      </c>
    </row>
    <row r="22" spans="1:7">
      <c r="A22" t="s">
        <v>34</v>
      </c>
      <c r="D22" s="53"/>
      <c r="E22" s="53">
        <v>-2.3143349485057117E-2</v>
      </c>
      <c r="F22" s="53"/>
      <c r="G22" s="53">
        <v>3.4048416558056789E-5</v>
      </c>
    </row>
    <row r="24" spans="1:7">
      <c r="A24" t="s">
        <v>55</v>
      </c>
      <c r="C24" s="44">
        <v>105.2975919486735</v>
      </c>
      <c r="D24" s="44"/>
      <c r="E24" s="44">
        <v>102.86065297827041</v>
      </c>
      <c r="F24" s="44"/>
      <c r="G24" s="44">
        <v>102.86415522063045</v>
      </c>
    </row>
    <row r="25" spans="1:7">
      <c r="A25" t="s">
        <v>54</v>
      </c>
      <c r="E25" s="44">
        <v>-2.4369389704030908</v>
      </c>
      <c r="G25" s="44">
        <v>3.5022423600423735E-3</v>
      </c>
    </row>
    <row r="26" spans="1:7">
      <c r="A26" t="s">
        <v>34</v>
      </c>
      <c r="E26" s="53">
        <v>-2.3143349485057151E-2</v>
      </c>
      <c r="G26" s="53">
        <v>3.4048416558100517E-5</v>
      </c>
    </row>
    <row r="29" spans="1:7" ht="15" thickBot="1">
      <c r="A29" s="25"/>
      <c r="B29" s="25"/>
      <c r="C29" s="25"/>
      <c r="D29" s="25"/>
    </row>
    <row r="30" spans="1:7" ht="15" thickBot="1">
      <c r="A30" s="67" t="s">
        <v>56</v>
      </c>
      <c r="B30" s="68"/>
      <c r="C30" s="68"/>
      <c r="D30" s="68"/>
      <c r="E30" s="68"/>
      <c r="F30" s="68"/>
      <c r="G30" s="69"/>
    </row>
    <row r="32" spans="1:7">
      <c r="B32" s="28"/>
      <c r="C32" s="29" t="s">
        <v>39</v>
      </c>
      <c r="D32" s="30" t="s">
        <v>40</v>
      </c>
      <c r="E32" s="31"/>
      <c r="F32" s="32"/>
      <c r="G32" s="33"/>
    </row>
    <row r="33" spans="1:9">
      <c r="B33" s="34" t="s">
        <v>41</v>
      </c>
      <c r="C33" s="35" t="s">
        <v>42</v>
      </c>
      <c r="D33" s="36" t="s">
        <v>43</v>
      </c>
      <c r="E33" s="37"/>
      <c r="F33" s="36" t="s">
        <v>24</v>
      </c>
      <c r="G33" s="37"/>
    </row>
    <row r="34" spans="1:9" ht="15.6">
      <c r="A34" s="38" t="s">
        <v>44</v>
      </c>
      <c r="B34" s="39" t="s">
        <v>45</v>
      </c>
      <c r="C34" s="39" t="s">
        <v>46</v>
      </c>
      <c r="D34" s="40" t="s">
        <v>47</v>
      </c>
      <c r="E34" s="41" t="s">
        <v>46</v>
      </c>
      <c r="F34" s="40" t="s">
        <v>47</v>
      </c>
      <c r="G34" s="41" t="s">
        <v>46</v>
      </c>
    </row>
    <row r="35" spans="1:9">
      <c r="E35" s="42"/>
      <c r="G35" s="42"/>
    </row>
    <row r="36" spans="1:9">
      <c r="A36" t="s">
        <v>5</v>
      </c>
      <c r="B36" s="42">
        <v>2273</v>
      </c>
      <c r="C36" s="43">
        <v>111899.79</v>
      </c>
      <c r="D36" s="44">
        <v>49.23</v>
      </c>
      <c r="E36" s="43">
        <v>111899.79</v>
      </c>
      <c r="F36" s="44">
        <v>49.23</v>
      </c>
      <c r="G36" s="43">
        <v>111899.79</v>
      </c>
      <c r="I36" s="46">
        <f>G36/G41</f>
        <v>6.7877559934113346E-2</v>
      </c>
    </row>
    <row r="37" spans="1:9">
      <c r="A37" t="s">
        <v>57</v>
      </c>
      <c r="B37" s="42">
        <v>66394.615999999995</v>
      </c>
      <c r="C37" s="42">
        <v>491984.10455999995</v>
      </c>
      <c r="D37" s="44">
        <v>7.41</v>
      </c>
      <c r="E37" s="42">
        <v>491984.10455999995</v>
      </c>
      <c r="F37" s="44">
        <v>7.41</v>
      </c>
      <c r="G37" s="42">
        <v>491984.10455999995</v>
      </c>
      <c r="I37" s="46">
        <f>G37/G41</f>
        <v>0.29843380889188875</v>
      </c>
    </row>
    <row r="38" spans="1:9">
      <c r="A38" t="s">
        <v>58</v>
      </c>
      <c r="B38" s="42">
        <v>16032376</v>
      </c>
      <c r="C38" s="42">
        <v>1082424.5854399998</v>
      </c>
      <c r="D38" s="47">
        <v>6.5159999999999996E-2</v>
      </c>
      <c r="E38" s="42">
        <v>1044669.6201599999</v>
      </c>
      <c r="F38" s="47">
        <v>6.5159999999999996E-2</v>
      </c>
      <c r="G38" s="42">
        <v>1044669.6201599999</v>
      </c>
      <c r="I38" s="46">
        <f>G38/G41</f>
        <v>0.63368863117399787</v>
      </c>
    </row>
    <row r="39" spans="1:9">
      <c r="B39" s="42"/>
      <c r="C39" s="51"/>
      <c r="E39" s="51"/>
      <c r="G39" s="51"/>
    </row>
    <row r="40" spans="1:9">
      <c r="B40" s="42"/>
      <c r="C40" s="42"/>
      <c r="E40" s="42"/>
      <c r="G40" s="42"/>
    </row>
    <row r="41" spans="1:9" ht="15" thickBot="1">
      <c r="A41" t="s">
        <v>50</v>
      </c>
      <c r="B41" s="42"/>
      <c r="C41" s="42">
        <v>1686308.4799999997</v>
      </c>
      <c r="E41" s="52">
        <v>1648553.5147199999</v>
      </c>
      <c r="G41" s="52">
        <v>1648553.5147199999</v>
      </c>
    </row>
    <row r="42" spans="1:9" ht="15" thickTop="1">
      <c r="B42" s="42"/>
      <c r="C42" s="42"/>
      <c r="E42" s="42"/>
      <c r="G42" s="42"/>
    </row>
    <row r="43" spans="1:9">
      <c r="A43" t="s">
        <v>51</v>
      </c>
      <c r="B43" s="42"/>
      <c r="C43" s="42">
        <v>-64947.400000000009</v>
      </c>
      <c r="E43" s="42"/>
      <c r="G43" s="42"/>
    </row>
    <row r="44" spans="1:9">
      <c r="A44" t="s">
        <v>52</v>
      </c>
      <c r="B44" s="42"/>
      <c r="C44" s="51">
        <v>142914.97</v>
      </c>
      <c r="E44" s="42"/>
      <c r="G44" s="42"/>
    </row>
    <row r="45" spans="1:9">
      <c r="B45" s="42"/>
      <c r="C45" s="42"/>
      <c r="E45" s="42"/>
      <c r="G45" s="42"/>
    </row>
    <row r="46" spans="1:9" ht="15" thickBot="1">
      <c r="A46" t="s">
        <v>53</v>
      </c>
      <c r="B46" s="42"/>
      <c r="C46" s="52">
        <v>1764276.0499999998</v>
      </c>
    </row>
    <row r="47" spans="1:9" ht="15" thickTop="1">
      <c r="B47" s="42"/>
      <c r="C47" s="42"/>
      <c r="E47" s="42"/>
      <c r="G47" s="42"/>
    </row>
    <row r="48" spans="1:9">
      <c r="A48" t="s">
        <v>54</v>
      </c>
      <c r="B48" s="42"/>
      <c r="C48" s="42"/>
      <c r="E48" s="43">
        <v>-37754.965279999888</v>
      </c>
      <c r="G48" s="43">
        <v>0</v>
      </c>
    </row>
    <row r="49" spans="1:9">
      <c r="A49" t="s">
        <v>34</v>
      </c>
      <c r="D49" s="53"/>
      <c r="E49" s="53">
        <v>-2.2389121402034279E-2</v>
      </c>
      <c r="F49" s="53"/>
      <c r="G49" s="53">
        <v>0</v>
      </c>
    </row>
    <row r="51" spans="1:9">
      <c r="A51" t="s">
        <v>55</v>
      </c>
      <c r="C51" s="44">
        <v>741.88670479542441</v>
      </c>
      <c r="D51" s="44"/>
      <c r="E51" s="44">
        <v>725.2765132952045</v>
      </c>
      <c r="F51" s="44"/>
      <c r="G51" s="44">
        <v>725.2765132952045</v>
      </c>
    </row>
    <row r="52" spans="1:9">
      <c r="A52" t="s">
        <v>54</v>
      </c>
      <c r="E52" s="44">
        <v>-16.610191500219912</v>
      </c>
      <c r="G52" s="44">
        <v>0</v>
      </c>
    </row>
    <row r="53" spans="1:9">
      <c r="A53" t="s">
        <v>34</v>
      </c>
      <c r="E53" s="53">
        <v>-2.2389121402034265E-2</v>
      </c>
      <c r="G53" s="53">
        <v>0</v>
      </c>
    </row>
    <row r="56" spans="1:9" ht="15" thickBot="1">
      <c r="A56" s="25"/>
      <c r="B56" s="25"/>
      <c r="C56" s="25"/>
      <c r="D56" s="25"/>
    </row>
    <row r="57" spans="1:9" ht="15" thickBot="1">
      <c r="A57" s="67" t="s">
        <v>59</v>
      </c>
      <c r="B57" s="68"/>
      <c r="C57" s="68"/>
      <c r="D57" s="68"/>
      <c r="E57" s="68"/>
      <c r="F57" s="68"/>
      <c r="G57" s="69"/>
    </row>
    <row r="59" spans="1:9">
      <c r="B59" s="28"/>
      <c r="C59" s="29" t="s">
        <v>39</v>
      </c>
      <c r="D59" s="30" t="s">
        <v>40</v>
      </c>
      <c r="E59" s="31"/>
      <c r="F59" s="32"/>
      <c r="G59" s="33"/>
    </row>
    <row r="60" spans="1:9">
      <c r="B60" s="34" t="s">
        <v>41</v>
      </c>
      <c r="C60" s="35" t="s">
        <v>42</v>
      </c>
      <c r="D60" s="36" t="s">
        <v>43</v>
      </c>
      <c r="E60" s="37"/>
      <c r="F60" s="36" t="s">
        <v>24</v>
      </c>
      <c r="G60" s="37"/>
    </row>
    <row r="61" spans="1:9" ht="15.6">
      <c r="A61" s="38" t="s">
        <v>44</v>
      </c>
      <c r="B61" s="39" t="s">
        <v>45</v>
      </c>
      <c r="C61" s="39" t="s">
        <v>46</v>
      </c>
      <c r="D61" s="40" t="s">
        <v>47</v>
      </c>
      <c r="E61" s="41" t="s">
        <v>46</v>
      </c>
      <c r="F61" s="40" t="s">
        <v>47</v>
      </c>
      <c r="G61" s="41" t="s">
        <v>46</v>
      </c>
    </row>
    <row r="62" spans="1:9">
      <c r="E62" s="42"/>
      <c r="G62" s="42"/>
    </row>
    <row r="63" spans="1:9">
      <c r="A63" t="s">
        <v>5</v>
      </c>
      <c r="B63" s="42">
        <v>1614</v>
      </c>
      <c r="C63" s="54">
        <v>105733.14000000001</v>
      </c>
      <c r="D63" s="44">
        <v>65.510000000000005</v>
      </c>
      <c r="E63" s="43">
        <v>105733.14000000001</v>
      </c>
      <c r="F63" s="44">
        <v>65.510000000000005</v>
      </c>
      <c r="G63" s="43">
        <v>105733.14000000001</v>
      </c>
      <c r="I63" s="46">
        <f>G63/G68</f>
        <v>1.4507978457452563E-2</v>
      </c>
    </row>
    <row r="64" spans="1:9">
      <c r="A64" t="s">
        <v>60</v>
      </c>
      <c r="B64" s="42">
        <v>300043.12900000002</v>
      </c>
      <c r="C64" s="42">
        <v>2079298.8839700001</v>
      </c>
      <c r="D64" s="44">
        <v>6.93</v>
      </c>
      <c r="E64" s="42">
        <v>2079298.8839700001</v>
      </c>
      <c r="F64" s="44">
        <v>6.93</v>
      </c>
      <c r="G64" s="42">
        <v>2079298.8839700001</v>
      </c>
      <c r="I64" s="46">
        <f>G64/G68</f>
        <v>0.28530717441326259</v>
      </c>
    </row>
    <row r="65" spans="1:9">
      <c r="A65" t="s">
        <v>61</v>
      </c>
      <c r="B65" s="42">
        <v>94831789</v>
      </c>
      <c r="C65" s="42">
        <v>5306214.3060300006</v>
      </c>
      <c r="D65" s="47">
        <v>5.3809999999999997E-2</v>
      </c>
      <c r="E65" s="42">
        <v>5102898.5660899999</v>
      </c>
      <c r="F65" s="47">
        <v>5.3809999999999997E-2</v>
      </c>
      <c r="G65" s="42">
        <v>5102898.5660899999</v>
      </c>
      <c r="I65" s="46">
        <f>G65/G68</f>
        <v>0.70018484712928486</v>
      </c>
    </row>
    <row r="66" spans="1:9">
      <c r="B66" s="42"/>
      <c r="C66" s="51"/>
      <c r="E66" s="51"/>
      <c r="G66" s="51"/>
    </row>
    <row r="67" spans="1:9">
      <c r="B67" s="42"/>
      <c r="C67" s="42"/>
      <c r="E67" s="42"/>
      <c r="G67" s="42"/>
    </row>
    <row r="68" spans="1:9" ht="15" thickBot="1">
      <c r="A68" t="s">
        <v>50</v>
      </c>
      <c r="B68" s="42"/>
      <c r="C68" s="42">
        <v>7491246.3300000001</v>
      </c>
      <c r="E68" s="52">
        <v>7287930.5900599994</v>
      </c>
      <c r="G68" s="52">
        <v>7287930.5900599994</v>
      </c>
    </row>
    <row r="69" spans="1:9" ht="15" thickTop="1">
      <c r="B69" s="42"/>
      <c r="C69" s="42"/>
      <c r="E69" s="42"/>
      <c r="G69" s="42"/>
    </row>
    <row r="70" spans="1:9">
      <c r="A70" t="s">
        <v>51</v>
      </c>
      <c r="B70" s="42"/>
      <c r="C70" s="42">
        <v>-379880.33999999997</v>
      </c>
      <c r="E70" s="42"/>
      <c r="G70" s="42"/>
    </row>
    <row r="71" spans="1:9">
      <c r="A71" t="s">
        <v>52</v>
      </c>
      <c r="B71" s="42"/>
      <c r="C71" s="51">
        <v>610761.22</v>
      </c>
      <c r="E71" s="42"/>
      <c r="G71" s="42"/>
    </row>
    <row r="72" spans="1:9">
      <c r="B72" s="42"/>
      <c r="C72" s="42"/>
      <c r="E72" s="42"/>
      <c r="G72" s="42"/>
    </row>
    <row r="73" spans="1:9" ht="15" thickBot="1">
      <c r="A73" t="s">
        <v>53</v>
      </c>
      <c r="B73" s="42"/>
      <c r="C73" s="52">
        <v>7722127.21</v>
      </c>
    </row>
    <row r="74" spans="1:9" ht="15" thickTop="1">
      <c r="B74" s="42"/>
      <c r="C74" s="42"/>
      <c r="E74" s="42"/>
      <c r="G74" s="42"/>
    </row>
    <row r="75" spans="1:9">
      <c r="A75" t="s">
        <v>54</v>
      </c>
      <c r="B75" s="42"/>
      <c r="C75" s="42"/>
      <c r="E75" s="43">
        <v>-203315.7399400007</v>
      </c>
      <c r="G75" s="43">
        <v>0</v>
      </c>
    </row>
    <row r="76" spans="1:9">
      <c r="A76" t="s">
        <v>34</v>
      </c>
      <c r="D76" s="53"/>
      <c r="E76" s="53">
        <v>-2.714044245558812E-2</v>
      </c>
      <c r="F76" s="53"/>
      <c r="G76" s="53">
        <v>0</v>
      </c>
    </row>
    <row r="78" spans="1:9">
      <c r="A78" t="s">
        <v>55</v>
      </c>
      <c r="C78" s="44">
        <v>4641.4165613382902</v>
      </c>
      <c r="D78" s="44"/>
      <c r="E78" s="44">
        <v>4515.4464622428741</v>
      </c>
      <c r="F78" s="44"/>
      <c r="G78" s="44">
        <v>4515.4464622428741</v>
      </c>
    </row>
    <row r="79" spans="1:9">
      <c r="A79" t="s">
        <v>54</v>
      </c>
      <c r="E79" s="44">
        <v>-125.97009909541612</v>
      </c>
      <c r="G79" s="44">
        <v>0</v>
      </c>
    </row>
    <row r="80" spans="1:9">
      <c r="A80" t="s">
        <v>34</v>
      </c>
      <c r="E80" s="53">
        <v>-2.7140442455588241E-2</v>
      </c>
      <c r="G80" s="53">
        <v>0</v>
      </c>
    </row>
    <row r="83" spans="1:9" ht="15" thickBot="1"/>
    <row r="84" spans="1:9">
      <c r="A84" s="70" t="s">
        <v>62</v>
      </c>
      <c r="B84" s="71"/>
      <c r="C84" s="71"/>
      <c r="D84" s="71"/>
      <c r="E84" s="71"/>
      <c r="F84" s="71"/>
      <c r="G84" s="72"/>
    </row>
    <row r="85" spans="1:9" ht="15" thickBot="1">
      <c r="A85" s="73" t="s">
        <v>63</v>
      </c>
      <c r="B85" s="74"/>
      <c r="C85" s="74"/>
      <c r="D85" s="74"/>
      <c r="E85" s="74"/>
      <c r="F85" s="74"/>
      <c r="G85" s="75"/>
    </row>
    <row r="87" spans="1:9">
      <c r="B87" s="28"/>
      <c r="C87" s="29" t="s">
        <v>39</v>
      </c>
      <c r="D87" s="30" t="s">
        <v>40</v>
      </c>
      <c r="E87" s="31"/>
      <c r="F87" s="32"/>
      <c r="G87" s="33"/>
    </row>
    <row r="88" spans="1:9">
      <c r="B88" s="34" t="s">
        <v>41</v>
      </c>
      <c r="C88" s="35" t="s">
        <v>42</v>
      </c>
      <c r="D88" s="36" t="s">
        <v>43</v>
      </c>
      <c r="E88" s="37"/>
      <c r="F88" s="36" t="s">
        <v>24</v>
      </c>
      <c r="G88" s="37"/>
    </row>
    <row r="89" spans="1:9" ht="15.6">
      <c r="A89" s="55" t="s">
        <v>44</v>
      </c>
      <c r="B89" s="39" t="s">
        <v>45</v>
      </c>
      <c r="C89" s="39" t="s">
        <v>46</v>
      </c>
      <c r="D89" s="40" t="s">
        <v>47</v>
      </c>
      <c r="E89" s="41" t="s">
        <v>46</v>
      </c>
      <c r="F89" s="40" t="s">
        <v>47</v>
      </c>
      <c r="G89" s="41" t="s">
        <v>46</v>
      </c>
    </row>
    <row r="90" spans="1:9">
      <c r="E90" s="42"/>
      <c r="G90" s="42"/>
    </row>
    <row r="91" spans="1:9">
      <c r="A91" t="s">
        <v>5</v>
      </c>
      <c r="B91" s="42">
        <v>24</v>
      </c>
      <c r="C91" s="54">
        <v>29322.239999999998</v>
      </c>
      <c r="D91" s="44">
        <v>1221.76</v>
      </c>
      <c r="E91" s="43">
        <v>29322.239999999998</v>
      </c>
      <c r="F91" s="45">
        <v>1221.76</v>
      </c>
      <c r="G91" s="43">
        <v>29322.239999999998</v>
      </c>
      <c r="I91" s="46">
        <f>G91/G96</f>
        <v>2.6821276240665518E-3</v>
      </c>
    </row>
    <row r="92" spans="1:9">
      <c r="A92" t="s">
        <v>60</v>
      </c>
      <c r="B92" s="42">
        <v>304518</v>
      </c>
      <c r="C92" s="56">
        <v>1875830.8800000001</v>
      </c>
      <c r="D92" s="44">
        <v>6.16</v>
      </c>
      <c r="E92" s="42">
        <v>1875830.8800000001</v>
      </c>
      <c r="F92" s="45">
        <v>7.17</v>
      </c>
      <c r="G92" s="42">
        <v>2183394.06</v>
      </c>
      <c r="I92" s="46">
        <f>G92/G96</f>
        <v>0.19971671750005535</v>
      </c>
    </row>
    <row r="93" spans="1:9">
      <c r="A93" t="s">
        <v>64</v>
      </c>
      <c r="B93" s="42">
        <v>193299465</v>
      </c>
      <c r="C93" s="42">
        <v>9539576.2899999991</v>
      </c>
      <c r="D93" s="47">
        <v>4.6699999999999998E-2</v>
      </c>
      <c r="E93" s="42">
        <v>9027085.0154999997</v>
      </c>
      <c r="F93" s="48">
        <v>4.5109999999999997E-2</v>
      </c>
      <c r="G93" s="42">
        <v>8719738.8661499992</v>
      </c>
      <c r="I93" s="46">
        <f>G93/G96</f>
        <v>0.79760115487587802</v>
      </c>
    </row>
    <row r="94" spans="1:9">
      <c r="B94" s="42"/>
      <c r="C94" s="51"/>
      <c r="E94" s="51"/>
      <c r="G94" s="51">
        <v>0</v>
      </c>
    </row>
    <row r="95" spans="1:9">
      <c r="B95" s="42"/>
      <c r="C95" s="42"/>
      <c r="E95" s="42"/>
      <c r="G95" s="42"/>
    </row>
    <row r="96" spans="1:9" ht="15" thickBot="1">
      <c r="A96" t="s">
        <v>50</v>
      </c>
      <c r="B96" s="42"/>
      <c r="C96" s="42">
        <v>11444729.41</v>
      </c>
      <c r="E96" s="52">
        <v>10932238.135499999</v>
      </c>
      <c r="G96" s="52">
        <v>10932455.16615</v>
      </c>
    </row>
    <row r="97" spans="1:7" ht="15" thickTop="1">
      <c r="B97" s="42"/>
      <c r="C97" s="42"/>
      <c r="E97" s="42"/>
      <c r="G97" s="42"/>
    </row>
    <row r="98" spans="1:7">
      <c r="A98" t="s">
        <v>51</v>
      </c>
      <c r="B98" s="42"/>
      <c r="C98" s="42">
        <v>-793277.77000000014</v>
      </c>
      <c r="E98" s="42"/>
      <c r="G98" s="42"/>
    </row>
    <row r="99" spans="1:7">
      <c r="A99" t="s">
        <v>52</v>
      </c>
      <c r="B99" s="42"/>
      <c r="C99" s="51">
        <v>1266129</v>
      </c>
      <c r="E99" s="42"/>
      <c r="G99" s="42"/>
    </row>
    <row r="100" spans="1:7">
      <c r="B100" s="42"/>
      <c r="C100" s="42"/>
      <c r="E100" s="42"/>
      <c r="G100" s="42"/>
    </row>
    <row r="101" spans="1:7" ht="15" thickBot="1">
      <c r="A101" t="s">
        <v>53</v>
      </c>
      <c r="B101" s="42"/>
      <c r="C101" s="52">
        <v>11917580.640000001</v>
      </c>
    </row>
    <row r="102" spans="1:7" ht="15" thickTop="1">
      <c r="B102" s="42"/>
      <c r="C102" s="42"/>
      <c r="E102" s="42"/>
      <c r="G102" s="42"/>
    </row>
    <row r="103" spans="1:7">
      <c r="A103" t="s">
        <v>54</v>
      </c>
      <c r="B103" s="42"/>
      <c r="C103" s="42"/>
      <c r="E103" s="43">
        <v>-512491.27450000122</v>
      </c>
      <c r="G103" s="43">
        <v>217.03065000101924</v>
      </c>
    </row>
    <row r="104" spans="1:7">
      <c r="A104" t="s">
        <v>34</v>
      </c>
      <c r="D104" s="53"/>
      <c r="E104" s="53">
        <v>-4.4779675966144246E-2</v>
      </c>
      <c r="F104" s="53"/>
      <c r="G104" s="53">
        <v>1.985235295014849E-5</v>
      </c>
    </row>
    <row r="106" spans="1:7">
      <c r="A106" t="s">
        <v>55</v>
      </c>
      <c r="C106" s="44">
        <v>476863.72541666665</v>
      </c>
      <c r="D106" s="44"/>
      <c r="E106" s="44">
        <v>455509.92231249996</v>
      </c>
      <c r="F106" s="44"/>
      <c r="G106" s="44">
        <v>455518.96525625</v>
      </c>
    </row>
    <row r="107" spans="1:7">
      <c r="A107" t="s">
        <v>54</v>
      </c>
      <c r="E107" s="44">
        <v>-21353.803104166698</v>
      </c>
      <c r="G107" s="44">
        <v>9.0429437500424683</v>
      </c>
    </row>
    <row r="108" spans="1:7">
      <c r="A108" t="s">
        <v>34</v>
      </c>
      <c r="E108" s="53">
        <v>-4.4779675966144204E-2</v>
      </c>
      <c r="G108" s="53">
        <v>1.985235295014849E-5</v>
      </c>
    </row>
    <row r="111" spans="1:7">
      <c r="A111" s="25"/>
      <c r="B111" s="25"/>
      <c r="C111" s="25"/>
      <c r="D111" s="25"/>
    </row>
    <row r="112" spans="1:7" ht="15" thickBot="1">
      <c r="A112" s="25"/>
      <c r="B112" s="25"/>
      <c r="C112" s="25"/>
      <c r="D112" s="25"/>
    </row>
    <row r="113" spans="1:9" ht="15" thickBot="1">
      <c r="A113" s="67" t="s">
        <v>65</v>
      </c>
      <c r="B113" s="68"/>
      <c r="C113" s="68"/>
      <c r="D113" s="68"/>
      <c r="E113" s="68"/>
      <c r="F113" s="68"/>
      <c r="G113" s="69"/>
    </row>
    <row r="115" spans="1:9">
      <c r="B115" s="28"/>
      <c r="C115" s="29" t="s">
        <v>39</v>
      </c>
      <c r="D115" s="30" t="s">
        <v>40</v>
      </c>
      <c r="E115" s="31"/>
      <c r="F115" s="32"/>
      <c r="G115" s="33"/>
    </row>
    <row r="116" spans="1:9">
      <c r="B116" s="34" t="s">
        <v>41</v>
      </c>
      <c r="C116" s="35" t="s">
        <v>42</v>
      </c>
      <c r="D116" s="36" t="s">
        <v>43</v>
      </c>
      <c r="E116" s="37"/>
      <c r="F116" s="36" t="s">
        <v>24</v>
      </c>
      <c r="G116" s="37"/>
    </row>
    <row r="117" spans="1:9" ht="15.6">
      <c r="A117" s="55" t="s">
        <v>44</v>
      </c>
      <c r="B117" s="39" t="s">
        <v>45</v>
      </c>
      <c r="C117" s="39" t="s">
        <v>46</v>
      </c>
      <c r="D117" s="40" t="s">
        <v>47</v>
      </c>
      <c r="E117" s="41" t="s">
        <v>46</v>
      </c>
      <c r="F117" s="40" t="s">
        <v>47</v>
      </c>
      <c r="G117" s="41" t="s">
        <v>46</v>
      </c>
    </row>
    <row r="118" spans="1:9">
      <c r="E118" s="42"/>
      <c r="G118" s="42"/>
    </row>
    <row r="119" spans="1:9">
      <c r="A119" t="s">
        <v>5</v>
      </c>
      <c r="B119" s="42">
        <v>12</v>
      </c>
      <c r="C119" s="54">
        <v>136200</v>
      </c>
      <c r="D119" s="44">
        <v>11350</v>
      </c>
      <c r="E119" s="43">
        <v>136200</v>
      </c>
      <c r="F119" s="44">
        <v>11350</v>
      </c>
      <c r="G119" s="43">
        <v>136200</v>
      </c>
      <c r="I119" s="46"/>
    </row>
    <row r="120" spans="1:9">
      <c r="A120" t="s">
        <v>66</v>
      </c>
      <c r="B120" s="42">
        <v>12</v>
      </c>
      <c r="C120" s="56">
        <v>3516</v>
      </c>
      <c r="D120" s="44">
        <v>293</v>
      </c>
      <c r="E120" s="42">
        <v>3516</v>
      </c>
      <c r="F120" s="44">
        <v>293</v>
      </c>
      <c r="G120" s="42">
        <v>3516</v>
      </c>
      <c r="I120" s="46"/>
    </row>
    <row r="121" spans="1:9">
      <c r="A121" t="s">
        <v>67</v>
      </c>
      <c r="B121" s="42">
        <v>300000</v>
      </c>
      <c r="C121" s="42">
        <v>525000</v>
      </c>
      <c r="D121" s="47">
        <v>1.75</v>
      </c>
      <c r="E121" s="42">
        <v>525000</v>
      </c>
      <c r="F121" s="47">
        <v>1.75</v>
      </c>
      <c r="G121" s="42">
        <v>525000</v>
      </c>
      <c r="I121" s="46"/>
    </row>
    <row r="122" spans="1:9">
      <c r="A122" t="s">
        <v>58</v>
      </c>
      <c r="B122" s="42"/>
      <c r="C122" s="51"/>
      <c r="D122" s="44"/>
      <c r="E122" s="51"/>
      <c r="F122" s="44"/>
      <c r="G122" s="51"/>
    </row>
    <row r="123" spans="1:9">
      <c r="A123" t="s">
        <v>68</v>
      </c>
      <c r="B123" s="42">
        <v>6249028</v>
      </c>
      <c r="C123" s="42">
        <v>223965.16351999997</v>
      </c>
      <c r="D123">
        <v>3.5839999999999997E-2</v>
      </c>
      <c r="E123" s="42">
        <v>223965.16351999997</v>
      </c>
      <c r="F123">
        <v>3.5839999999999997E-2</v>
      </c>
      <c r="G123" s="42">
        <v>223965.16351999997</v>
      </c>
    </row>
    <row r="124" spans="1:9" ht="15" thickBot="1">
      <c r="A124" t="s">
        <v>69</v>
      </c>
      <c r="B124" s="42">
        <v>7150568</v>
      </c>
      <c r="C124" s="42">
        <v>395949.0664799998</v>
      </c>
      <c r="D124">
        <v>3.6429999999999997E-2</v>
      </c>
      <c r="E124" s="52">
        <v>260495.19223999997</v>
      </c>
      <c r="F124">
        <v>3.6429999999999997E-2</v>
      </c>
      <c r="G124" s="52">
        <v>260495.19223999997</v>
      </c>
    </row>
    <row r="125" spans="1:9" ht="15" thickTop="1">
      <c r="A125" t="s">
        <v>70</v>
      </c>
      <c r="B125" s="42">
        <v>27788.333333333332</v>
      </c>
      <c r="C125" s="42">
        <v>83365</v>
      </c>
      <c r="D125">
        <v>3</v>
      </c>
      <c r="E125" s="42">
        <v>83365</v>
      </c>
      <c r="F125">
        <v>3</v>
      </c>
      <c r="G125" s="42">
        <v>83365</v>
      </c>
    </row>
    <row r="126" spans="1:9">
      <c r="B126" s="42"/>
      <c r="C126" s="42"/>
      <c r="E126" s="42"/>
      <c r="G126" s="42"/>
    </row>
    <row r="127" spans="1:9">
      <c r="A127" t="s">
        <v>50</v>
      </c>
      <c r="B127" s="42"/>
      <c r="C127" s="51">
        <v>1367995.2299999997</v>
      </c>
      <c r="E127" s="42">
        <v>1232541.3557599999</v>
      </c>
      <c r="G127" s="42">
        <v>1232541.3557599999</v>
      </c>
    </row>
    <row r="128" spans="1:9">
      <c r="B128" s="42"/>
      <c r="C128" s="42"/>
      <c r="E128" s="42"/>
      <c r="G128" s="42"/>
    </row>
    <row r="129" spans="1:7" ht="15" thickBot="1">
      <c r="A129" t="s">
        <v>51</v>
      </c>
      <c r="B129" s="42"/>
      <c r="C129" s="52">
        <v>0</v>
      </c>
    </row>
    <row r="130" spans="1:7" ht="15" thickTop="1">
      <c r="A130" t="s">
        <v>52</v>
      </c>
      <c r="B130" s="42"/>
      <c r="C130" s="42">
        <v>106341</v>
      </c>
      <c r="E130" s="42"/>
      <c r="G130" s="42"/>
    </row>
    <row r="131" spans="1:7">
      <c r="B131" s="42"/>
      <c r="C131" s="42"/>
      <c r="E131" s="43"/>
      <c r="G131" s="43"/>
    </row>
    <row r="132" spans="1:7">
      <c r="A132" t="s">
        <v>53</v>
      </c>
      <c r="C132">
        <v>1474336.2299999997</v>
      </c>
      <c r="D132" s="53"/>
      <c r="E132" s="53"/>
      <c r="F132" s="53"/>
      <c r="G132" s="53"/>
    </row>
    <row r="134" spans="1:7">
      <c r="A134" t="s">
        <v>54</v>
      </c>
      <c r="C134" s="44"/>
      <c r="D134" s="44"/>
      <c r="E134" s="44">
        <v>-135453.8742399998</v>
      </c>
      <c r="F134" s="44"/>
      <c r="G134" s="44">
        <v>0</v>
      </c>
    </row>
    <row r="135" spans="1:7">
      <c r="A135" t="s">
        <v>34</v>
      </c>
      <c r="E135" s="44">
        <v>-9.9016335195847016E-2</v>
      </c>
      <c r="G135" s="44">
        <v>0</v>
      </c>
    </row>
    <row r="136" spans="1:7">
      <c r="E136" s="53"/>
      <c r="G136" s="53"/>
    </row>
    <row r="137" spans="1:7">
      <c r="A137" t="s">
        <v>55</v>
      </c>
      <c r="C137">
        <v>113999.60249999998</v>
      </c>
      <c r="E137">
        <v>102711.77964666666</v>
      </c>
      <c r="G137">
        <v>102711.77964666666</v>
      </c>
    </row>
    <row r="138" spans="1:7">
      <c r="A138" t="s">
        <v>54</v>
      </c>
      <c r="E138">
        <v>-11287.822853333317</v>
      </c>
      <c r="G138">
        <v>0</v>
      </c>
    </row>
    <row r="139" spans="1:7">
      <c r="A139" s="25" t="s">
        <v>34</v>
      </c>
      <c r="B139" s="25"/>
      <c r="C139" s="25"/>
      <c r="D139" s="25"/>
      <c r="E139">
        <v>-9.9016335195847016E-2</v>
      </c>
      <c r="G139">
        <v>0</v>
      </c>
    </row>
    <row r="140" spans="1:7" ht="15" thickBot="1">
      <c r="A140" s="25"/>
      <c r="B140" s="25"/>
      <c r="C140" s="25"/>
      <c r="D140" s="25"/>
    </row>
    <row r="141" spans="1:7" ht="15" thickBot="1">
      <c r="A141" s="67" t="s">
        <v>71</v>
      </c>
      <c r="B141" s="68"/>
      <c r="C141" s="68"/>
      <c r="D141" s="68"/>
      <c r="E141" s="68"/>
      <c r="F141" s="68"/>
      <c r="G141" s="69"/>
    </row>
    <row r="143" spans="1:7">
      <c r="B143" s="28"/>
      <c r="C143" s="29" t="s">
        <v>39</v>
      </c>
      <c r="D143" s="30" t="s">
        <v>40</v>
      </c>
      <c r="E143" s="31"/>
      <c r="F143" s="32"/>
      <c r="G143" s="33"/>
    </row>
    <row r="144" spans="1:7">
      <c r="B144" s="34" t="s">
        <v>41</v>
      </c>
      <c r="C144" s="35" t="s">
        <v>42</v>
      </c>
      <c r="D144" s="36" t="s">
        <v>43</v>
      </c>
      <c r="E144" s="37"/>
      <c r="F144" s="36" t="s">
        <v>24</v>
      </c>
      <c r="G144" s="37"/>
    </row>
    <row r="145" spans="1:9" ht="15.6">
      <c r="A145" s="55" t="s">
        <v>44</v>
      </c>
      <c r="B145" s="39" t="s">
        <v>45</v>
      </c>
      <c r="C145" s="39" t="s">
        <v>46</v>
      </c>
      <c r="D145" s="40" t="s">
        <v>47</v>
      </c>
      <c r="E145" s="41" t="s">
        <v>46</v>
      </c>
      <c r="F145" s="40" t="s">
        <v>47</v>
      </c>
      <c r="G145" s="41" t="s">
        <v>46</v>
      </c>
    </row>
    <row r="146" spans="1:9">
      <c r="E146" s="42"/>
      <c r="G146" s="42"/>
    </row>
    <row r="147" spans="1:9">
      <c r="A147" t="s">
        <v>5</v>
      </c>
      <c r="B147" s="42">
        <v>12</v>
      </c>
      <c r="C147" s="54">
        <v>65448</v>
      </c>
      <c r="D147" s="44">
        <v>5454</v>
      </c>
      <c r="E147" s="43">
        <v>65448</v>
      </c>
      <c r="F147" s="44">
        <v>5454</v>
      </c>
      <c r="G147" s="43">
        <v>65448</v>
      </c>
      <c r="I147" s="46">
        <f>G147/G152</f>
        <v>4.8824223418585761E-3</v>
      </c>
    </row>
    <row r="148" spans="1:9">
      <c r="A148" t="s">
        <v>60</v>
      </c>
      <c r="B148" s="42">
        <v>368572</v>
      </c>
      <c r="C148" s="56">
        <v>2572632.56</v>
      </c>
      <c r="D148" s="44">
        <v>6.98</v>
      </c>
      <c r="E148" s="42">
        <v>2572632.56</v>
      </c>
      <c r="F148" s="44">
        <v>6.98</v>
      </c>
      <c r="G148" s="42">
        <v>2572632.56</v>
      </c>
      <c r="I148" s="46">
        <f>G148/G152</f>
        <v>0.19191844958343759</v>
      </c>
    </row>
    <row r="149" spans="1:9">
      <c r="A149" t="s">
        <v>58</v>
      </c>
      <c r="B149" s="42">
        <v>251265833</v>
      </c>
      <c r="C149" s="42">
        <v>11403873.269999998</v>
      </c>
      <c r="D149" s="47">
        <v>4.2849999999999999E-2</v>
      </c>
      <c r="E149" s="42">
        <v>10766740.944049999</v>
      </c>
      <c r="F149" s="47">
        <v>4.2849999999999999E-2</v>
      </c>
      <c r="G149" s="42">
        <v>10766740.944049999</v>
      </c>
      <c r="I149" s="46">
        <f>G149/G152</f>
        <v>0.80319912807470384</v>
      </c>
    </row>
    <row r="150" spans="1:9">
      <c r="B150" s="42"/>
      <c r="C150" s="51"/>
      <c r="D150" s="44"/>
      <c r="E150" s="51"/>
      <c r="F150" s="44"/>
      <c r="G150" s="51"/>
    </row>
    <row r="151" spans="1:9">
      <c r="B151" s="42"/>
      <c r="C151" s="42"/>
      <c r="E151" s="42"/>
      <c r="G151" s="42"/>
    </row>
    <row r="152" spans="1:9" ht="15" thickBot="1">
      <c r="A152" t="s">
        <v>50</v>
      </c>
      <c r="B152" s="42"/>
      <c r="C152" s="42">
        <v>14041953.829999998</v>
      </c>
      <c r="E152" s="52">
        <v>13404821.50405</v>
      </c>
      <c r="G152" s="52">
        <v>13404821.50405</v>
      </c>
    </row>
    <row r="153" spans="1:9" ht="15" thickTop="1">
      <c r="B153" s="42"/>
      <c r="C153" s="42"/>
      <c r="E153" s="42"/>
      <c r="G153" s="42"/>
    </row>
    <row r="154" spans="1:9">
      <c r="A154" t="s">
        <v>51</v>
      </c>
      <c r="B154" s="42"/>
      <c r="C154" s="42">
        <v>-867716.65999999992</v>
      </c>
      <c r="E154" s="42"/>
      <c r="G154" s="42"/>
    </row>
    <row r="155" spans="1:9">
      <c r="A155" t="s">
        <v>52</v>
      </c>
      <c r="B155" s="42"/>
      <c r="C155" s="51">
        <v>1555879</v>
      </c>
      <c r="E155" s="42"/>
      <c r="G155" s="42"/>
    </row>
    <row r="156" spans="1:9">
      <c r="B156" s="42"/>
      <c r="C156" s="42"/>
      <c r="E156" s="42"/>
      <c r="G156" s="42"/>
    </row>
    <row r="157" spans="1:9" ht="15" thickBot="1">
      <c r="A157" t="s">
        <v>53</v>
      </c>
      <c r="B157" s="42"/>
      <c r="C157" s="52">
        <v>14730116.169999998</v>
      </c>
    </row>
    <row r="158" spans="1:9" ht="15" thickTop="1">
      <c r="B158" s="42"/>
      <c r="C158" s="42"/>
      <c r="E158" s="42"/>
      <c r="G158" s="42"/>
    </row>
    <row r="159" spans="1:9">
      <c r="A159" t="s">
        <v>54</v>
      </c>
      <c r="B159" s="42"/>
      <c r="C159" s="42"/>
      <c r="E159" s="43">
        <v>-637132.32594999857</v>
      </c>
      <c r="G159" s="43">
        <v>0</v>
      </c>
    </row>
    <row r="160" spans="1:9">
      <c r="A160" t="s">
        <v>34</v>
      </c>
      <c r="D160" s="53"/>
      <c r="E160" s="53">
        <v>-4.5373481045692818E-2</v>
      </c>
      <c r="F160" s="53"/>
      <c r="G160" s="53">
        <v>0</v>
      </c>
    </row>
    <row r="162" spans="1:7">
      <c r="A162" t="s">
        <v>55</v>
      </c>
      <c r="C162" s="44">
        <v>1170162.8191666666</v>
      </c>
      <c r="D162" s="44"/>
      <c r="E162" s="44">
        <v>1117068.4586708334</v>
      </c>
      <c r="F162" s="44"/>
      <c r="G162" s="44">
        <v>1117068.4586708334</v>
      </c>
    </row>
    <row r="163" spans="1:7">
      <c r="A163" t="s">
        <v>54</v>
      </c>
      <c r="E163" s="44">
        <v>-53094.360495833214</v>
      </c>
      <c r="G163" s="44">
        <v>0</v>
      </c>
    </row>
    <row r="164" spans="1:7">
      <c r="A164" t="s">
        <v>34</v>
      </c>
      <c r="E164" s="53">
        <v>-4.5373481045692811E-2</v>
      </c>
      <c r="G164" s="53">
        <v>0</v>
      </c>
    </row>
    <row r="165" spans="1:7" ht="15" thickBot="1"/>
    <row r="166" spans="1:7" ht="15" thickBot="1">
      <c r="A166" s="67" t="s">
        <v>72</v>
      </c>
      <c r="B166" s="68"/>
      <c r="C166" s="68"/>
      <c r="D166" s="68"/>
      <c r="E166" s="68"/>
      <c r="F166" s="68"/>
      <c r="G166" s="69"/>
    </row>
    <row r="168" spans="1:7">
      <c r="B168" s="28"/>
      <c r="C168" s="29" t="s">
        <v>39</v>
      </c>
      <c r="D168" s="30" t="s">
        <v>40</v>
      </c>
      <c r="E168" s="31"/>
      <c r="F168" s="32"/>
      <c r="G168" s="33"/>
    </row>
    <row r="169" spans="1:7">
      <c r="B169" s="34" t="s">
        <v>41</v>
      </c>
      <c r="C169" s="35" t="s">
        <v>42</v>
      </c>
      <c r="D169" s="36" t="s">
        <v>43</v>
      </c>
      <c r="E169" s="37"/>
      <c r="F169" s="36" t="s">
        <v>24</v>
      </c>
      <c r="G169" s="37"/>
    </row>
    <row r="170" spans="1:7" ht="15.6">
      <c r="A170" s="55" t="s">
        <v>44</v>
      </c>
      <c r="B170" s="39" t="s">
        <v>45</v>
      </c>
      <c r="C170" s="39" t="s">
        <v>46</v>
      </c>
      <c r="D170" s="40" t="s">
        <v>47</v>
      </c>
      <c r="E170" s="41" t="s">
        <v>46</v>
      </c>
      <c r="F170" s="40" t="s">
        <v>47</v>
      </c>
      <c r="G170" s="41" t="s">
        <v>46</v>
      </c>
    </row>
    <row r="171" spans="1:7">
      <c r="E171" s="42"/>
      <c r="G171" s="42"/>
    </row>
    <row r="172" spans="1:7">
      <c r="A172" t="s">
        <v>73</v>
      </c>
      <c r="E172" s="42"/>
      <c r="G172" s="42"/>
    </row>
    <row r="173" spans="1:7">
      <c r="A173" s="57" t="s">
        <v>74</v>
      </c>
      <c r="B173" s="42">
        <v>23870</v>
      </c>
      <c r="C173" s="42">
        <v>213159.1</v>
      </c>
      <c r="D173" s="44">
        <v>8.93</v>
      </c>
      <c r="E173" s="42">
        <v>213159.1</v>
      </c>
      <c r="F173" s="44">
        <v>8.93</v>
      </c>
      <c r="G173" s="42">
        <v>213159.1</v>
      </c>
    </row>
    <row r="174" spans="1:7">
      <c r="A174" s="58" t="s">
        <v>75</v>
      </c>
      <c r="B174" s="42">
        <v>0</v>
      </c>
      <c r="C174" s="42">
        <v>0</v>
      </c>
      <c r="D174" s="44">
        <v>20.010000000000002</v>
      </c>
      <c r="E174" s="42">
        <v>0</v>
      </c>
      <c r="F174" s="44">
        <v>20.010000000000002</v>
      </c>
      <c r="G174" s="42">
        <v>0</v>
      </c>
    </row>
    <row r="175" spans="1:7">
      <c r="A175" s="57" t="s">
        <v>76</v>
      </c>
      <c r="B175" s="42">
        <v>422</v>
      </c>
      <c r="C175" s="42">
        <v>7275.28</v>
      </c>
      <c r="D175" s="44">
        <v>17.239999999999998</v>
      </c>
      <c r="E175" s="42">
        <v>7275.28</v>
      </c>
      <c r="F175" s="44">
        <v>17.239999999999998</v>
      </c>
      <c r="G175" s="42">
        <v>7275.28</v>
      </c>
    </row>
    <row r="176" spans="1:7">
      <c r="A176" s="58" t="s">
        <v>75</v>
      </c>
      <c r="B176" s="42">
        <v>0</v>
      </c>
      <c r="C176" s="42">
        <v>0</v>
      </c>
      <c r="D176" s="44">
        <v>26.85</v>
      </c>
      <c r="E176" s="42">
        <v>0</v>
      </c>
      <c r="F176" s="44">
        <v>26.85</v>
      </c>
      <c r="G176" s="42">
        <v>0</v>
      </c>
    </row>
    <row r="177" spans="1:7">
      <c r="A177" s="59" t="s">
        <v>77</v>
      </c>
      <c r="B177" s="42"/>
      <c r="C177" s="42"/>
      <c r="D177" s="44"/>
      <c r="E177" s="42"/>
      <c r="F177" s="44"/>
      <c r="G177" s="42"/>
    </row>
    <row r="178" spans="1:7">
      <c r="A178" s="57" t="s">
        <v>78</v>
      </c>
      <c r="B178" s="42">
        <v>67362</v>
      </c>
      <c r="C178" s="42">
        <v>580793.43999999994</v>
      </c>
      <c r="D178" s="44">
        <v>8.6199999999999992</v>
      </c>
      <c r="E178" s="42">
        <v>580660.43999999994</v>
      </c>
      <c r="F178" s="44">
        <v>8.6199999999999992</v>
      </c>
      <c r="G178" s="42">
        <v>580660.43999999994</v>
      </c>
    </row>
    <row r="179" spans="1:7">
      <c r="A179" s="58" t="s">
        <v>75</v>
      </c>
      <c r="B179" s="42">
        <v>180</v>
      </c>
      <c r="C179" s="42">
        <v>3276</v>
      </c>
      <c r="D179" s="44">
        <v>18.2</v>
      </c>
      <c r="E179" s="42">
        <v>3276</v>
      </c>
      <c r="F179" s="44">
        <v>18.2</v>
      </c>
      <c r="G179" s="42">
        <v>3276</v>
      </c>
    </row>
    <row r="180" spans="1:7">
      <c r="A180" s="58" t="s">
        <v>79</v>
      </c>
      <c r="B180" s="42">
        <v>2632</v>
      </c>
      <c r="C180" s="42">
        <v>22924.720000000001</v>
      </c>
      <c r="D180" s="44">
        <v>8.7100000000000009</v>
      </c>
      <c r="E180" s="42">
        <v>22924.720000000001</v>
      </c>
      <c r="F180" s="44">
        <v>8.7100000000000009</v>
      </c>
      <c r="G180" s="42">
        <v>22924.720000000001</v>
      </c>
    </row>
    <row r="181" spans="1:7">
      <c r="A181" s="57" t="s">
        <v>80</v>
      </c>
      <c r="B181" s="42">
        <v>756</v>
      </c>
      <c r="C181" s="42">
        <v>9321.48</v>
      </c>
      <c r="D181" s="44">
        <v>12.33</v>
      </c>
      <c r="E181" s="42">
        <v>9321.48</v>
      </c>
      <c r="F181" s="44">
        <v>12.33</v>
      </c>
      <c r="G181" s="42">
        <v>9321.48</v>
      </c>
    </row>
    <row r="182" spans="1:7">
      <c r="A182" s="58" t="s">
        <v>75</v>
      </c>
      <c r="B182" s="42">
        <v>156</v>
      </c>
      <c r="C182" s="42">
        <v>3419.5200000000004</v>
      </c>
      <c r="D182" s="44">
        <v>21.92</v>
      </c>
      <c r="E182" s="42">
        <v>3419.5200000000004</v>
      </c>
      <c r="F182" s="44">
        <v>21.92</v>
      </c>
      <c r="G182" s="42">
        <v>3419.5200000000004</v>
      </c>
    </row>
    <row r="183" spans="1:7">
      <c r="A183" s="58" t="s">
        <v>79</v>
      </c>
      <c r="B183" s="42">
        <v>1113</v>
      </c>
      <c r="C183" s="42">
        <v>13467.3</v>
      </c>
      <c r="D183" s="44">
        <v>12.1</v>
      </c>
      <c r="E183" s="42">
        <v>13467.3</v>
      </c>
      <c r="F183" s="44">
        <v>12.1</v>
      </c>
      <c r="G183" s="42">
        <v>13467.3</v>
      </c>
    </row>
    <row r="184" spans="1:7">
      <c r="A184" s="57" t="s">
        <v>81</v>
      </c>
      <c r="B184" s="42">
        <v>12</v>
      </c>
      <c r="C184" s="42">
        <v>224.16</v>
      </c>
      <c r="D184" s="44">
        <v>18.68</v>
      </c>
      <c r="E184" s="42">
        <v>224.16</v>
      </c>
      <c r="F184" s="44">
        <v>18.68</v>
      </c>
      <c r="G184" s="42">
        <v>224.16</v>
      </c>
    </row>
    <row r="185" spans="1:7">
      <c r="A185" s="58" t="s">
        <v>75</v>
      </c>
      <c r="B185" s="42">
        <v>0</v>
      </c>
      <c r="C185" s="42">
        <v>0</v>
      </c>
      <c r="D185" s="44">
        <v>27.77</v>
      </c>
      <c r="E185" s="42">
        <v>0</v>
      </c>
      <c r="F185" s="44">
        <v>27.77</v>
      </c>
      <c r="G185" s="42">
        <v>0</v>
      </c>
    </row>
    <row r="186" spans="1:7">
      <c r="A186" s="58" t="s">
        <v>79</v>
      </c>
      <c r="B186" s="42">
        <v>2632</v>
      </c>
      <c r="C186" s="42">
        <v>48191.92</v>
      </c>
      <c r="D186" s="44">
        <v>18.309999999999999</v>
      </c>
      <c r="E186" s="42">
        <v>48191.92</v>
      </c>
      <c r="F186" s="44">
        <v>18.309999999999999</v>
      </c>
      <c r="G186" s="42">
        <v>48191.92</v>
      </c>
    </row>
    <row r="187" spans="1:7">
      <c r="B187" s="42"/>
      <c r="C187" s="42"/>
      <c r="D187" s="44"/>
      <c r="E187" s="42"/>
      <c r="F187" s="44"/>
      <c r="G187" s="42"/>
    </row>
    <row r="188" spans="1:7" ht="15" thickBot="1">
      <c r="A188" t="s">
        <v>82</v>
      </c>
      <c r="B188" s="60">
        <v>4976578</v>
      </c>
    </row>
    <row r="189" spans="1:7" ht="15" thickTop="1">
      <c r="B189" s="42"/>
    </row>
    <row r="190" spans="1:7">
      <c r="A190" t="s">
        <v>83</v>
      </c>
      <c r="B190" s="42"/>
      <c r="C190" s="51"/>
      <c r="E190" s="51"/>
      <c r="G190" s="51">
        <v>0</v>
      </c>
    </row>
    <row r="191" spans="1:7">
      <c r="B191" s="42"/>
      <c r="C191" s="42"/>
      <c r="E191" s="42"/>
      <c r="G191" s="42"/>
    </row>
    <row r="192" spans="1:7" ht="15" thickBot="1">
      <c r="A192" t="s">
        <v>50</v>
      </c>
      <c r="B192" s="42"/>
      <c r="C192" s="42">
        <v>902052.92</v>
      </c>
      <c r="E192" s="52">
        <v>901919.92</v>
      </c>
      <c r="G192" s="52">
        <v>901919.92</v>
      </c>
    </row>
    <row r="193" spans="1:7" ht="15" thickTop="1">
      <c r="C193" s="42"/>
      <c r="E193" s="42"/>
      <c r="G193" s="42"/>
    </row>
    <row r="194" spans="1:7">
      <c r="A194" t="s">
        <v>51</v>
      </c>
      <c r="B194" s="42"/>
      <c r="C194" s="42">
        <v>-696.59000000000015</v>
      </c>
      <c r="E194" s="42"/>
      <c r="G194" s="42"/>
    </row>
    <row r="195" spans="1:7">
      <c r="A195" t="s">
        <v>52</v>
      </c>
      <c r="B195" s="42"/>
      <c r="C195" s="51">
        <v>2520.83</v>
      </c>
      <c r="E195" s="42"/>
      <c r="G195" s="42"/>
    </row>
    <row r="196" spans="1:7">
      <c r="B196" s="42"/>
      <c r="C196" s="42"/>
      <c r="E196" s="42"/>
      <c r="G196" s="42"/>
    </row>
    <row r="197" spans="1:7" ht="15" thickBot="1">
      <c r="A197" t="s">
        <v>53</v>
      </c>
      <c r="B197" s="42"/>
      <c r="C197" s="52">
        <v>903877.16</v>
      </c>
    </row>
    <row r="198" spans="1:7" ht="15" thickTop="1">
      <c r="B198" s="42"/>
      <c r="C198" s="42"/>
      <c r="E198" s="42"/>
      <c r="G198" s="42"/>
    </row>
    <row r="199" spans="1:7">
      <c r="A199" t="s">
        <v>54</v>
      </c>
      <c r="E199" s="43">
        <v>-133</v>
      </c>
      <c r="G199" s="43">
        <v>0</v>
      </c>
    </row>
    <row r="200" spans="1:7">
      <c r="A200" t="s">
        <v>34</v>
      </c>
      <c r="D200" s="42"/>
      <c r="E200" s="61">
        <v>-1.4744146052983231E-4</v>
      </c>
      <c r="F200" s="42"/>
      <c r="G200" s="61">
        <v>0</v>
      </c>
    </row>
    <row r="201" spans="1:7">
      <c r="D201" s="42"/>
      <c r="E201" s="61"/>
    </row>
    <row r="202" spans="1:7">
      <c r="D202" s="42"/>
      <c r="E202" s="61"/>
    </row>
    <row r="203" spans="1:7" ht="15" thickBot="1">
      <c r="D203" s="42"/>
      <c r="E203" s="61"/>
    </row>
    <row r="204" spans="1:7" ht="15" thickBot="1">
      <c r="A204" s="67" t="s">
        <v>84</v>
      </c>
      <c r="B204" s="68"/>
      <c r="C204" s="68"/>
      <c r="D204" s="68"/>
      <c r="E204" s="68"/>
      <c r="F204" s="68"/>
      <c r="G204" s="69"/>
    </row>
    <row r="206" spans="1:7">
      <c r="B206" s="28"/>
      <c r="C206" s="29" t="s">
        <v>39</v>
      </c>
      <c r="D206" s="30" t="s">
        <v>40</v>
      </c>
      <c r="E206" s="31"/>
      <c r="F206" s="32"/>
      <c r="G206" s="33"/>
    </row>
    <row r="207" spans="1:7">
      <c r="B207" s="34" t="s">
        <v>41</v>
      </c>
      <c r="C207" s="35" t="s">
        <v>42</v>
      </c>
      <c r="D207" s="36" t="s">
        <v>43</v>
      </c>
      <c r="E207" s="37"/>
      <c r="F207" s="36" t="s">
        <v>24</v>
      </c>
      <c r="G207" s="37"/>
    </row>
    <row r="208" spans="1:7" ht="15.6">
      <c r="A208" s="55" t="s">
        <v>44</v>
      </c>
      <c r="B208" s="39" t="s">
        <v>45</v>
      </c>
      <c r="C208" s="39" t="s">
        <v>46</v>
      </c>
      <c r="D208" s="40" t="s">
        <v>47</v>
      </c>
      <c r="E208" s="41" t="s">
        <v>46</v>
      </c>
      <c r="F208" s="40" t="s">
        <v>47</v>
      </c>
      <c r="G208" s="41" t="s">
        <v>46</v>
      </c>
    </row>
    <row r="209" spans="1:7">
      <c r="E209" s="42"/>
      <c r="G209" s="42"/>
    </row>
    <row r="210" spans="1:7">
      <c r="A210" t="s">
        <v>84</v>
      </c>
      <c r="B210" s="42"/>
      <c r="C210" s="42">
        <v>937.75</v>
      </c>
      <c r="D210" s="47">
        <v>2.75E-2</v>
      </c>
      <c r="E210" s="42">
        <v>937.75</v>
      </c>
      <c r="F210" s="47">
        <v>2.75E-2</v>
      </c>
      <c r="G210" s="42">
        <v>937.75</v>
      </c>
    </row>
    <row r="211" spans="1:7">
      <c r="B211" s="42"/>
      <c r="C211" s="42"/>
      <c r="D211" s="44"/>
      <c r="E211" s="42"/>
      <c r="F211" s="44"/>
      <c r="G211" s="42"/>
    </row>
    <row r="212" spans="1:7" ht="15" thickBot="1">
      <c r="A212" t="s">
        <v>82</v>
      </c>
      <c r="B212" s="60">
        <v>34100</v>
      </c>
    </row>
    <row r="213" spans="1:7" ht="15" thickTop="1">
      <c r="B213" s="42"/>
    </row>
    <row r="214" spans="1:7">
      <c r="A214" t="s">
        <v>83</v>
      </c>
      <c r="B214" s="42"/>
      <c r="C214" s="51"/>
      <c r="E214" s="51">
        <v>0</v>
      </c>
      <c r="G214" s="51">
        <v>0</v>
      </c>
    </row>
    <row r="215" spans="1:7">
      <c r="B215" s="42"/>
      <c r="C215" s="42"/>
      <c r="E215" s="42"/>
      <c r="G215" s="42"/>
    </row>
    <row r="216" spans="1:7" ht="15" thickBot="1">
      <c r="A216" t="s">
        <v>50</v>
      </c>
      <c r="B216" s="42"/>
      <c r="C216" s="42">
        <v>937.75</v>
      </c>
      <c r="E216" s="52">
        <v>937.75</v>
      </c>
      <c r="G216" s="52">
        <v>937.75</v>
      </c>
    </row>
    <row r="217" spans="1:7" ht="15" thickTop="1">
      <c r="B217" s="42"/>
      <c r="C217" s="42"/>
      <c r="E217" s="42"/>
      <c r="G217" s="42"/>
    </row>
    <row r="218" spans="1:7">
      <c r="A218" t="s">
        <v>51</v>
      </c>
      <c r="B218" s="42"/>
      <c r="C218" s="42"/>
      <c r="E218" s="42"/>
      <c r="G218" s="42"/>
    </row>
    <row r="219" spans="1:7">
      <c r="A219" t="s">
        <v>52</v>
      </c>
      <c r="B219" s="42"/>
      <c r="C219" s="51"/>
      <c r="E219" s="42"/>
      <c r="G219" s="42"/>
    </row>
    <row r="220" spans="1:7">
      <c r="B220" s="42"/>
      <c r="C220" s="42"/>
      <c r="E220" s="42"/>
      <c r="G220" s="42"/>
    </row>
    <row r="221" spans="1:7" ht="15" thickBot="1">
      <c r="A221" t="s">
        <v>53</v>
      </c>
      <c r="B221" s="42"/>
      <c r="C221" s="52">
        <v>937.75</v>
      </c>
    </row>
    <row r="222" spans="1:7" ht="15" thickTop="1">
      <c r="B222" s="42"/>
      <c r="C222" s="42"/>
      <c r="E222" s="42"/>
      <c r="G222" s="42"/>
    </row>
    <row r="223" spans="1:7">
      <c r="A223" t="s">
        <v>54</v>
      </c>
      <c r="E223" s="43">
        <v>0</v>
      </c>
      <c r="G223" s="43">
        <v>0</v>
      </c>
    </row>
    <row r="224" spans="1:7">
      <c r="A224" t="s">
        <v>34</v>
      </c>
      <c r="D224" s="53"/>
      <c r="E224" s="53">
        <v>0</v>
      </c>
      <c r="F224" s="53"/>
      <c r="G224" s="53">
        <v>0</v>
      </c>
    </row>
    <row r="225" spans="1:16">
      <c r="D225" s="42"/>
      <c r="E225" s="61"/>
    </row>
    <row r="226" spans="1:16" ht="15" thickBot="1">
      <c r="D226" s="42"/>
      <c r="E226" s="61"/>
    </row>
    <row r="227" spans="1:16" ht="15" thickBot="1">
      <c r="A227" s="67" t="s">
        <v>85</v>
      </c>
      <c r="B227" s="68"/>
      <c r="C227" s="68"/>
      <c r="D227" s="68"/>
      <c r="E227" s="68"/>
      <c r="F227" s="68"/>
      <c r="G227" s="69"/>
    </row>
    <row r="228" spans="1:16">
      <c r="E228" s="42"/>
    </row>
    <row r="230" spans="1:16">
      <c r="B230" s="28"/>
      <c r="C230" s="29" t="s">
        <v>39</v>
      </c>
      <c r="D230" s="30" t="s">
        <v>40</v>
      </c>
      <c r="E230" s="31"/>
      <c r="F230" s="32"/>
      <c r="G230" s="33"/>
      <c r="K230" s="28"/>
      <c r="L230" s="29"/>
      <c r="M230" s="30"/>
      <c r="N230" s="31"/>
      <c r="O230" s="32"/>
      <c r="P230" s="33"/>
    </row>
    <row r="231" spans="1:16">
      <c r="A231" s="62" t="s">
        <v>41</v>
      </c>
      <c r="B231" s="34" t="s">
        <v>41</v>
      </c>
      <c r="C231" s="35" t="s">
        <v>42</v>
      </c>
      <c r="D231" s="36" t="s">
        <v>43</v>
      </c>
      <c r="E231" s="37"/>
      <c r="F231" s="36" t="s">
        <v>24</v>
      </c>
      <c r="G231" s="37"/>
      <c r="J231" s="62"/>
      <c r="K231" s="34"/>
      <c r="L231" s="35"/>
      <c r="M231" s="36"/>
      <c r="N231" s="37"/>
      <c r="O231" s="36"/>
      <c r="P231" s="37"/>
    </row>
    <row r="232" spans="1:16">
      <c r="A232" s="62" t="s">
        <v>45</v>
      </c>
      <c r="B232" s="39" t="s">
        <v>45</v>
      </c>
      <c r="C232" s="39" t="s">
        <v>46</v>
      </c>
      <c r="D232" s="40" t="s">
        <v>47</v>
      </c>
      <c r="E232" s="41" t="s">
        <v>46</v>
      </c>
      <c r="F232" s="40" t="s">
        <v>47</v>
      </c>
      <c r="G232" s="41" t="s">
        <v>46</v>
      </c>
      <c r="J232" s="62"/>
      <c r="K232" s="39"/>
      <c r="L232" s="39"/>
      <c r="M232" s="40"/>
      <c r="N232" s="41"/>
      <c r="O232" s="40"/>
      <c r="P232" s="41"/>
    </row>
    <row r="235" spans="1:16">
      <c r="A235" t="s">
        <v>50</v>
      </c>
      <c r="B235" s="42">
        <v>866545676</v>
      </c>
      <c r="C235" s="42">
        <v>66460774.029999994</v>
      </c>
      <c r="E235" s="42">
        <v>64251172.725850008</v>
      </c>
      <c r="G235" s="42">
        <v>64252371.788759999</v>
      </c>
      <c r="K235" s="42"/>
      <c r="L235" s="42"/>
      <c r="N235" s="42"/>
      <c r="P235" s="42"/>
    </row>
    <row r="236" spans="1:16">
      <c r="C236" s="42"/>
      <c r="L236" s="42"/>
    </row>
    <row r="237" spans="1:16">
      <c r="A237" t="s">
        <v>51</v>
      </c>
      <c r="C237" s="42">
        <v>-3262644.8499999996</v>
      </c>
      <c r="L237" s="42"/>
    </row>
    <row r="238" spans="1:16">
      <c r="A238" t="s">
        <v>52</v>
      </c>
      <c r="B238" s="42"/>
      <c r="C238" s="42">
        <v>6287777.6099999994</v>
      </c>
      <c r="K238" s="42"/>
      <c r="L238" s="42"/>
    </row>
    <row r="239" spans="1:16">
      <c r="C239" s="42"/>
      <c r="L239" s="42"/>
    </row>
    <row r="240" spans="1:16">
      <c r="A240" t="s">
        <v>53</v>
      </c>
      <c r="C240" s="42">
        <v>69485906.789999992</v>
      </c>
      <c r="L240" s="42"/>
    </row>
    <row r="241" spans="1:16">
      <c r="C241" s="42"/>
      <c r="L241" s="42"/>
    </row>
    <row r="242" spans="1:16">
      <c r="A242" t="s">
        <v>86</v>
      </c>
      <c r="B242" s="42">
        <v>865159408</v>
      </c>
      <c r="C242" s="42">
        <v>69485874</v>
      </c>
      <c r="K242" s="42"/>
      <c r="L242" s="42"/>
    </row>
    <row r="243" spans="1:16">
      <c r="A243" t="s">
        <v>87</v>
      </c>
      <c r="B243" s="42">
        <v>-1386268</v>
      </c>
      <c r="C243" s="42">
        <v>-32.78999999165535</v>
      </c>
      <c r="K243" s="42"/>
      <c r="L243" s="42"/>
    </row>
    <row r="244" spans="1:16">
      <c r="B244" s="42"/>
      <c r="C244" s="42"/>
      <c r="K244" s="42"/>
      <c r="L244" s="42"/>
    </row>
    <row r="245" spans="1:16">
      <c r="A245" t="s">
        <v>33</v>
      </c>
    </row>
    <row r="246" spans="1:16">
      <c r="A246" t="s">
        <v>88</v>
      </c>
      <c r="E246" s="42">
        <v>-2209601.3041499853</v>
      </c>
      <c r="G246" s="42">
        <v>1199.0629099905491</v>
      </c>
      <c r="N246" s="42"/>
      <c r="P246" s="42"/>
    </row>
    <row r="247" spans="1:16">
      <c r="A247" t="s">
        <v>89</v>
      </c>
      <c r="C247" s="42"/>
      <c r="D247" s="53"/>
      <c r="E247" s="53">
        <v>-3.324669831790681E-2</v>
      </c>
      <c r="F247" s="53"/>
      <c r="G247" s="53">
        <v>1.8662117111959472E-5</v>
      </c>
      <c r="L247" s="42"/>
      <c r="M247" s="53"/>
      <c r="N247" s="53"/>
      <c r="O247" s="53"/>
      <c r="P247" s="53"/>
    </row>
    <row r="248" spans="1:16">
      <c r="B248" s="42"/>
      <c r="C248" s="42"/>
      <c r="K248" s="42"/>
      <c r="L248" s="42"/>
    </row>
    <row r="249" spans="1:16">
      <c r="C249" s="42"/>
      <c r="G249" s="42">
        <v>1899820.9370900095</v>
      </c>
      <c r="L249" s="42"/>
      <c r="P249" s="42"/>
    </row>
    <row r="251" spans="1:16">
      <c r="A251" t="s">
        <v>90</v>
      </c>
      <c r="C251" s="56">
        <v>69228966</v>
      </c>
      <c r="E251" s="56"/>
      <c r="L251" s="56"/>
      <c r="N251" s="56"/>
    </row>
    <row r="253" spans="1:16">
      <c r="A253" t="s">
        <v>51</v>
      </c>
      <c r="C253" s="63">
        <v>-3977965</v>
      </c>
      <c r="L253" s="56"/>
    </row>
    <row r="254" spans="1:16">
      <c r="A254" t="s">
        <v>52</v>
      </c>
      <c r="C254" s="56">
        <v>7866717</v>
      </c>
      <c r="L254" s="56"/>
    </row>
  </sheetData>
  <mergeCells count="11">
    <mergeCell ref="A85:G85"/>
    <mergeCell ref="A2:G2"/>
    <mergeCell ref="A3:G3"/>
    <mergeCell ref="A30:G30"/>
    <mergeCell ref="A57:G57"/>
    <mergeCell ref="A84:G84"/>
    <mergeCell ref="A113:G113"/>
    <mergeCell ref="A141:G141"/>
    <mergeCell ref="A166:G166"/>
    <mergeCell ref="A204:G204"/>
    <mergeCell ref="A227:G227"/>
  </mergeCells>
  <printOptions horizontalCentered="1"/>
  <pageMargins left="0.7" right="0.7" top="1.45" bottom="0.75" header="0.3" footer="0.3"/>
  <pageSetup scale="66" orientation="portrait" horizontalDpi="300" verticalDpi="300" r:id="rId1"/>
  <headerFooter>
    <oddHeader>&amp;C&amp;"-,Bold"&amp;14FLEMING-MASON ENERGY COOPERATIVE
CASE NO. 2012-00369
BILLING ANALYSIS FOR CURRENT RETAIL RATES&amp;RExhibit 10 
Page ____ of ____</oddHeader>
  </headerFooter>
  <rowBreaks count="4" manualBreakCount="4">
    <brk id="55" max="6" man="1"/>
    <brk id="111" max="6" man="1"/>
    <brk id="164" max="6" man="1"/>
    <brk id="2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Billing Detail</vt:lpstr>
      <vt:lpstr>Exhibit 10</vt:lpstr>
      <vt:lpstr>'Billing Detail'!Print_Area</vt:lpstr>
      <vt:lpstr>'Exhibit 10'!Print_Area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2021-03-24T15:43:44Z</cp:lastPrinted>
  <dcterms:created xsi:type="dcterms:W3CDTF">2021-02-09T02:13:44Z</dcterms:created>
  <dcterms:modified xsi:type="dcterms:W3CDTF">2021-05-24T13:50:34Z</dcterms:modified>
</cp:coreProperties>
</file>