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Post Hearing Data Request\"/>
    </mc:Choice>
  </mc:AlternateContent>
  <bookViews>
    <workbookView xWindow="0" yWindow="0" windowWidth="28800" windowHeight="14100"/>
  </bookViews>
  <sheets>
    <sheet name="PH DR Response 2" sheetId="1" r:id="rId1"/>
  </sheets>
  <definedNames>
    <definedName name="NvsASD">"V2021-06-30"</definedName>
    <definedName name="NvsAutoDrillOk">"VN"</definedName>
    <definedName name="NvsElapsedTime">0.0000347222230629995</definedName>
    <definedName name="NvsEndTime">44417.582962963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"V"</definedName>
    <definedName name="NvsPanelEffdt">"V2021-03-30"</definedName>
    <definedName name="NvsPanelSetid">"VEKPC"</definedName>
    <definedName name="NvsReqBU">"VEKPC"</definedName>
    <definedName name="NvsReqBUOnly">"VY"</definedName>
    <definedName name="NvsSheetType" localSheetId="0">"M"</definedName>
    <definedName name="NvsTransLed">"VN"</definedName>
    <definedName name="NvsTreeASD">"V2021-06-30"</definedName>
    <definedName name="_xlnm.Print_Area" localSheetId="0">'PH DR Response 2'!$A$1:$P$50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J47" i="1"/>
  <c r="H47" i="1"/>
  <c r="L46" i="1"/>
  <c r="E46" i="1"/>
  <c r="E47" i="1" s="1"/>
  <c r="L45" i="1"/>
  <c r="O43" i="1"/>
  <c r="J43" i="1"/>
  <c r="H43" i="1"/>
  <c r="L42" i="1"/>
  <c r="E42" i="1"/>
  <c r="E43" i="1" s="1"/>
  <c r="L41" i="1"/>
  <c r="O39" i="1"/>
  <c r="J39" i="1"/>
  <c r="H39" i="1"/>
  <c r="L38" i="1"/>
  <c r="E38" i="1"/>
  <c r="E39" i="1" s="1"/>
  <c r="L37" i="1"/>
  <c r="O35" i="1"/>
  <c r="J35" i="1"/>
  <c r="H35" i="1"/>
  <c r="L34" i="1"/>
  <c r="E34" i="1"/>
  <c r="E35" i="1" s="1"/>
  <c r="L33" i="1"/>
  <c r="O31" i="1"/>
  <c r="J31" i="1"/>
  <c r="H31" i="1"/>
  <c r="L30" i="1"/>
  <c r="E30" i="1"/>
  <c r="E31" i="1" s="1"/>
  <c r="L29" i="1"/>
  <c r="O27" i="1"/>
  <c r="J27" i="1"/>
  <c r="H27" i="1"/>
  <c r="L26" i="1"/>
  <c r="E26" i="1"/>
  <c r="E27" i="1" s="1"/>
  <c r="L25" i="1"/>
  <c r="O23" i="1"/>
  <c r="J23" i="1"/>
  <c r="H23" i="1"/>
  <c r="L22" i="1"/>
  <c r="E22" i="1"/>
  <c r="E23" i="1" s="1"/>
  <c r="L21" i="1"/>
  <c r="O19" i="1"/>
  <c r="J19" i="1"/>
  <c r="H19" i="1"/>
  <c r="L18" i="1"/>
  <c r="E18" i="1"/>
  <c r="E19" i="1" s="1"/>
  <c r="L17" i="1"/>
  <c r="O15" i="1"/>
  <c r="J15" i="1"/>
  <c r="H15" i="1"/>
  <c r="L14" i="1"/>
  <c r="E14" i="1"/>
  <c r="E15" i="1" s="1"/>
  <c r="L13" i="1"/>
  <c r="O11" i="1"/>
  <c r="J11" i="1"/>
  <c r="H11" i="1"/>
  <c r="L10" i="1"/>
  <c r="E10" i="1"/>
  <c r="E11" i="1" s="1"/>
  <c r="L9" i="1"/>
  <c r="L31" i="1" l="1"/>
  <c r="L39" i="1"/>
  <c r="L19" i="1"/>
  <c r="L27" i="1"/>
  <c r="L15" i="1"/>
  <c r="L47" i="1"/>
  <c r="L23" i="1"/>
  <c r="L11" i="1"/>
  <c r="L43" i="1"/>
  <c r="L35" i="1"/>
</calcChain>
</file>

<file path=xl/sharedStrings.xml><?xml version="1.0" encoding="utf-8"?>
<sst xmlns="http://schemas.openxmlformats.org/spreadsheetml/2006/main" count="45" uniqueCount="17">
  <si>
    <t>East Kentucky Power Cooperative, Inc.</t>
  </si>
  <si>
    <t>Case No. 2021-00103</t>
  </si>
  <si>
    <t>Schedule of Number of Employees, Hours Worked, and Total Wages</t>
  </si>
  <si>
    <t>From September 2020 to Current</t>
  </si>
  <si>
    <t>Hours</t>
  </si>
  <si>
    <t>Date</t>
  </si>
  <si>
    <t>Employee Group</t>
  </si>
  <si>
    <t>FT/PT</t>
  </si>
  <si>
    <t>Regular</t>
  </si>
  <si>
    <t>Overtime</t>
  </si>
  <si>
    <t>Total</t>
  </si>
  <si>
    <t>Total Wages</t>
  </si>
  <si>
    <t>General &amp; Administrative</t>
  </si>
  <si>
    <t>G&amp;T Operations</t>
  </si>
  <si>
    <t>(1)  Includes year-end vacation accrual true-up of $1,668,708</t>
  </si>
  <si>
    <t>Includes year-end vacation accrual true-up of $1,668,708</t>
  </si>
  <si>
    <t>Supply Chain moved to G&amp;T Operations in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</si>
</sst>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_);\(0\)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37" fontId="0" fillId="0" borderId="0" xfId="0" applyNumberFormat="1"/>
    <xf numFmtId="0" fontId="0" fillId="0" borderId="0" xfId="0" applyAlignment="1">
      <alignment horizontal="left"/>
    </xf>
    <xf numFmtId="37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0" fillId="0" borderId="0" xfId="0" applyFill="1"/>
    <xf numFmtId="16" fontId="4" fillId="0" borderId="0" xfId="0" quotePrefix="1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41" fontId="0" fillId="0" borderId="0" xfId="0" applyNumberFormat="1" applyFill="1"/>
    <xf numFmtId="3" fontId="0" fillId="0" borderId="0" xfId="0" applyNumberFormat="1" applyFill="1"/>
    <xf numFmtId="42" fontId="0" fillId="0" borderId="0" xfId="0" applyNumberFormat="1" applyFill="1"/>
    <xf numFmtId="0" fontId="4" fillId="0" borderId="0" xfId="0" quotePrefix="1" applyFont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1" fontId="0" fillId="0" borderId="1" xfId="0" applyNumberFormat="1" applyFill="1" applyBorder="1"/>
    <xf numFmtId="42" fontId="0" fillId="0" borderId="1" xfId="0" applyNumberFormat="1" applyFill="1" applyBorder="1"/>
    <xf numFmtId="17" fontId="0" fillId="0" borderId="0" xfId="0" applyNumberFormat="1" applyAlignment="1">
      <alignment horizontal="center"/>
    </xf>
    <xf numFmtId="5" fontId="0" fillId="0" borderId="0" xfId="0" applyNumberFormat="1"/>
    <xf numFmtId="5" fontId="0" fillId="0" borderId="0" xfId="0" applyNumberFormat="1" applyFill="1"/>
    <xf numFmtId="2" fontId="0" fillId="0" borderId="0" xfId="0" applyNumberFormat="1" applyFill="1" applyAlignment="1">
      <alignment horizontal="center"/>
    </xf>
    <xf numFmtId="37" fontId="0" fillId="0" borderId="0" xfId="0" applyNumberFormat="1" applyFill="1"/>
    <xf numFmtId="37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42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37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AE6" sqref="AE6"/>
    </sheetView>
  </sheetViews>
  <sheetFormatPr defaultColWidth="1.28515625" defaultRowHeight="15" x14ac:dyDescent="0.25"/>
  <cols>
    <col min="1" max="1" width="9.140625" style="1" customWidth="1"/>
    <col min="2" max="2" width="3.140625" customWidth="1"/>
    <col min="3" max="3" width="23.5703125" customWidth="1"/>
    <col min="4" max="4" width="1.28515625" customWidth="1"/>
    <col min="5" max="5" width="6.28515625" style="1" bestFit="1" customWidth="1"/>
    <col min="6" max="6" width="3" style="1" bestFit="1" customWidth="1"/>
    <col min="7" max="7" width="1.28515625" customWidth="1"/>
    <col min="8" max="8" width="11.5703125" style="2" bestFit="1" customWidth="1"/>
    <col min="9" max="9" width="1.28515625" customWidth="1"/>
    <col min="10" max="10" width="10" style="2" bestFit="1" customWidth="1"/>
    <col min="11" max="11" width="1.28515625" customWidth="1"/>
    <col min="12" max="12" width="11.5703125" style="2" bestFit="1" customWidth="1"/>
    <col min="13" max="14" width="1.28515625" customWidth="1"/>
    <col min="15" max="15" width="12.5703125" bestFit="1" customWidth="1"/>
    <col min="16" max="16" width="3.42578125" bestFit="1" customWidth="1"/>
    <col min="17" max="240" width="9.140625" customWidth="1"/>
    <col min="241" max="241" width="3.7109375" customWidth="1"/>
    <col min="242" max="242" width="21.42578125" bestFit="1" customWidth="1"/>
    <col min="243" max="243" width="3.7109375" customWidth="1"/>
    <col min="244" max="244" width="13.28515625" bestFit="1" customWidth="1"/>
    <col min="245" max="245" width="1.28515625" customWidth="1"/>
    <col min="246" max="246" width="11" customWidth="1"/>
    <col min="247" max="247" width="1.28515625" customWidth="1"/>
    <col min="248" max="248" width="11.7109375" customWidth="1"/>
    <col min="249" max="249" width="3.7109375" customWidth="1"/>
    <col min="250" max="250" width="13.28515625" bestFit="1" customWidth="1"/>
    <col min="251" max="251" width="1.28515625" customWidth="1"/>
    <col min="252" max="252" width="11" customWidth="1"/>
  </cols>
  <sheetData>
    <row r="1" spans="1:1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5">
      <c r="A5" s="3"/>
    </row>
    <row r="6" spans="1:15" x14ac:dyDescent="0.25">
      <c r="A6" s="3"/>
    </row>
    <row r="7" spans="1:15" x14ac:dyDescent="0.25">
      <c r="H7" s="30" t="s">
        <v>4</v>
      </c>
      <c r="I7" s="30"/>
      <c r="J7" s="30"/>
      <c r="K7" s="30"/>
      <c r="L7" s="30"/>
      <c r="M7" s="4"/>
      <c r="N7" s="4"/>
      <c r="O7" s="4"/>
    </row>
    <row r="8" spans="1:15" s="5" customFormat="1" ht="16.5" customHeight="1" x14ac:dyDescent="0.2">
      <c r="A8" s="6" t="s">
        <v>5</v>
      </c>
      <c r="C8" s="6" t="s">
        <v>6</v>
      </c>
      <c r="E8" s="6" t="s">
        <v>7</v>
      </c>
      <c r="F8" s="6"/>
      <c r="H8" s="7" t="s">
        <v>8</v>
      </c>
      <c r="J8" s="7" t="s">
        <v>9</v>
      </c>
      <c r="L8" s="7" t="s">
        <v>10</v>
      </c>
      <c r="O8" s="6" t="s">
        <v>11</v>
      </c>
    </row>
    <row r="9" spans="1:15" s="8" customFormat="1" x14ac:dyDescent="0.25">
      <c r="A9" s="9"/>
      <c r="C9" s="8" t="s">
        <v>12</v>
      </c>
      <c r="E9" s="10">
        <v>140</v>
      </c>
      <c r="F9" s="10"/>
      <c r="H9" s="11">
        <v>22160</v>
      </c>
      <c r="I9" s="11"/>
      <c r="J9" s="11">
        <v>40</v>
      </c>
      <c r="K9" s="11"/>
      <c r="L9" s="11">
        <f>SUM(H9+J9)</f>
        <v>22200</v>
      </c>
      <c r="N9" s="12"/>
      <c r="O9" s="13">
        <v>1406940.1599999999</v>
      </c>
    </row>
    <row r="10" spans="1:15" x14ac:dyDescent="0.25">
      <c r="A10" s="14"/>
      <c r="C10" t="s">
        <v>13</v>
      </c>
      <c r="E10" s="15">
        <f>735-E9</f>
        <v>595</v>
      </c>
      <c r="F10" s="16"/>
      <c r="G10" s="8"/>
      <c r="H10" s="17">
        <v>92498</v>
      </c>
      <c r="I10" s="11"/>
      <c r="J10" s="17">
        <v>6774</v>
      </c>
      <c r="K10" s="11"/>
      <c r="L10" s="17">
        <f>SUM(H10+J10)</f>
        <v>99272</v>
      </c>
      <c r="M10" s="8"/>
      <c r="N10" s="12"/>
      <c r="O10" s="18">
        <v>5177466.09</v>
      </c>
    </row>
    <row r="11" spans="1:15" x14ac:dyDescent="0.25">
      <c r="A11" s="19">
        <v>44075</v>
      </c>
      <c r="C11" s="1" t="s">
        <v>10</v>
      </c>
      <c r="D11" s="20"/>
      <c r="E11" s="10">
        <f>SUM(E9:E10)</f>
        <v>735</v>
      </c>
      <c r="F11" s="10"/>
      <c r="G11" s="21"/>
      <c r="H11" s="11">
        <f>SUM(H9:H10)</f>
        <v>114658</v>
      </c>
      <c r="I11" s="11"/>
      <c r="J11" s="11">
        <f>SUM(J9:J10)</f>
        <v>6814</v>
      </c>
      <c r="K11" s="11"/>
      <c r="L11" s="11">
        <f>SUM(L9:L10)</f>
        <v>121472</v>
      </c>
      <c r="M11" s="8"/>
      <c r="N11" s="12"/>
      <c r="O11" s="13">
        <f>SUM(O9:O10)</f>
        <v>6584406.25</v>
      </c>
    </row>
    <row r="12" spans="1:15" x14ac:dyDescent="0.25">
      <c r="E12" s="10"/>
      <c r="F12" s="10"/>
      <c r="G12" s="8"/>
      <c r="H12" s="11"/>
      <c r="I12" s="11"/>
      <c r="J12" s="11"/>
      <c r="K12" s="11"/>
      <c r="L12" s="11"/>
      <c r="M12" s="8"/>
      <c r="N12" s="8"/>
      <c r="O12" s="13"/>
    </row>
    <row r="13" spans="1:15" s="8" customFormat="1" x14ac:dyDescent="0.25">
      <c r="A13" s="9"/>
      <c r="C13" s="8" t="s">
        <v>12</v>
      </c>
      <c r="E13" s="10">
        <v>140</v>
      </c>
      <c r="F13" s="10"/>
      <c r="H13" s="11">
        <v>33269</v>
      </c>
      <c r="I13" s="11"/>
      <c r="J13" s="11">
        <v>210</v>
      </c>
      <c r="K13" s="11"/>
      <c r="L13" s="11">
        <f>SUM(H13+J13)</f>
        <v>33479</v>
      </c>
      <c r="N13" s="12"/>
      <c r="O13" s="13">
        <v>1339153.3599999999</v>
      </c>
    </row>
    <row r="14" spans="1:15" x14ac:dyDescent="0.25">
      <c r="A14" s="14"/>
      <c r="C14" t="s">
        <v>13</v>
      </c>
      <c r="E14" s="15">
        <f>733-E13</f>
        <v>593</v>
      </c>
      <c r="F14" s="16"/>
      <c r="G14" s="8"/>
      <c r="H14" s="17">
        <v>139447</v>
      </c>
      <c r="I14" s="11"/>
      <c r="J14" s="17">
        <v>18298</v>
      </c>
      <c r="K14" s="11"/>
      <c r="L14" s="17">
        <f>SUM(H14+J14)</f>
        <v>157745</v>
      </c>
      <c r="M14" s="8"/>
      <c r="N14" s="12"/>
      <c r="O14" s="18">
        <v>6028451.8499999996</v>
      </c>
    </row>
    <row r="15" spans="1:15" x14ac:dyDescent="0.25">
      <c r="A15" s="19">
        <v>44105</v>
      </c>
      <c r="C15" s="1" t="s">
        <v>10</v>
      </c>
      <c r="D15" s="20"/>
      <c r="E15" s="10">
        <f>SUM(E13:E14)</f>
        <v>733</v>
      </c>
      <c r="F15" s="10"/>
      <c r="G15" s="21"/>
      <c r="H15" s="11">
        <f>SUM(H13:H14)</f>
        <v>172716</v>
      </c>
      <c r="I15" s="11"/>
      <c r="J15" s="11">
        <f>SUM(J13:J14)</f>
        <v>18508</v>
      </c>
      <c r="K15" s="11"/>
      <c r="L15" s="11">
        <f>SUM(L13:L14)</f>
        <v>191224</v>
      </c>
      <c r="M15" s="8"/>
      <c r="N15" s="12"/>
      <c r="O15" s="13">
        <f>SUM(O13:O14)</f>
        <v>7367605.209999999</v>
      </c>
    </row>
    <row r="16" spans="1:15" x14ac:dyDescent="0.25">
      <c r="E16" s="10"/>
      <c r="F16" s="10"/>
      <c r="G16" s="8"/>
      <c r="H16" s="11"/>
      <c r="I16" s="11"/>
      <c r="J16" s="11"/>
      <c r="K16" s="11"/>
      <c r="L16" s="11"/>
      <c r="M16" s="8"/>
      <c r="N16" s="12"/>
      <c r="O16" s="13"/>
    </row>
    <row r="17" spans="1:16" s="8" customFormat="1" x14ac:dyDescent="0.25">
      <c r="A17" s="9"/>
      <c r="C17" s="8" t="s">
        <v>12</v>
      </c>
      <c r="E17" s="10">
        <v>141</v>
      </c>
      <c r="F17" s="10"/>
      <c r="H17" s="11">
        <v>22367</v>
      </c>
      <c r="I17" s="11"/>
      <c r="J17" s="11">
        <v>152</v>
      </c>
      <c r="K17" s="11"/>
      <c r="L17" s="11">
        <f>SUM(H17+J17)</f>
        <v>22519</v>
      </c>
      <c r="N17" s="12"/>
      <c r="O17" s="13">
        <v>1255561.4200000002</v>
      </c>
    </row>
    <row r="18" spans="1:16" x14ac:dyDescent="0.25">
      <c r="A18" s="14"/>
      <c r="C18" t="s">
        <v>13</v>
      </c>
      <c r="E18" s="15">
        <f>740-E17</f>
        <v>599</v>
      </c>
      <c r="F18" s="16"/>
      <c r="G18" s="8"/>
      <c r="H18" s="17">
        <v>94581</v>
      </c>
      <c r="I18" s="11"/>
      <c r="J18" s="17">
        <v>11690</v>
      </c>
      <c r="K18" s="11"/>
      <c r="L18" s="17">
        <f>SUM(H18+J18)</f>
        <v>106271</v>
      </c>
      <c r="M18" s="8"/>
      <c r="N18" s="12"/>
      <c r="O18" s="18">
        <v>5119131.04</v>
      </c>
    </row>
    <row r="19" spans="1:16" x14ac:dyDescent="0.25">
      <c r="A19" s="19">
        <v>44136</v>
      </c>
      <c r="C19" s="1" t="s">
        <v>10</v>
      </c>
      <c r="D19" s="20"/>
      <c r="E19" s="10">
        <f>SUM(E17:E18)</f>
        <v>740</v>
      </c>
      <c r="F19" s="10"/>
      <c r="G19" s="21"/>
      <c r="H19" s="11">
        <f>SUM(H17:H18)</f>
        <v>116948</v>
      </c>
      <c r="I19" s="11"/>
      <c r="J19" s="11">
        <f>SUM(J17:J18)</f>
        <v>11842</v>
      </c>
      <c r="K19" s="11"/>
      <c r="L19" s="11">
        <f>SUM(L17:L18)</f>
        <v>128790</v>
      </c>
      <c r="M19" s="8"/>
      <c r="N19" s="12"/>
      <c r="O19" s="13">
        <f>SUM(O17:O18)</f>
        <v>6374692.46</v>
      </c>
    </row>
    <row r="20" spans="1:16" x14ac:dyDescent="0.25">
      <c r="E20" s="10"/>
      <c r="F20" s="10"/>
      <c r="G20" s="8"/>
      <c r="H20" s="11"/>
      <c r="I20" s="11"/>
      <c r="J20" s="11"/>
      <c r="K20" s="11"/>
      <c r="L20" s="11"/>
      <c r="M20" s="8"/>
      <c r="N20" s="12"/>
      <c r="O20" s="13"/>
    </row>
    <row r="21" spans="1:16" s="8" customFormat="1" x14ac:dyDescent="0.25">
      <c r="A21" s="9"/>
      <c r="C21" s="8" t="s">
        <v>12</v>
      </c>
      <c r="E21" s="10">
        <v>140</v>
      </c>
      <c r="F21" s="10"/>
      <c r="H21" s="11">
        <v>22489</v>
      </c>
      <c r="I21" s="11"/>
      <c r="J21" s="11">
        <v>70</v>
      </c>
      <c r="K21" s="11"/>
      <c r="L21" s="11">
        <f>SUM(H21+J21)</f>
        <v>22559</v>
      </c>
      <c r="N21" s="12"/>
      <c r="O21" s="13">
        <v>2025530.45</v>
      </c>
    </row>
    <row r="22" spans="1:16" x14ac:dyDescent="0.25">
      <c r="A22" s="14"/>
      <c r="C22" t="s">
        <v>13</v>
      </c>
      <c r="E22" s="15">
        <f>735-E21</f>
        <v>595</v>
      </c>
      <c r="F22" s="16"/>
      <c r="G22" s="8"/>
      <c r="H22" s="17">
        <v>93369</v>
      </c>
      <c r="I22" s="11"/>
      <c r="J22" s="17">
        <v>10041</v>
      </c>
      <c r="K22" s="11"/>
      <c r="L22" s="17">
        <f>SUM(H22+J22)</f>
        <v>103410</v>
      </c>
      <c r="M22" s="8"/>
      <c r="N22" s="12"/>
      <c r="O22" s="18">
        <v>6951631.2299999995</v>
      </c>
    </row>
    <row r="23" spans="1:16" x14ac:dyDescent="0.25">
      <c r="A23" s="19">
        <v>44166</v>
      </c>
      <c r="C23" s="1" t="s">
        <v>10</v>
      </c>
      <c r="D23" s="20"/>
      <c r="E23" s="10">
        <f>SUM(E21:E22)</f>
        <v>735</v>
      </c>
      <c r="F23" s="10"/>
      <c r="G23" s="21"/>
      <c r="H23" s="11">
        <f>SUM(H21:H22)</f>
        <v>115858</v>
      </c>
      <c r="I23" s="11"/>
      <c r="J23" s="11">
        <f>SUM(J21:J22)</f>
        <v>10111</v>
      </c>
      <c r="K23" s="11"/>
      <c r="L23" s="11">
        <f>SUM(L21:L22)</f>
        <v>125969</v>
      </c>
      <c r="M23" s="8"/>
      <c r="N23" s="12"/>
      <c r="O23" s="13">
        <f>SUM(O21:O22)</f>
        <v>8977161.6799999997</v>
      </c>
      <c r="P23" s="24">
        <v>-1</v>
      </c>
    </row>
    <row r="24" spans="1:16" x14ac:dyDescent="0.25">
      <c r="E24" s="10"/>
      <c r="F24" s="10"/>
      <c r="G24" s="8"/>
      <c r="H24" s="11"/>
      <c r="I24" s="11"/>
      <c r="J24" s="11"/>
      <c r="K24" s="11"/>
      <c r="L24" s="11"/>
      <c r="M24" s="8"/>
      <c r="N24" s="12"/>
      <c r="O24" s="13"/>
    </row>
    <row r="25" spans="1:16" s="8" customFormat="1" x14ac:dyDescent="0.25">
      <c r="A25" s="9"/>
      <c r="C25" s="8" t="s">
        <v>12</v>
      </c>
      <c r="E25" s="10">
        <v>138</v>
      </c>
      <c r="F25" s="10"/>
      <c r="H25" s="11">
        <v>22767</v>
      </c>
      <c r="I25" s="11"/>
      <c r="J25" s="11">
        <v>51</v>
      </c>
      <c r="K25" s="11"/>
      <c r="L25" s="11">
        <f>SUM(H25+J25)</f>
        <v>22818</v>
      </c>
      <c r="N25" s="12"/>
      <c r="O25" s="13">
        <v>1321220.52</v>
      </c>
    </row>
    <row r="26" spans="1:16" x14ac:dyDescent="0.25">
      <c r="A26" s="14"/>
      <c r="C26" t="s">
        <v>13</v>
      </c>
      <c r="E26" s="15">
        <f>727-E25</f>
        <v>589</v>
      </c>
      <c r="F26" s="16"/>
      <c r="G26" s="8"/>
      <c r="H26" s="17">
        <v>93588</v>
      </c>
      <c r="I26" s="11"/>
      <c r="J26" s="17">
        <v>7979</v>
      </c>
      <c r="K26" s="11"/>
      <c r="L26" s="17">
        <f>SUM(H26+J26)</f>
        <v>101567</v>
      </c>
      <c r="M26" s="8"/>
      <c r="N26" s="12"/>
      <c r="O26" s="18">
        <v>4363964.9400000013</v>
      </c>
    </row>
    <row r="27" spans="1:16" x14ac:dyDescent="0.25">
      <c r="A27" s="19">
        <v>44197</v>
      </c>
      <c r="C27" s="1" t="s">
        <v>10</v>
      </c>
      <c r="D27" s="20"/>
      <c r="E27" s="10">
        <f>SUM(E25:E26)</f>
        <v>727</v>
      </c>
      <c r="F27" s="10"/>
      <c r="G27" s="21"/>
      <c r="H27" s="11">
        <f>SUM(H25:H26)</f>
        <v>116355</v>
      </c>
      <c r="I27" s="11"/>
      <c r="J27" s="11">
        <f>SUM(J25:J26)</f>
        <v>8030</v>
      </c>
      <c r="K27" s="11"/>
      <c r="L27" s="11">
        <f>SUM(L25:L26)</f>
        <v>124385</v>
      </c>
      <c r="M27" s="8"/>
      <c r="N27" s="12"/>
      <c r="O27" s="13">
        <f>SUM(O25:O26)</f>
        <v>5685185.4600000009</v>
      </c>
    </row>
    <row r="28" spans="1:16" x14ac:dyDescent="0.25">
      <c r="E28" s="10"/>
      <c r="F28" s="10"/>
      <c r="G28" s="8"/>
      <c r="H28" s="11"/>
      <c r="I28" s="11"/>
      <c r="J28" s="11"/>
      <c r="K28" s="11"/>
      <c r="L28" s="11"/>
      <c r="M28" s="8"/>
      <c r="N28" s="12"/>
      <c r="O28" s="13"/>
    </row>
    <row r="29" spans="1:16" s="8" customFormat="1" x14ac:dyDescent="0.25">
      <c r="A29" s="9"/>
      <c r="C29" s="8" t="s">
        <v>12</v>
      </c>
      <c r="E29" s="10">
        <v>108</v>
      </c>
      <c r="F29" s="26">
        <v>-2</v>
      </c>
      <c r="H29" s="11">
        <v>22152</v>
      </c>
      <c r="I29" s="11"/>
      <c r="J29" s="11">
        <v>32</v>
      </c>
      <c r="K29" s="11"/>
      <c r="L29" s="11">
        <f>SUM(H29+J29)</f>
        <v>22184</v>
      </c>
      <c r="N29" s="12"/>
      <c r="O29" s="13">
        <v>1031852.8700000001</v>
      </c>
    </row>
    <row r="30" spans="1:16" x14ac:dyDescent="0.25">
      <c r="A30" s="14"/>
      <c r="C30" t="s">
        <v>13</v>
      </c>
      <c r="E30" s="15">
        <f>723-E29</f>
        <v>615</v>
      </c>
      <c r="F30" s="16"/>
      <c r="G30" s="8"/>
      <c r="H30" s="17">
        <v>92179</v>
      </c>
      <c r="I30" s="11"/>
      <c r="J30" s="17">
        <v>6272</v>
      </c>
      <c r="K30" s="11"/>
      <c r="L30" s="17">
        <f>SUM(H30+J30)</f>
        <v>98451</v>
      </c>
      <c r="M30" s="8"/>
      <c r="N30" s="12"/>
      <c r="O30" s="18">
        <v>4479763.59</v>
      </c>
    </row>
    <row r="31" spans="1:16" x14ac:dyDescent="0.25">
      <c r="A31" s="19">
        <v>44228</v>
      </c>
      <c r="C31" s="1" t="s">
        <v>10</v>
      </c>
      <c r="D31" s="20"/>
      <c r="E31" s="10">
        <f>SUM(E29:E30)</f>
        <v>723</v>
      </c>
      <c r="F31" s="10"/>
      <c r="G31" s="21"/>
      <c r="H31" s="11">
        <f>SUM(H29:H30)</f>
        <v>114331</v>
      </c>
      <c r="I31" s="11"/>
      <c r="J31" s="11">
        <f>SUM(J29:J30)</f>
        <v>6304</v>
      </c>
      <c r="K31" s="11"/>
      <c r="L31" s="11">
        <f>SUM(L29:L30)</f>
        <v>120635</v>
      </c>
      <c r="M31" s="8"/>
      <c r="N31" s="12"/>
      <c r="O31" s="13">
        <f>SUM(O29:O30)</f>
        <v>5511616.46</v>
      </c>
    </row>
    <row r="32" spans="1:16" x14ac:dyDescent="0.25">
      <c r="E32" s="10"/>
      <c r="F32" s="10"/>
      <c r="G32" s="8"/>
      <c r="H32" s="11"/>
      <c r="I32" s="11"/>
      <c r="J32" s="11"/>
      <c r="K32" s="11"/>
      <c r="L32" s="11"/>
      <c r="M32" s="8"/>
      <c r="N32" s="12"/>
      <c r="O32" s="13"/>
    </row>
    <row r="33" spans="1:15" s="8" customFormat="1" x14ac:dyDescent="0.25">
      <c r="A33" s="9"/>
      <c r="C33" s="8" t="s">
        <v>12</v>
      </c>
      <c r="E33" s="10">
        <v>108</v>
      </c>
      <c r="F33" s="10"/>
      <c r="H33" s="11">
        <v>22074</v>
      </c>
      <c r="I33" s="11"/>
      <c r="J33" s="11">
        <v>56</v>
      </c>
      <c r="K33" s="11"/>
      <c r="L33" s="11">
        <f>SUM(H33+J33)</f>
        <v>22130</v>
      </c>
      <c r="N33" s="12"/>
      <c r="O33" s="13">
        <v>1319535.9500000002</v>
      </c>
    </row>
    <row r="34" spans="1:15" x14ac:dyDescent="0.25">
      <c r="A34" s="14"/>
      <c r="C34" t="s">
        <v>13</v>
      </c>
      <c r="E34" s="15">
        <f>722-E33</f>
        <v>614</v>
      </c>
      <c r="F34" s="16"/>
      <c r="G34" s="8"/>
      <c r="H34" s="17">
        <v>92404</v>
      </c>
      <c r="I34" s="11"/>
      <c r="J34" s="17">
        <v>8659</v>
      </c>
      <c r="K34" s="11"/>
      <c r="L34" s="17">
        <f>SUM(H34+J34)</f>
        <v>101063</v>
      </c>
      <c r="M34" s="8"/>
      <c r="N34" s="12"/>
      <c r="O34" s="18">
        <v>5143859.74</v>
      </c>
    </row>
    <row r="35" spans="1:15" x14ac:dyDescent="0.25">
      <c r="A35" s="19">
        <v>44256</v>
      </c>
      <c r="C35" s="1" t="s">
        <v>10</v>
      </c>
      <c r="D35" s="20"/>
      <c r="E35" s="10">
        <f>SUM(E33:E34)</f>
        <v>722</v>
      </c>
      <c r="F35" s="10"/>
      <c r="G35" s="21"/>
      <c r="H35" s="11">
        <f>SUM(H33:H34)</f>
        <v>114478</v>
      </c>
      <c r="I35" s="11"/>
      <c r="J35" s="11">
        <f>SUM(J33:J34)</f>
        <v>8715</v>
      </c>
      <c r="K35" s="11"/>
      <c r="L35" s="11">
        <f>SUM(L33:L34)</f>
        <v>123193</v>
      </c>
      <c r="M35" s="8"/>
      <c r="N35" s="12"/>
      <c r="O35" s="13">
        <f>SUM(O33:O34)</f>
        <v>6463395.6900000004</v>
      </c>
    </row>
    <row r="36" spans="1:15" x14ac:dyDescent="0.25">
      <c r="E36" s="10"/>
      <c r="F36" s="10"/>
      <c r="G36" s="8"/>
      <c r="H36" s="11"/>
      <c r="I36" s="11"/>
      <c r="J36" s="11"/>
      <c r="K36" s="11"/>
      <c r="L36" s="11"/>
      <c r="M36" s="8"/>
      <c r="N36" s="12"/>
      <c r="O36" s="13"/>
    </row>
    <row r="37" spans="1:15" s="8" customFormat="1" x14ac:dyDescent="0.25">
      <c r="A37" s="9"/>
      <c r="C37" s="8" t="s">
        <v>12</v>
      </c>
      <c r="E37" s="10">
        <v>108</v>
      </c>
      <c r="F37" s="10"/>
      <c r="H37" s="11">
        <v>33163</v>
      </c>
      <c r="I37" s="11"/>
      <c r="J37" s="11">
        <v>210</v>
      </c>
      <c r="K37" s="11"/>
      <c r="L37" s="11">
        <f>SUM(H37+J37)</f>
        <v>33373</v>
      </c>
      <c r="N37" s="12"/>
      <c r="O37" s="13">
        <v>1323632.3999999999</v>
      </c>
    </row>
    <row r="38" spans="1:15" x14ac:dyDescent="0.25">
      <c r="A38" s="14"/>
      <c r="C38" t="s">
        <v>13</v>
      </c>
      <c r="E38" s="15">
        <f>720-E37</f>
        <v>612</v>
      </c>
      <c r="F38" s="16"/>
      <c r="G38" s="8"/>
      <c r="H38" s="17">
        <v>137500</v>
      </c>
      <c r="I38" s="11"/>
      <c r="J38" s="17">
        <v>13112</v>
      </c>
      <c r="K38" s="11"/>
      <c r="L38" s="17">
        <f>SUM(H38+J38)</f>
        <v>150612</v>
      </c>
      <c r="M38" s="8"/>
      <c r="N38" s="12"/>
      <c r="O38" s="18">
        <v>5684757.0199999996</v>
      </c>
    </row>
    <row r="39" spans="1:15" x14ac:dyDescent="0.25">
      <c r="A39" s="19">
        <v>44287</v>
      </c>
      <c r="C39" s="1" t="s">
        <v>10</v>
      </c>
      <c r="D39" s="20"/>
      <c r="E39" s="10">
        <f>SUM(E37:E38)</f>
        <v>720</v>
      </c>
      <c r="F39" s="10"/>
      <c r="G39" s="21"/>
      <c r="H39" s="11">
        <f>SUM(H37:H38)</f>
        <v>170663</v>
      </c>
      <c r="I39" s="11"/>
      <c r="J39" s="11">
        <f>SUM(J37:J38)</f>
        <v>13322</v>
      </c>
      <c r="K39" s="11"/>
      <c r="L39" s="11">
        <f>SUM(L37:L38)</f>
        <v>183985</v>
      </c>
      <c r="M39" s="8"/>
      <c r="N39" s="12"/>
      <c r="O39" s="13">
        <f>SUM(O37:O38)</f>
        <v>7008389.4199999999</v>
      </c>
    </row>
    <row r="40" spans="1:15" x14ac:dyDescent="0.25">
      <c r="E40" s="10"/>
      <c r="F40" s="10"/>
      <c r="G40" s="8"/>
      <c r="H40" s="11"/>
      <c r="I40" s="11"/>
      <c r="J40" s="11"/>
      <c r="K40" s="11"/>
      <c r="L40" s="11"/>
      <c r="M40" s="8"/>
      <c r="N40" s="12"/>
      <c r="O40" s="13"/>
    </row>
    <row r="41" spans="1:15" s="8" customFormat="1" x14ac:dyDescent="0.25">
      <c r="A41" s="9"/>
      <c r="C41" s="8" t="s">
        <v>12</v>
      </c>
      <c r="E41" s="10">
        <v>107</v>
      </c>
      <c r="F41" s="10"/>
      <c r="H41" s="11">
        <v>21871</v>
      </c>
      <c r="I41" s="11"/>
      <c r="J41" s="11">
        <v>138</v>
      </c>
      <c r="K41" s="11"/>
      <c r="L41" s="11">
        <f>SUM(H41+J41)</f>
        <v>22009</v>
      </c>
      <c r="N41" s="12"/>
      <c r="O41" s="13">
        <v>1221981.4099999999</v>
      </c>
    </row>
    <row r="42" spans="1:15" x14ac:dyDescent="0.25">
      <c r="A42" s="14"/>
      <c r="C42" t="s">
        <v>13</v>
      </c>
      <c r="E42" s="15">
        <f>727-E41</f>
        <v>620</v>
      </c>
      <c r="F42" s="16"/>
      <c r="G42" s="8"/>
      <c r="H42" s="17">
        <v>91976</v>
      </c>
      <c r="I42" s="11"/>
      <c r="J42" s="17">
        <v>9160</v>
      </c>
      <c r="K42" s="11"/>
      <c r="L42" s="17">
        <f>SUM(H42+J42)</f>
        <v>101136</v>
      </c>
      <c r="M42" s="8"/>
      <c r="N42" s="12"/>
      <c r="O42" s="18">
        <v>4802426.5799999991</v>
      </c>
    </row>
    <row r="43" spans="1:15" x14ac:dyDescent="0.25">
      <c r="A43" s="19">
        <v>44317</v>
      </c>
      <c r="C43" s="1" t="s">
        <v>10</v>
      </c>
      <c r="D43" s="20"/>
      <c r="E43" s="10">
        <f>SUM(E41:E42)</f>
        <v>727</v>
      </c>
      <c r="F43" s="10"/>
      <c r="G43" s="21"/>
      <c r="H43" s="11">
        <f>SUM(H41:H42)</f>
        <v>113847</v>
      </c>
      <c r="I43" s="11"/>
      <c r="J43" s="11">
        <f>SUM(J41:J42)</f>
        <v>9298</v>
      </c>
      <c r="K43" s="11"/>
      <c r="L43" s="11">
        <f>SUM(L41:L42)</f>
        <v>123145</v>
      </c>
      <c r="M43" s="8"/>
      <c r="N43" s="12"/>
      <c r="O43" s="13">
        <f>SUM(O41:O42)</f>
        <v>6024407.9899999993</v>
      </c>
    </row>
    <row r="44" spans="1:15" x14ac:dyDescent="0.25">
      <c r="E44" s="10"/>
      <c r="F44" s="10"/>
      <c r="G44" s="8"/>
      <c r="H44" s="11"/>
      <c r="I44" s="11"/>
      <c r="J44" s="11"/>
      <c r="K44" s="11"/>
      <c r="L44" s="11"/>
      <c r="M44" s="8"/>
      <c r="N44" s="12"/>
      <c r="O44" s="13"/>
    </row>
    <row r="45" spans="1:15" s="8" customFormat="1" x14ac:dyDescent="0.25">
      <c r="A45" s="9"/>
      <c r="C45" s="8" t="s">
        <v>12</v>
      </c>
      <c r="E45" s="10">
        <v>107</v>
      </c>
      <c r="F45" s="10"/>
      <c r="H45" s="11">
        <v>22233</v>
      </c>
      <c r="I45" s="11"/>
      <c r="J45" s="11">
        <v>81</v>
      </c>
      <c r="K45" s="11"/>
      <c r="L45" s="11">
        <f>SUM(H45+J45)</f>
        <v>22314</v>
      </c>
      <c r="N45" s="12"/>
      <c r="O45" s="13">
        <v>1282171.29</v>
      </c>
    </row>
    <row r="46" spans="1:15" x14ac:dyDescent="0.25">
      <c r="A46" s="14"/>
      <c r="C46" t="s">
        <v>13</v>
      </c>
      <c r="E46" s="15">
        <f>733-E45</f>
        <v>626</v>
      </c>
      <c r="F46" s="16"/>
      <c r="G46" s="8"/>
      <c r="H46" s="17">
        <v>93614</v>
      </c>
      <c r="I46" s="11"/>
      <c r="J46" s="17">
        <v>7759</v>
      </c>
      <c r="K46" s="11"/>
      <c r="L46" s="17">
        <f>SUM(H46+J46)</f>
        <v>101373</v>
      </c>
      <c r="M46" s="8"/>
      <c r="N46" s="12"/>
      <c r="O46" s="18">
        <v>4996021.3800000008</v>
      </c>
    </row>
    <row r="47" spans="1:15" x14ac:dyDescent="0.25">
      <c r="A47" s="19">
        <v>44348</v>
      </c>
      <c r="C47" s="1" t="s">
        <v>10</v>
      </c>
      <c r="D47" s="20"/>
      <c r="E47" s="10">
        <f>SUM(E45:E46)</f>
        <v>733</v>
      </c>
      <c r="F47" s="10"/>
      <c r="G47" s="21"/>
      <c r="H47" s="11">
        <f>SUM(H45:H46)</f>
        <v>115847</v>
      </c>
      <c r="I47" s="11"/>
      <c r="J47" s="11">
        <f>SUM(J45:J46)</f>
        <v>7840</v>
      </c>
      <c r="K47" s="11"/>
      <c r="L47" s="11">
        <f>SUM(L45:L46)</f>
        <v>123687</v>
      </c>
      <c r="M47" s="8"/>
      <c r="N47" s="12"/>
      <c r="O47" s="13">
        <f>SUM(O45:O46)</f>
        <v>6278192.6700000009</v>
      </c>
    </row>
    <row r="48" spans="1:15" x14ac:dyDescent="0.25">
      <c r="E48" s="22"/>
      <c r="F48" s="22"/>
      <c r="G48" s="8"/>
      <c r="H48" s="23"/>
      <c r="I48" s="8"/>
      <c r="J48" s="23"/>
      <c r="K48" s="8"/>
      <c r="L48" s="23"/>
      <c r="M48" s="8"/>
      <c r="N48" s="8"/>
      <c r="O48" s="8"/>
    </row>
    <row r="49" spans="2:15" x14ac:dyDescent="0.25">
      <c r="B49" s="25" t="s">
        <v>14</v>
      </c>
      <c r="C49" s="28" t="s">
        <v>15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2:15" x14ac:dyDescent="0.25">
      <c r="B50" s="27">
        <v>-2</v>
      </c>
      <c r="C50" s="25" t="s">
        <v>16</v>
      </c>
    </row>
  </sheetData>
  <mergeCells count="6">
    <mergeCell ref="C49:O49"/>
    <mergeCell ref="A1:O1"/>
    <mergeCell ref="A2:O2"/>
    <mergeCell ref="A3:O3"/>
    <mergeCell ref="A4:O4"/>
    <mergeCell ref="H7:L7"/>
  </mergeCells>
  <pageMargins left="0.7" right="0.7" top="0.5" bottom="0.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 DR Response 2</vt:lpstr>
      <vt:lpstr>'PH DR Response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Carpenter</dc:creator>
  <cp:lastModifiedBy>Michelle Carpenter</cp:lastModifiedBy>
  <cp:lastPrinted>2021-08-17T18:49:13Z</cp:lastPrinted>
  <dcterms:created xsi:type="dcterms:W3CDTF">2021-08-13T19:03:29Z</dcterms:created>
  <dcterms:modified xsi:type="dcterms:W3CDTF">2021-08-17T20:46:16Z</dcterms:modified>
</cp:coreProperties>
</file>