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Hearing\Post Hearing\"/>
    </mc:Choice>
  </mc:AlternateContent>
  <bookViews>
    <workbookView xWindow="0" yWindow="0" windowWidth="28800" windowHeight="12300"/>
  </bookViews>
  <sheets>
    <sheet name="PJM Cap Market Benefit Rev" sheetId="1" r:id="rId1"/>
    <sheet name="Book Amortization Ex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A30" i="1"/>
  <c r="A31" i="1" s="1"/>
  <c r="O26" i="1"/>
  <c r="D48" i="2" l="1"/>
  <c r="D35" i="2"/>
  <c r="D22" i="2"/>
  <c r="B1" i="2"/>
  <c r="A2" i="2"/>
  <c r="A3" i="2" s="1"/>
  <c r="A4" i="2" s="1"/>
  <c r="A5" i="2" s="1"/>
  <c r="A6" i="2" s="1"/>
  <c r="A7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O60" i="1"/>
  <c r="O48" i="1"/>
  <c r="O34" i="1"/>
  <c r="O32" i="1"/>
  <c r="O31" i="1"/>
  <c r="O29" i="1"/>
  <c r="O28" i="1"/>
  <c r="O27" i="1"/>
  <c r="O25" i="1"/>
  <c r="O24" i="1"/>
  <c r="O23" i="1"/>
  <c r="N19" i="1"/>
  <c r="M19" i="1"/>
  <c r="N17" i="1"/>
  <c r="M17" i="1"/>
  <c r="L17" i="1"/>
  <c r="L19" i="1" s="1"/>
  <c r="K17" i="1"/>
  <c r="K19" i="1" s="1"/>
  <c r="J17" i="1"/>
  <c r="J19" i="1" s="1"/>
  <c r="I17" i="1"/>
  <c r="I19" i="1" s="1"/>
  <c r="O16" i="1"/>
  <c r="O15" i="1"/>
  <c r="O14" i="1"/>
  <c r="O13" i="1"/>
  <c r="O12" i="1"/>
  <c r="O11" i="1"/>
  <c r="O10" i="1"/>
  <c r="O9" i="1"/>
  <c r="O18" i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D33" i="1"/>
  <c r="C33" i="1"/>
  <c r="C35" i="1" s="1"/>
  <c r="H17" i="1"/>
  <c r="H19" i="1" s="1"/>
  <c r="O33" i="1" l="1"/>
  <c r="O17" i="1"/>
  <c r="O19" i="1"/>
  <c r="D35" i="1"/>
  <c r="O35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N59" i="1"/>
  <c r="N61" i="1" s="1"/>
  <c r="M59" i="1"/>
  <c r="M61" i="1" s="1"/>
  <c r="L59" i="1"/>
  <c r="L61" i="1" s="1"/>
  <c r="K59" i="1"/>
  <c r="K61" i="1" s="1"/>
  <c r="J59" i="1"/>
  <c r="J61" i="1" s="1"/>
  <c r="I59" i="1"/>
  <c r="I61" i="1" s="1"/>
  <c r="H59" i="1"/>
  <c r="H61" i="1" s="1"/>
  <c r="G59" i="1"/>
  <c r="G61" i="1" s="1"/>
  <c r="F59" i="1"/>
  <c r="F61" i="1" s="1"/>
  <c r="E59" i="1"/>
  <c r="E61" i="1" s="1"/>
  <c r="D59" i="1"/>
  <c r="D61" i="1" s="1"/>
  <c r="C59" i="1"/>
  <c r="C61" i="1" s="1"/>
  <c r="O58" i="1"/>
  <c r="O57" i="1"/>
  <c r="O56" i="1"/>
  <c r="O55" i="1"/>
  <c r="O54" i="1"/>
  <c r="O53" i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O46" i="1"/>
  <c r="O45" i="1"/>
  <c r="O44" i="1"/>
  <c r="O43" i="1"/>
  <c r="O42" i="1"/>
  <c r="O41" i="1"/>
  <c r="O40" i="1"/>
  <c r="O39" i="1"/>
  <c r="A26" i="1" l="1"/>
  <c r="A27" i="1" s="1"/>
  <c r="A28" i="1" s="1"/>
  <c r="A29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O61" i="1"/>
  <c r="O49" i="1"/>
  <c r="O59" i="1"/>
  <c r="O47" i="1"/>
  <c r="A60" i="1" l="1"/>
  <c r="A61" i="1" s="1"/>
  <c r="A62" i="1" s="1"/>
  <c r="A63" i="1" l="1"/>
  <c r="A64" i="1" s="1"/>
  <c r="A65" i="1" s="1"/>
  <c r="A66" i="1" s="1"/>
</calcChain>
</file>

<file path=xl/sharedStrings.xml><?xml version="1.0" encoding="utf-8"?>
<sst xmlns="http://schemas.openxmlformats.org/spreadsheetml/2006/main" count="119" uniqueCount="63">
  <si>
    <t>Case No. 2021-00103</t>
  </si>
  <si>
    <t>PJM Billing Code</t>
  </si>
  <si>
    <t>2018 Total</t>
  </si>
  <si>
    <t>1600 - RPM Auction</t>
  </si>
  <si>
    <t>1610 - Locational Reliability</t>
  </si>
  <si>
    <t>1611 - CP Transitional Locational Reliability</t>
  </si>
  <si>
    <t>2600 - RPM Auction</t>
  </si>
  <si>
    <t>2640 - Incremental Capacity Transfer Rights</t>
  </si>
  <si>
    <t>2661 - Capacity Resource Deficiency</t>
  </si>
  <si>
    <t>2665 - Peak-Hour Period Avaliablity</t>
  </si>
  <si>
    <t>2666 - Load Management Test Failure</t>
  </si>
  <si>
    <t>Total</t>
  </si>
  <si>
    <t>2019 Total</t>
  </si>
  <si>
    <t>Monthly PJM Revenues Recognized in the Smith 1 Regulatory Asset Amortization Adjustment</t>
  </si>
  <si>
    <t>2016 Total</t>
  </si>
  <si>
    <t>Total PJM Billing Codes - Account 447251</t>
  </si>
  <si>
    <t>Pursuant to Section 1.2.5. of the Stipulation Agreement in Case No. 2015-00358,</t>
  </si>
  <si>
    <t>the Net PJM Capacity Market Benefit earned by EKPC beginning with the</t>
  </si>
  <si>
    <t>2016/2017 Delivery Year are to be recognized in the determination of</t>
  </si>
  <si>
    <t>the amortization adjustment for the Smith 1 Regulatory Asset included</t>
  </si>
  <si>
    <t>in the next general rate case proceeding.</t>
  </si>
  <si>
    <t>Thus, the revenues recognized in the adjustment start with June 2016 rather than January 2017.</t>
  </si>
  <si>
    <t>Seven Months of 2016 and Calendar Years 2017 though 2019</t>
  </si>
  <si>
    <t>Less:  PJM Bluegrass Station Revenues</t>
  </si>
  <si>
    <t>PJM Capacity Market Benefits</t>
  </si>
  <si>
    <t>2017 Total</t>
  </si>
  <si>
    <t xml:space="preserve">Notes:  </t>
  </si>
  <si>
    <t>Account 447251 is a revenue account, with revenues shown in this response as credits or negative amounts.</t>
  </si>
  <si>
    <t>For the PJM Billing Codes, the 1000 series codes reflect expenses and are shown as debits or positive amounts in this response.</t>
  </si>
  <si>
    <t>For the PJM Billing Codes, the 2000 series codes reflect revenues and are shown as credits or negative amounts in this response.</t>
  </si>
  <si>
    <t>Total Reported</t>
  </si>
  <si>
    <t>On Schedule 1.20</t>
  </si>
  <si>
    <t>Month</t>
  </si>
  <si>
    <t>Book Amortization</t>
  </si>
  <si>
    <t>Expense</t>
  </si>
  <si>
    <t>Calendar Year</t>
  </si>
  <si>
    <t>January 2017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</si>
  <si>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</si>
  <si>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</si>
  <si>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</si>
  <si>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</si>
  <si>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</si>
  <si>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</si>
  <si>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</si>
  <si>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</si>
  <si>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</si>
  <si>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</si>
  <si>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</t>
  </si>
  <si>
    <t>January 2018</t>
  </si>
  <si>
    <t>December 2018</t>
  </si>
  <si>
    <t>January 2019</t>
  </si>
  <si>
    <t>December 2019</t>
  </si>
  <si>
    <t>East Kentucky Power Cooperative, Inc.</t>
  </si>
  <si>
    <t>Smith 1 Regulatory Asset - Monthly Book Amortization Expense</t>
  </si>
  <si>
    <t>January 2017 through December 2019</t>
  </si>
  <si>
    <t>EKPC Response to</t>
  </si>
  <si>
    <t>AG-Nucor DR2, Item 33, page 7 of 7</t>
  </si>
  <si>
    <t>Total 2017</t>
  </si>
  <si>
    <t>Total 2018</t>
  </si>
  <si>
    <t>Total 2019</t>
  </si>
  <si>
    <t>1661 - Capacity Resource Deficiency</t>
  </si>
  <si>
    <t>2662 - Generation Resource Rating Test Failure</t>
  </si>
  <si>
    <t>PH DR Response 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</si>
</sst>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7" fontId="5" fillId="0" borderId="0" xfId="2" applyNumberFormat="1" applyFont="1" applyFill="1" applyBorder="1"/>
    <xf numFmtId="7" fontId="5" fillId="0" borderId="0" xfId="1" applyNumberFormat="1" applyFont="1" applyFill="1" applyBorder="1"/>
    <xf numFmtId="7" fontId="5" fillId="0" borderId="0" xfId="0" applyNumberFormat="1" applyFont="1" applyBorder="1"/>
    <xf numFmtId="7" fontId="4" fillId="0" borderId="0" xfId="0" applyNumberFormat="1" applyFont="1" applyFill="1" applyBorder="1" applyAlignment="1">
      <alignment horizontal="center"/>
    </xf>
    <xf numFmtId="7" fontId="5" fillId="0" borderId="0" xfId="0" applyNumberFormat="1" applyFont="1"/>
    <xf numFmtId="7" fontId="5" fillId="0" borderId="0" xfId="0" applyNumberFormat="1" applyFont="1" applyFill="1"/>
    <xf numFmtId="38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 horizontal="center"/>
    </xf>
    <xf numFmtId="7" fontId="5" fillId="2" borderId="0" xfId="0" applyNumberFormat="1" applyFont="1" applyFill="1"/>
    <xf numFmtId="7" fontId="5" fillId="0" borderId="0" xfId="0" applyNumberFormat="1" applyFont="1" applyFill="1" applyBorder="1"/>
    <xf numFmtId="7" fontId="5" fillId="0" borderId="2" xfId="0" applyNumberFormat="1" applyFont="1" applyFill="1" applyBorder="1"/>
    <xf numFmtId="7" fontId="5" fillId="0" borderId="1" xfId="0" applyNumberFormat="1" applyFont="1" applyFill="1" applyBorder="1"/>
    <xf numFmtId="7" fontId="5" fillId="0" borderId="3" xfId="2" applyNumberFormat="1" applyFont="1" applyFill="1" applyBorder="1"/>
    <xf numFmtId="0" fontId="5" fillId="0" borderId="0" xfId="0" applyFont="1" applyAlignment="1">
      <alignment horizontal="right"/>
    </xf>
    <xf numFmtId="0" fontId="1" fillId="0" borderId="0" xfId="0" applyFont="1"/>
    <xf numFmtId="3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0" xfId="0" applyNumberFormat="1" applyFont="1"/>
    <xf numFmtId="8" fontId="1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7" fontId="5" fillId="2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zoomScale="90" zoomScaleNormal="90" workbookViewId="0"/>
  </sheetViews>
  <sheetFormatPr defaultRowHeight="12.75" x14ac:dyDescent="0.2"/>
  <cols>
    <col min="1" max="1" width="4.7109375" style="1" customWidth="1"/>
    <col min="2" max="2" width="46.7109375" style="1" bestFit="1" customWidth="1"/>
    <col min="3" max="14" width="17.7109375" style="1" bestFit="1" customWidth="1"/>
    <col min="15" max="15" width="18.85546875" style="1" bestFit="1" customWidth="1"/>
    <col min="16" max="16" width="17.7109375" style="1" customWidth="1"/>
    <col min="17" max="16384" width="9.140625" style="1"/>
  </cols>
  <sheetData>
    <row r="1" spans="1:16" ht="14.25" x14ac:dyDescent="0.2">
      <c r="A1" s="17">
        <v>1</v>
      </c>
      <c r="B1" s="3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" x14ac:dyDescent="0.25">
      <c r="A2" s="17">
        <f>A1+1</f>
        <v>2</v>
      </c>
      <c r="B2" s="34" t="s">
        <v>52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5" x14ac:dyDescent="0.25">
      <c r="A3" s="17">
        <f t="shared" ref="A3:A66" si="0">A2+1</f>
        <v>3</v>
      </c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" x14ac:dyDescent="0.25">
      <c r="A4" s="17">
        <f t="shared" si="0"/>
        <v>4</v>
      </c>
      <c r="B4" s="34" t="s">
        <v>13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ht="15" x14ac:dyDescent="0.25">
      <c r="A5" s="17">
        <f t="shared" si="0"/>
        <v>5</v>
      </c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6" ht="15" x14ac:dyDescent="0.25">
      <c r="A6" s="17">
        <f t="shared" si="0"/>
        <v>6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x14ac:dyDescent="0.25">
      <c r="A7" s="17">
        <f t="shared" si="0"/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8" t="s">
        <v>30</v>
      </c>
    </row>
    <row r="8" spans="1:16" ht="15" x14ac:dyDescent="0.25">
      <c r="A8" s="17">
        <f t="shared" si="0"/>
        <v>8</v>
      </c>
      <c r="B8" s="5" t="s">
        <v>1</v>
      </c>
      <c r="C8" s="19">
        <v>42370</v>
      </c>
      <c r="D8" s="19">
        <v>42401</v>
      </c>
      <c r="E8" s="19">
        <v>42430</v>
      </c>
      <c r="F8" s="19">
        <v>42461</v>
      </c>
      <c r="G8" s="19">
        <v>42491</v>
      </c>
      <c r="H8" s="19">
        <v>42522</v>
      </c>
      <c r="I8" s="19">
        <v>42552</v>
      </c>
      <c r="J8" s="19">
        <v>42583</v>
      </c>
      <c r="K8" s="19">
        <v>42614</v>
      </c>
      <c r="L8" s="19">
        <v>42644</v>
      </c>
      <c r="M8" s="19">
        <v>42675</v>
      </c>
      <c r="N8" s="19">
        <v>42705</v>
      </c>
      <c r="O8" s="20" t="s">
        <v>14</v>
      </c>
      <c r="P8" s="18" t="s">
        <v>31</v>
      </c>
    </row>
    <row r="9" spans="1:16" ht="14.25" x14ac:dyDescent="0.2">
      <c r="A9" s="17">
        <f t="shared" si="0"/>
        <v>9</v>
      </c>
      <c r="B9" s="8" t="s">
        <v>3</v>
      </c>
      <c r="C9" s="21"/>
      <c r="D9" s="21"/>
      <c r="E9" s="21"/>
      <c r="F9" s="21"/>
      <c r="G9" s="21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f>SUM(H9:N9)</f>
        <v>0</v>
      </c>
      <c r="P9" s="3"/>
    </row>
    <row r="10" spans="1:16" ht="14.25" x14ac:dyDescent="0.2">
      <c r="A10" s="17">
        <f t="shared" si="0"/>
        <v>10</v>
      </c>
      <c r="B10" s="8" t="s">
        <v>4</v>
      </c>
      <c r="C10" s="35" t="s">
        <v>16</v>
      </c>
      <c r="D10" s="35"/>
      <c r="E10" s="35"/>
      <c r="F10" s="35"/>
      <c r="G10" s="35"/>
      <c r="H10" s="16">
        <v>4407947.7</v>
      </c>
      <c r="I10" s="16">
        <v>4554879.29</v>
      </c>
      <c r="J10" s="16">
        <v>4554879.29</v>
      </c>
      <c r="K10" s="16">
        <v>4407947.7</v>
      </c>
      <c r="L10" s="16">
        <v>4554879.29</v>
      </c>
      <c r="M10" s="16">
        <v>4407947.7</v>
      </c>
      <c r="N10" s="16">
        <v>4554879.29</v>
      </c>
      <c r="O10" s="16">
        <f t="shared" ref="O10:O16" si="1">SUM(H10:N10)</f>
        <v>31443360.259999998</v>
      </c>
      <c r="P10" s="3"/>
    </row>
    <row r="11" spans="1:16" ht="14.25" x14ac:dyDescent="0.2">
      <c r="A11" s="17">
        <f t="shared" si="0"/>
        <v>11</v>
      </c>
      <c r="B11" s="8" t="s">
        <v>5</v>
      </c>
      <c r="C11" s="35" t="s">
        <v>17</v>
      </c>
      <c r="D11" s="35"/>
      <c r="E11" s="35"/>
      <c r="F11" s="35"/>
      <c r="G11" s="35"/>
      <c r="H11" s="16">
        <v>2844834.6</v>
      </c>
      <c r="I11" s="16">
        <v>2939662.42</v>
      </c>
      <c r="J11" s="16">
        <v>2939662.42</v>
      </c>
      <c r="K11" s="16">
        <v>2844834.6</v>
      </c>
      <c r="L11" s="16">
        <v>2939662.42</v>
      </c>
      <c r="M11" s="16">
        <v>2844834.6</v>
      </c>
      <c r="N11" s="16">
        <v>2939662.42</v>
      </c>
      <c r="O11" s="16">
        <f t="shared" si="1"/>
        <v>20293153.479999997</v>
      </c>
      <c r="P11" s="3"/>
    </row>
    <row r="12" spans="1:16" ht="14.25" x14ac:dyDescent="0.2">
      <c r="A12" s="17">
        <f t="shared" si="0"/>
        <v>12</v>
      </c>
      <c r="B12" s="8" t="s">
        <v>6</v>
      </c>
      <c r="C12" s="35" t="s">
        <v>18</v>
      </c>
      <c r="D12" s="35"/>
      <c r="E12" s="35"/>
      <c r="F12" s="35"/>
      <c r="G12" s="35"/>
      <c r="H12" s="16">
        <v>-10420809</v>
      </c>
      <c r="I12" s="16">
        <v>-10768169.300000001</v>
      </c>
      <c r="J12" s="16">
        <v>-10768169.300000001</v>
      </c>
      <c r="K12" s="16">
        <v>-10420809</v>
      </c>
      <c r="L12" s="16">
        <v>-10768169.300000001</v>
      </c>
      <c r="M12" s="16">
        <v>-10420809</v>
      </c>
      <c r="N12" s="16">
        <v>-10768169.300000001</v>
      </c>
      <c r="O12" s="16">
        <f t="shared" si="1"/>
        <v>-74335104.200000003</v>
      </c>
      <c r="P12" s="3"/>
    </row>
    <row r="13" spans="1:16" ht="14.25" x14ac:dyDescent="0.2">
      <c r="A13" s="17">
        <f t="shared" si="0"/>
        <v>13</v>
      </c>
      <c r="B13" s="8" t="s">
        <v>7</v>
      </c>
      <c r="C13" s="35" t="s">
        <v>19</v>
      </c>
      <c r="D13" s="35"/>
      <c r="E13" s="35"/>
      <c r="F13" s="35"/>
      <c r="G13" s="35"/>
      <c r="H13" s="16">
        <v>-32173.5</v>
      </c>
      <c r="I13" s="16">
        <v>-33245.949999999997</v>
      </c>
      <c r="J13" s="16">
        <v>-33245.949999999997</v>
      </c>
      <c r="K13" s="16">
        <v>-32173.5</v>
      </c>
      <c r="L13" s="16">
        <v>-33245.949999999997</v>
      </c>
      <c r="M13" s="16">
        <v>-32173.5</v>
      </c>
      <c r="N13" s="16">
        <v>-33245.949999999997</v>
      </c>
      <c r="O13" s="16">
        <f t="shared" si="1"/>
        <v>-229504.3</v>
      </c>
      <c r="P13" s="3"/>
    </row>
    <row r="14" spans="1:16" ht="14.25" x14ac:dyDescent="0.2">
      <c r="A14" s="17">
        <f t="shared" si="0"/>
        <v>14</v>
      </c>
      <c r="B14" s="8" t="s">
        <v>8</v>
      </c>
      <c r="C14" s="35" t="s">
        <v>20</v>
      </c>
      <c r="D14" s="35"/>
      <c r="E14" s="35"/>
      <c r="F14" s="35"/>
      <c r="G14" s="35"/>
      <c r="H14" s="16">
        <v>-26698.22</v>
      </c>
      <c r="I14" s="16">
        <v>-18063.52</v>
      </c>
      <c r="J14" s="16">
        <v>-4396.93</v>
      </c>
      <c r="K14" s="16">
        <v>-4453.97</v>
      </c>
      <c r="L14" s="16">
        <v>-1908.02</v>
      </c>
      <c r="M14" s="16">
        <v>-1536.25</v>
      </c>
      <c r="N14" s="16">
        <v>-2016.55</v>
      </c>
      <c r="O14" s="16">
        <f t="shared" si="1"/>
        <v>-59073.460000000006</v>
      </c>
      <c r="P14" s="3"/>
    </row>
    <row r="15" spans="1:16" ht="14.25" x14ac:dyDescent="0.2">
      <c r="A15" s="17">
        <f t="shared" si="0"/>
        <v>15</v>
      </c>
      <c r="B15" s="8" t="s">
        <v>9</v>
      </c>
      <c r="C15" s="35" t="s">
        <v>21</v>
      </c>
      <c r="D15" s="35"/>
      <c r="E15" s="35"/>
      <c r="F15" s="35"/>
      <c r="G15" s="35"/>
      <c r="H15" s="16">
        <v>0</v>
      </c>
      <c r="I15" s="16">
        <v>0</v>
      </c>
      <c r="J15" s="16">
        <v>-28013.64</v>
      </c>
      <c r="K15" s="16">
        <v>0</v>
      </c>
      <c r="L15" s="16">
        <v>168.36</v>
      </c>
      <c r="M15" s="16">
        <v>0</v>
      </c>
      <c r="N15" s="16">
        <v>0</v>
      </c>
      <c r="O15" s="16">
        <f t="shared" si="1"/>
        <v>-27845.279999999999</v>
      </c>
      <c r="P15" s="3"/>
    </row>
    <row r="16" spans="1:16" ht="14.25" x14ac:dyDescent="0.2">
      <c r="A16" s="17">
        <f t="shared" si="0"/>
        <v>16</v>
      </c>
      <c r="B16" s="8" t="s">
        <v>10</v>
      </c>
      <c r="C16" s="21"/>
      <c r="D16" s="21"/>
      <c r="E16" s="21"/>
      <c r="F16" s="21"/>
      <c r="G16" s="21"/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-26048.3</v>
      </c>
      <c r="O16" s="23">
        <f t="shared" si="1"/>
        <v>-26048.3</v>
      </c>
      <c r="P16" s="3"/>
    </row>
    <row r="17" spans="1:16" ht="14.25" x14ac:dyDescent="0.2">
      <c r="A17" s="17">
        <f t="shared" si="0"/>
        <v>17</v>
      </c>
      <c r="B17" s="4" t="s">
        <v>15</v>
      </c>
      <c r="C17" s="16"/>
      <c r="D17" s="16"/>
      <c r="E17" s="16"/>
      <c r="F17" s="16"/>
      <c r="G17" s="16"/>
      <c r="H17" s="22">
        <f>SUM(H9:H16)</f>
        <v>-3226898.4199999995</v>
      </c>
      <c r="I17" s="22">
        <f t="shared" ref="I17:N17" si="2">SUM(I9:I16)</f>
        <v>-3324937.060000001</v>
      </c>
      <c r="J17" s="22">
        <f t="shared" si="2"/>
        <v>-3339284.1100000013</v>
      </c>
      <c r="K17" s="22">
        <f t="shared" si="2"/>
        <v>-3204654.1699999995</v>
      </c>
      <c r="L17" s="22">
        <f t="shared" si="2"/>
        <v>-3308613.2000000011</v>
      </c>
      <c r="M17" s="22">
        <f t="shared" si="2"/>
        <v>-3201736.4499999993</v>
      </c>
      <c r="N17" s="22">
        <f t="shared" si="2"/>
        <v>-3334938.3900000006</v>
      </c>
      <c r="O17" s="22">
        <f>SUM(H17:N17)</f>
        <v>-22941061.800000004</v>
      </c>
      <c r="P17" s="3"/>
    </row>
    <row r="18" spans="1:16" ht="14.25" x14ac:dyDescent="0.2">
      <c r="A18" s="17">
        <f t="shared" si="0"/>
        <v>18</v>
      </c>
      <c r="B18" s="4" t="s">
        <v>23</v>
      </c>
      <c r="C18" s="16"/>
      <c r="D18" s="16"/>
      <c r="E18" s="16"/>
      <c r="F18" s="16"/>
      <c r="G18" s="16"/>
      <c r="H18" s="16">
        <v>-23373</v>
      </c>
      <c r="I18" s="16">
        <v>-24152.1</v>
      </c>
      <c r="J18" s="16">
        <v>-24152.1</v>
      </c>
      <c r="K18" s="16">
        <v>-23373</v>
      </c>
      <c r="L18" s="16">
        <v>-24152.1</v>
      </c>
      <c r="M18" s="16">
        <v>-23373</v>
      </c>
      <c r="N18" s="16">
        <v>-24152.1</v>
      </c>
      <c r="O18" s="16">
        <f>SUM(H18:N18)</f>
        <v>-166727.4</v>
      </c>
      <c r="P18" s="3"/>
    </row>
    <row r="19" spans="1:16" ht="15" thickBot="1" x14ac:dyDescent="0.25">
      <c r="A19" s="17">
        <f t="shared" si="0"/>
        <v>19</v>
      </c>
      <c r="B19" s="4" t="s">
        <v>24</v>
      </c>
      <c r="C19" s="16"/>
      <c r="D19" s="16"/>
      <c r="E19" s="16"/>
      <c r="F19" s="16"/>
      <c r="G19" s="16"/>
      <c r="H19" s="24">
        <f>H17-H18</f>
        <v>-3203525.4199999995</v>
      </c>
      <c r="I19" s="24">
        <f t="shared" ref="I19:N19" si="3">I17-I18</f>
        <v>-3300784.9600000009</v>
      </c>
      <c r="J19" s="24">
        <f t="shared" si="3"/>
        <v>-3315132.0100000012</v>
      </c>
      <c r="K19" s="24">
        <f t="shared" si="3"/>
        <v>-3181281.1699999995</v>
      </c>
      <c r="L19" s="24">
        <f t="shared" si="3"/>
        <v>-3284461.100000001</v>
      </c>
      <c r="M19" s="24">
        <f t="shared" si="3"/>
        <v>-3178363.4499999993</v>
      </c>
      <c r="N19" s="24">
        <f t="shared" si="3"/>
        <v>-3310786.2900000005</v>
      </c>
      <c r="O19" s="24">
        <f>SUM(H19:N19)</f>
        <v>-22774334.400000002</v>
      </c>
      <c r="P19" s="15">
        <v>-22774334</v>
      </c>
    </row>
    <row r="20" spans="1:16" ht="15" thickTop="1" x14ac:dyDescent="0.2">
      <c r="A20" s="17">
        <f t="shared" si="0"/>
        <v>20</v>
      </c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"/>
    </row>
    <row r="21" spans="1:16" ht="14.25" x14ac:dyDescent="0.2">
      <c r="A21" s="17">
        <f t="shared" si="0"/>
        <v>21</v>
      </c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"/>
    </row>
    <row r="22" spans="1:16" ht="15" x14ac:dyDescent="0.25">
      <c r="A22" s="17">
        <f t="shared" si="0"/>
        <v>22</v>
      </c>
      <c r="B22" s="5" t="s">
        <v>1</v>
      </c>
      <c r="C22" s="19">
        <v>42736</v>
      </c>
      <c r="D22" s="19">
        <v>42767</v>
      </c>
      <c r="E22" s="19">
        <v>42795</v>
      </c>
      <c r="F22" s="19">
        <v>42826</v>
      </c>
      <c r="G22" s="19">
        <v>42856</v>
      </c>
      <c r="H22" s="19">
        <v>42887</v>
      </c>
      <c r="I22" s="19">
        <v>42917</v>
      </c>
      <c r="J22" s="19">
        <v>42948</v>
      </c>
      <c r="K22" s="19">
        <v>42979</v>
      </c>
      <c r="L22" s="19">
        <v>43009</v>
      </c>
      <c r="M22" s="19">
        <v>43040</v>
      </c>
      <c r="N22" s="19">
        <v>43070</v>
      </c>
      <c r="O22" s="20" t="s">
        <v>25</v>
      </c>
      <c r="P22" s="3"/>
    </row>
    <row r="23" spans="1:16" ht="14.25" x14ac:dyDescent="0.2">
      <c r="A23" s="17">
        <f t="shared" si="0"/>
        <v>23</v>
      </c>
      <c r="B23" s="8" t="s">
        <v>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21894</v>
      </c>
      <c r="I23" s="16">
        <v>22623.8</v>
      </c>
      <c r="J23" s="16">
        <v>22623.8</v>
      </c>
      <c r="K23" s="16">
        <v>21894</v>
      </c>
      <c r="L23" s="16">
        <v>22623.8</v>
      </c>
      <c r="M23" s="16">
        <v>21894</v>
      </c>
      <c r="N23" s="16">
        <v>22623.8</v>
      </c>
      <c r="O23" s="16">
        <f>SUM(C23:N23)</f>
        <v>156177.20000000001</v>
      </c>
      <c r="P23" s="3"/>
    </row>
    <row r="24" spans="1:16" ht="14.25" x14ac:dyDescent="0.2">
      <c r="A24" s="17">
        <f t="shared" si="0"/>
        <v>24</v>
      </c>
      <c r="B24" s="8" t="s">
        <v>4</v>
      </c>
      <c r="C24" s="16">
        <v>4554879.29</v>
      </c>
      <c r="D24" s="16">
        <v>4114084.52</v>
      </c>
      <c r="E24" s="16">
        <v>4554879.29</v>
      </c>
      <c r="F24" s="16">
        <v>4407947.7</v>
      </c>
      <c r="G24" s="16">
        <v>4554879.29</v>
      </c>
      <c r="H24" s="16">
        <v>8883306.3000000007</v>
      </c>
      <c r="I24" s="16">
        <v>9179416.5099999998</v>
      </c>
      <c r="J24" s="16">
        <v>9179416.5099999998</v>
      </c>
      <c r="K24" s="16">
        <v>8883306.3000000007</v>
      </c>
      <c r="L24" s="16">
        <v>9179416.5099999998</v>
      </c>
      <c r="M24" s="16">
        <v>8883306.3000000007</v>
      </c>
      <c r="N24" s="16">
        <v>9179416.5099999998</v>
      </c>
      <c r="O24" s="16">
        <f t="shared" ref="O24:O35" si="4">SUM(C24:N24)</f>
        <v>85554255.030000001</v>
      </c>
      <c r="P24" s="3"/>
    </row>
    <row r="25" spans="1:16" ht="14.25" x14ac:dyDescent="0.2">
      <c r="A25" s="17">
        <f t="shared" si="0"/>
        <v>25</v>
      </c>
      <c r="B25" s="8" t="s">
        <v>5</v>
      </c>
      <c r="C25" s="16">
        <v>2939662.42</v>
      </c>
      <c r="D25" s="16">
        <v>2655178.96</v>
      </c>
      <c r="E25" s="16">
        <v>2939662.42</v>
      </c>
      <c r="F25" s="16">
        <v>2844834.6</v>
      </c>
      <c r="G25" s="16">
        <v>2939662.42</v>
      </c>
      <c r="H25" s="16">
        <v>2153533.2000000002</v>
      </c>
      <c r="I25" s="16">
        <v>2225317.64</v>
      </c>
      <c r="J25" s="16">
        <v>2225317.64</v>
      </c>
      <c r="K25" s="16">
        <v>2153533.2000000002</v>
      </c>
      <c r="L25" s="16">
        <v>2225317.64</v>
      </c>
      <c r="M25" s="16">
        <v>2153533.2000000002</v>
      </c>
      <c r="N25" s="16">
        <v>2225317.64</v>
      </c>
      <c r="O25" s="16">
        <f t="shared" si="4"/>
        <v>29680870.98</v>
      </c>
      <c r="P25" s="3"/>
    </row>
    <row r="26" spans="1:16" ht="14.25" x14ac:dyDescent="0.2">
      <c r="A26" s="17">
        <f t="shared" si="0"/>
        <v>26</v>
      </c>
      <c r="B26" s="8" t="s">
        <v>60</v>
      </c>
      <c r="C26" s="16">
        <v>0</v>
      </c>
      <c r="D26" s="16">
        <v>10854.6</v>
      </c>
      <c r="E26" s="16">
        <v>10031.290000000001</v>
      </c>
      <c r="F26" s="16">
        <v>9707.7000000000007</v>
      </c>
      <c r="G26" s="16">
        <v>10031.290000000001</v>
      </c>
      <c r="H26" s="16">
        <v>16580.16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 t="shared" si="4"/>
        <v>57205.040000000008</v>
      </c>
      <c r="P26" s="3"/>
    </row>
    <row r="27" spans="1:16" ht="14.25" x14ac:dyDescent="0.2">
      <c r="A27" s="17">
        <f t="shared" si="0"/>
        <v>27</v>
      </c>
      <c r="B27" s="8" t="s">
        <v>6</v>
      </c>
      <c r="C27" s="16">
        <v>-10768169.300000001</v>
      </c>
      <c r="D27" s="16">
        <v>-9726088.4000000004</v>
      </c>
      <c r="E27" s="16">
        <v>-10768169.300000001</v>
      </c>
      <c r="F27" s="16">
        <v>-10420809</v>
      </c>
      <c r="G27" s="16">
        <v>-10768169.300000001</v>
      </c>
      <c r="H27" s="16">
        <v>-11975712.9</v>
      </c>
      <c r="I27" s="16">
        <v>-12374903.33</v>
      </c>
      <c r="J27" s="16">
        <v>-12374903.33</v>
      </c>
      <c r="K27" s="16">
        <v>-11975712.9</v>
      </c>
      <c r="L27" s="16">
        <v>-12374903.33</v>
      </c>
      <c r="M27" s="16">
        <v>-11975712.9</v>
      </c>
      <c r="N27" s="16">
        <v>-12374903.33</v>
      </c>
      <c r="O27" s="16">
        <f t="shared" si="4"/>
        <v>-137878157.32000002</v>
      </c>
      <c r="P27" s="3"/>
    </row>
    <row r="28" spans="1:16" ht="14.25" x14ac:dyDescent="0.2">
      <c r="A28" s="17">
        <f t="shared" si="0"/>
        <v>28</v>
      </c>
      <c r="B28" s="8" t="s">
        <v>7</v>
      </c>
      <c r="C28" s="16">
        <v>-28316.33</v>
      </c>
      <c r="D28" s="16">
        <v>-25576.04</v>
      </c>
      <c r="E28" s="16">
        <v>-28316.33</v>
      </c>
      <c r="F28" s="16">
        <v>-27402.9</v>
      </c>
      <c r="G28" s="16">
        <v>-28317.88</v>
      </c>
      <c r="H28" s="16">
        <v>-3594.3</v>
      </c>
      <c r="I28" s="16">
        <v>-3714.11</v>
      </c>
      <c r="J28" s="16">
        <v>-3714.11</v>
      </c>
      <c r="K28" s="16">
        <v>-3594.3</v>
      </c>
      <c r="L28" s="16">
        <v>-3714.11</v>
      </c>
      <c r="M28" s="16">
        <v>-3594.3</v>
      </c>
      <c r="N28" s="16">
        <v>-3714.11</v>
      </c>
      <c r="O28" s="16">
        <f t="shared" si="4"/>
        <v>-163568.81999999992</v>
      </c>
      <c r="P28" s="3"/>
    </row>
    <row r="29" spans="1:16" ht="14.25" x14ac:dyDescent="0.2">
      <c r="A29" s="17">
        <f t="shared" si="0"/>
        <v>29</v>
      </c>
      <c r="B29" s="8" t="s">
        <v>8</v>
      </c>
      <c r="C29" s="16">
        <v>-2092.1</v>
      </c>
      <c r="D29" s="16">
        <v>-3836.12</v>
      </c>
      <c r="E29" s="16">
        <v>-2940.04</v>
      </c>
      <c r="F29" s="16">
        <v>-2845.2</v>
      </c>
      <c r="G29" s="16">
        <v>-3084.44</v>
      </c>
      <c r="H29" s="16">
        <v>-22959.85</v>
      </c>
      <c r="I29" s="16">
        <v>-1640.52</v>
      </c>
      <c r="J29" s="16">
        <v>-1613.23</v>
      </c>
      <c r="K29" s="16">
        <v>-2238.9899999999998</v>
      </c>
      <c r="L29" s="16">
        <v>-9415.7999999999993</v>
      </c>
      <c r="M29" s="16">
        <v>-1563.6</v>
      </c>
      <c r="N29" s="16">
        <v>-1615.72</v>
      </c>
      <c r="O29" s="16">
        <f t="shared" si="4"/>
        <v>-55845.609999999993</v>
      </c>
      <c r="P29" s="3"/>
    </row>
    <row r="30" spans="1:16" ht="14.25" x14ac:dyDescent="0.2">
      <c r="A30" s="17">
        <f t="shared" si="0"/>
        <v>30</v>
      </c>
      <c r="B30" s="8" t="s">
        <v>61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-3946</v>
      </c>
      <c r="I30" s="16">
        <v>0</v>
      </c>
      <c r="J30" s="16">
        <v>0</v>
      </c>
      <c r="K30" s="16">
        <v>-234.78</v>
      </c>
      <c r="L30" s="16">
        <v>0</v>
      </c>
      <c r="M30" s="16">
        <v>0</v>
      </c>
      <c r="N30" s="16">
        <v>0</v>
      </c>
      <c r="O30" s="16">
        <f t="shared" si="4"/>
        <v>-4180.78</v>
      </c>
      <c r="P30" s="3"/>
    </row>
    <row r="31" spans="1:16" ht="14.25" x14ac:dyDescent="0.2">
      <c r="A31" s="17">
        <f t="shared" si="0"/>
        <v>31</v>
      </c>
      <c r="B31" s="8" t="s">
        <v>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-16622.099999999999</v>
      </c>
      <c r="K31" s="16">
        <v>0</v>
      </c>
      <c r="L31" s="16">
        <v>0</v>
      </c>
      <c r="M31" s="16">
        <v>0</v>
      </c>
      <c r="N31" s="16">
        <v>0</v>
      </c>
      <c r="O31" s="16">
        <f t="shared" si="4"/>
        <v>-16622.099999999999</v>
      </c>
      <c r="P31" s="3"/>
    </row>
    <row r="32" spans="1:16" ht="14.25" x14ac:dyDescent="0.2">
      <c r="A32" s="17">
        <f t="shared" si="0"/>
        <v>32</v>
      </c>
      <c r="B32" s="8" t="s">
        <v>10</v>
      </c>
      <c r="C32" s="23">
        <v>-3773.35</v>
      </c>
      <c r="D32" s="23">
        <v>0</v>
      </c>
      <c r="E32" s="23">
        <v>-7181.54</v>
      </c>
      <c r="F32" s="23">
        <v>-3651.63</v>
      </c>
      <c r="G32" s="23">
        <v>-3773.35</v>
      </c>
      <c r="H32" s="23">
        <v>0</v>
      </c>
      <c r="I32" s="23">
        <v>0</v>
      </c>
      <c r="J32" s="23">
        <v>-11020.44</v>
      </c>
      <c r="K32" s="23">
        <v>0</v>
      </c>
      <c r="L32" s="23">
        <v>0</v>
      </c>
      <c r="M32" s="23">
        <v>0</v>
      </c>
      <c r="N32" s="23">
        <v>-5610.37</v>
      </c>
      <c r="O32" s="23">
        <f t="shared" si="4"/>
        <v>-35010.68</v>
      </c>
      <c r="P32" s="3"/>
    </row>
    <row r="33" spans="1:16" ht="14.25" x14ac:dyDescent="0.2">
      <c r="A33" s="17">
        <f t="shared" si="0"/>
        <v>33</v>
      </c>
      <c r="B33" s="4" t="s">
        <v>15</v>
      </c>
      <c r="C33" s="22">
        <f t="shared" ref="C33:N33" si="5">SUM(C23:C32)</f>
        <v>-3307809.370000001</v>
      </c>
      <c r="D33" s="22">
        <f t="shared" si="5"/>
        <v>-2975382.4800000004</v>
      </c>
      <c r="E33" s="22">
        <f t="shared" si="5"/>
        <v>-3302034.2100000009</v>
      </c>
      <c r="F33" s="22">
        <f t="shared" si="5"/>
        <v>-3192218.7299999991</v>
      </c>
      <c r="G33" s="22">
        <f t="shared" si="5"/>
        <v>-3298771.9700000007</v>
      </c>
      <c r="H33" s="22">
        <f t="shared" si="5"/>
        <v>-930899.39000000025</v>
      </c>
      <c r="I33" s="22">
        <f t="shared" si="5"/>
        <v>-952900.00999999896</v>
      </c>
      <c r="J33" s="22">
        <f t="shared" si="5"/>
        <v>-980515.25999999885</v>
      </c>
      <c r="K33" s="22">
        <f t="shared" si="5"/>
        <v>-923047.47000000044</v>
      </c>
      <c r="L33" s="22">
        <f t="shared" si="5"/>
        <v>-960675.28999999899</v>
      </c>
      <c r="M33" s="22">
        <f t="shared" si="5"/>
        <v>-922137.3000000004</v>
      </c>
      <c r="N33" s="22">
        <f t="shared" si="5"/>
        <v>-958485.57999999891</v>
      </c>
      <c r="O33" s="16">
        <f t="shared" si="4"/>
        <v>-22704877.059999995</v>
      </c>
      <c r="P33" s="3"/>
    </row>
    <row r="34" spans="1:16" ht="14.25" x14ac:dyDescent="0.2">
      <c r="A34" s="17">
        <f t="shared" si="0"/>
        <v>34</v>
      </c>
      <c r="B34" s="4" t="s">
        <v>23</v>
      </c>
      <c r="C34" s="16">
        <v>-24152.1</v>
      </c>
      <c r="D34" s="16">
        <v>-21814.799999999999</v>
      </c>
      <c r="E34" s="16">
        <v>-24152.1</v>
      </c>
      <c r="F34" s="16">
        <v>-23373</v>
      </c>
      <c r="G34" s="16">
        <v>-24152.1</v>
      </c>
      <c r="H34" s="16">
        <v>-258295.5</v>
      </c>
      <c r="I34" s="16">
        <v>-266905.34999999998</v>
      </c>
      <c r="J34" s="16">
        <v>-266905.34999999998</v>
      </c>
      <c r="K34" s="16">
        <v>-258295.5</v>
      </c>
      <c r="L34" s="16">
        <v>-266905.34999999998</v>
      </c>
      <c r="M34" s="16">
        <v>-258295.5</v>
      </c>
      <c r="N34" s="16">
        <v>-266905.34999999998</v>
      </c>
      <c r="O34" s="16">
        <f t="shared" si="4"/>
        <v>-1960152</v>
      </c>
      <c r="P34" s="3"/>
    </row>
    <row r="35" spans="1:16" ht="15" thickBot="1" x14ac:dyDescent="0.25">
      <c r="A35" s="17">
        <f t="shared" si="0"/>
        <v>35</v>
      </c>
      <c r="B35" s="4" t="s">
        <v>24</v>
      </c>
      <c r="C35" s="24">
        <f t="shared" ref="C35:N35" si="6">C33-C34</f>
        <v>-3283657.2700000009</v>
      </c>
      <c r="D35" s="24">
        <f t="shared" si="6"/>
        <v>-2953567.6800000006</v>
      </c>
      <c r="E35" s="24">
        <f t="shared" si="6"/>
        <v>-3277882.1100000008</v>
      </c>
      <c r="F35" s="24">
        <f t="shared" si="6"/>
        <v>-3168845.7299999991</v>
      </c>
      <c r="G35" s="24">
        <f t="shared" si="6"/>
        <v>-3274619.8700000006</v>
      </c>
      <c r="H35" s="24">
        <f t="shared" si="6"/>
        <v>-672603.89000000025</v>
      </c>
      <c r="I35" s="24">
        <f t="shared" si="6"/>
        <v>-685994.65999999898</v>
      </c>
      <c r="J35" s="24">
        <f t="shared" si="6"/>
        <v>-713609.90999999887</v>
      </c>
      <c r="K35" s="24">
        <f t="shared" si="6"/>
        <v>-664751.97000000044</v>
      </c>
      <c r="L35" s="24">
        <f t="shared" si="6"/>
        <v>-693769.93999999901</v>
      </c>
      <c r="M35" s="24">
        <f t="shared" si="6"/>
        <v>-663841.8000000004</v>
      </c>
      <c r="N35" s="24">
        <f t="shared" si="6"/>
        <v>-691580.22999999893</v>
      </c>
      <c r="O35" s="24">
        <f t="shared" si="4"/>
        <v>-20744725.059999999</v>
      </c>
      <c r="P35" s="15">
        <v>-20744725</v>
      </c>
    </row>
    <row r="36" spans="1:16" ht="15" thickTop="1" x14ac:dyDescent="0.2">
      <c r="A36" s="17">
        <f t="shared" si="0"/>
        <v>36</v>
      </c>
      <c r="B36" s="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"/>
    </row>
    <row r="37" spans="1:16" ht="14.25" x14ac:dyDescent="0.2">
      <c r="A37" s="17">
        <f t="shared" si="0"/>
        <v>37</v>
      </c>
      <c r="B37" s="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"/>
    </row>
    <row r="38" spans="1:16" ht="15" x14ac:dyDescent="0.25">
      <c r="A38" s="17">
        <f t="shared" si="0"/>
        <v>38</v>
      </c>
      <c r="B38" s="5" t="s">
        <v>1</v>
      </c>
      <c r="C38" s="6">
        <v>43101</v>
      </c>
      <c r="D38" s="6">
        <v>43132</v>
      </c>
      <c r="E38" s="6">
        <v>43160</v>
      </c>
      <c r="F38" s="6">
        <v>43191</v>
      </c>
      <c r="G38" s="6">
        <v>43221</v>
      </c>
      <c r="H38" s="6">
        <v>43252</v>
      </c>
      <c r="I38" s="6">
        <v>43282</v>
      </c>
      <c r="J38" s="6">
        <v>43313</v>
      </c>
      <c r="K38" s="6">
        <v>43344</v>
      </c>
      <c r="L38" s="6">
        <v>43374</v>
      </c>
      <c r="M38" s="6">
        <v>43405</v>
      </c>
      <c r="N38" s="6">
        <v>43435</v>
      </c>
      <c r="O38" s="7" t="s">
        <v>2</v>
      </c>
      <c r="P38" s="3"/>
    </row>
    <row r="39" spans="1:16" ht="14.25" x14ac:dyDescent="0.2">
      <c r="A39" s="17">
        <f t="shared" si="0"/>
        <v>39</v>
      </c>
      <c r="B39" s="8" t="s">
        <v>3</v>
      </c>
      <c r="C39" s="11">
        <v>22623.8</v>
      </c>
      <c r="D39" s="11">
        <v>20434.400000000001</v>
      </c>
      <c r="E39" s="11">
        <v>22623.8</v>
      </c>
      <c r="F39" s="11">
        <v>21894</v>
      </c>
      <c r="G39" s="11">
        <v>22623.8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f>SUM(C39:N39)</f>
        <v>110199.8</v>
      </c>
      <c r="P39" s="3"/>
    </row>
    <row r="40" spans="1:16" ht="14.25" x14ac:dyDescent="0.2">
      <c r="A40" s="17">
        <f t="shared" si="0"/>
        <v>40</v>
      </c>
      <c r="B40" s="8" t="s">
        <v>4</v>
      </c>
      <c r="C40" s="11">
        <v>9179416.5099999998</v>
      </c>
      <c r="D40" s="11">
        <v>8291085.8799999999</v>
      </c>
      <c r="E40" s="11">
        <v>9179416.5099999998</v>
      </c>
      <c r="F40" s="11">
        <v>8883306.3000000007</v>
      </c>
      <c r="G40" s="11">
        <v>9179416.5099999998</v>
      </c>
      <c r="H40" s="11">
        <v>12736423.5</v>
      </c>
      <c r="I40" s="11">
        <v>13160970.949999999</v>
      </c>
      <c r="J40" s="11">
        <v>13160970.949999999</v>
      </c>
      <c r="K40" s="11">
        <v>12736423.5</v>
      </c>
      <c r="L40" s="11">
        <v>13160970.949999999</v>
      </c>
      <c r="M40" s="11">
        <v>12736423.5</v>
      </c>
      <c r="N40" s="11">
        <v>13160970.949999999</v>
      </c>
      <c r="O40" s="11">
        <f t="shared" ref="O40:O46" si="7">SUM(C40:N40)</f>
        <v>135565796.00999999</v>
      </c>
      <c r="P40" s="3"/>
    </row>
    <row r="41" spans="1:16" ht="14.25" x14ac:dyDescent="0.2">
      <c r="A41" s="17">
        <f t="shared" si="0"/>
        <v>41</v>
      </c>
      <c r="B41" s="8" t="s">
        <v>5</v>
      </c>
      <c r="C41" s="11">
        <v>2225317.64</v>
      </c>
      <c r="D41" s="11">
        <v>2009964.32</v>
      </c>
      <c r="E41" s="11">
        <v>2225317.64</v>
      </c>
      <c r="F41" s="11">
        <v>2153533.2000000002</v>
      </c>
      <c r="G41" s="11">
        <v>2225317.64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f t="shared" si="7"/>
        <v>10839450.440000001</v>
      </c>
      <c r="P41" s="3"/>
    </row>
    <row r="42" spans="1:16" ht="14.25" x14ac:dyDescent="0.2">
      <c r="A42" s="17">
        <f t="shared" si="0"/>
        <v>42</v>
      </c>
      <c r="B42" s="8" t="s">
        <v>6</v>
      </c>
      <c r="C42" s="11">
        <v>-12374903.33</v>
      </c>
      <c r="D42" s="11">
        <v>-11177332.039999999</v>
      </c>
      <c r="E42" s="11">
        <v>-12374903.33</v>
      </c>
      <c r="F42" s="11">
        <v>-11975712.9</v>
      </c>
      <c r="G42" s="11">
        <v>-12374903.33</v>
      </c>
      <c r="H42" s="11">
        <v>-12460973.4</v>
      </c>
      <c r="I42" s="11">
        <v>-12876339.18</v>
      </c>
      <c r="J42" s="11">
        <v>-12876339.18</v>
      </c>
      <c r="K42" s="11">
        <v>-12460973.4</v>
      </c>
      <c r="L42" s="11">
        <v>-12876339.18</v>
      </c>
      <c r="M42" s="11">
        <v>-12460973.4</v>
      </c>
      <c r="N42" s="11">
        <v>-12876339.18</v>
      </c>
      <c r="O42" s="11">
        <f t="shared" si="7"/>
        <v>-149166031.85000002</v>
      </c>
      <c r="P42" s="3"/>
    </row>
    <row r="43" spans="1:16" ht="14.25" x14ac:dyDescent="0.2">
      <c r="A43" s="17">
        <f t="shared" si="0"/>
        <v>43</v>
      </c>
      <c r="B43" s="8" t="s">
        <v>7</v>
      </c>
      <c r="C43" s="11">
        <v>-3821.06</v>
      </c>
      <c r="D43" s="11">
        <v>-3451.28</v>
      </c>
      <c r="E43" s="11">
        <v>-3821.06</v>
      </c>
      <c r="F43" s="11">
        <v>-3697.8</v>
      </c>
      <c r="G43" s="11">
        <v>-3821.06</v>
      </c>
      <c r="H43" s="11">
        <v>-31002</v>
      </c>
      <c r="I43" s="11">
        <v>-32035.4</v>
      </c>
      <c r="J43" s="11">
        <v>-32035.4</v>
      </c>
      <c r="K43" s="11">
        <v>-31002</v>
      </c>
      <c r="L43" s="11">
        <v>31518.7</v>
      </c>
      <c r="M43" s="11">
        <v>-15501</v>
      </c>
      <c r="N43" s="11">
        <v>-16017.7</v>
      </c>
      <c r="O43" s="11">
        <f t="shared" si="7"/>
        <v>-144687.06</v>
      </c>
      <c r="P43" s="3"/>
    </row>
    <row r="44" spans="1:16" ht="14.25" x14ac:dyDescent="0.2">
      <c r="A44" s="17">
        <f t="shared" si="0"/>
        <v>44</v>
      </c>
      <c r="B44" s="8" t="s">
        <v>8</v>
      </c>
      <c r="C44" s="11">
        <v>-1641.45</v>
      </c>
      <c r="D44" s="11">
        <v>-1808.12</v>
      </c>
      <c r="E44" s="11">
        <v>-40663.730000000003</v>
      </c>
      <c r="F44" s="11">
        <v>-21718.26</v>
      </c>
      <c r="G44" s="11">
        <v>-1803.89</v>
      </c>
      <c r="H44" s="11">
        <v>-2594.3000000000002</v>
      </c>
      <c r="I44" s="11">
        <v>-4159.42</v>
      </c>
      <c r="J44" s="11">
        <v>-96.41</v>
      </c>
      <c r="K44" s="11">
        <v>-234.89</v>
      </c>
      <c r="L44" s="11">
        <v>-1448.12</v>
      </c>
      <c r="M44" s="11">
        <v>-93.3</v>
      </c>
      <c r="N44" s="11">
        <v>-96.41</v>
      </c>
      <c r="O44" s="11">
        <f t="shared" si="7"/>
        <v>-76358.3</v>
      </c>
      <c r="P44" s="3"/>
    </row>
    <row r="45" spans="1:16" ht="14.25" x14ac:dyDescent="0.2">
      <c r="A45" s="17">
        <f t="shared" si="0"/>
        <v>45</v>
      </c>
      <c r="B45" s="8" t="s">
        <v>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-317217.84999999998</v>
      </c>
      <c r="K45" s="11">
        <v>0</v>
      </c>
      <c r="L45" s="11">
        <v>0</v>
      </c>
      <c r="M45" s="11">
        <v>0</v>
      </c>
      <c r="N45" s="11">
        <v>0</v>
      </c>
      <c r="O45" s="11">
        <f t="shared" si="7"/>
        <v>-317217.84999999998</v>
      </c>
      <c r="P45" s="3"/>
    </row>
    <row r="46" spans="1:16" ht="14.25" x14ac:dyDescent="0.2">
      <c r="A46" s="17">
        <f t="shared" si="0"/>
        <v>46</v>
      </c>
      <c r="B46" s="8" t="s">
        <v>10</v>
      </c>
      <c r="C46" s="11">
        <v>-812.72</v>
      </c>
      <c r="D46" s="11">
        <v>-734.07</v>
      </c>
      <c r="E46" s="11">
        <v>-812.72</v>
      </c>
      <c r="F46" s="11">
        <v>0</v>
      </c>
      <c r="G46" s="11">
        <v>-1599.22</v>
      </c>
      <c r="H46" s="11">
        <v>0</v>
      </c>
      <c r="I46" s="11">
        <v>0</v>
      </c>
      <c r="J46" s="11">
        <v>-13574.8</v>
      </c>
      <c r="K46" s="11">
        <v>-8300.56</v>
      </c>
      <c r="L46" s="11">
        <v>0</v>
      </c>
      <c r="M46" s="11">
        <v>0</v>
      </c>
      <c r="N46" s="11">
        <v>-10217.879999999999</v>
      </c>
      <c r="O46" s="11">
        <f t="shared" si="7"/>
        <v>-36051.969999999994</v>
      </c>
      <c r="P46" s="3"/>
    </row>
    <row r="47" spans="1:16" ht="14.25" x14ac:dyDescent="0.2">
      <c r="A47" s="17">
        <f t="shared" si="0"/>
        <v>47</v>
      </c>
      <c r="B47" s="4" t="s">
        <v>15</v>
      </c>
      <c r="C47" s="25">
        <f t="shared" ref="C47:O47" si="8">SUM(C39:C46)</f>
        <v>-953820.60999999894</v>
      </c>
      <c r="D47" s="25">
        <f t="shared" si="8"/>
        <v>-861840.90999999945</v>
      </c>
      <c r="E47" s="25">
        <f t="shared" si="8"/>
        <v>-992842.88999999897</v>
      </c>
      <c r="F47" s="25">
        <f t="shared" si="8"/>
        <v>-942395.46000000043</v>
      </c>
      <c r="G47" s="25">
        <f t="shared" si="8"/>
        <v>-954769.549999999</v>
      </c>
      <c r="H47" s="25">
        <f t="shared" si="8"/>
        <v>241853.79999999964</v>
      </c>
      <c r="I47" s="25">
        <f t="shared" si="8"/>
        <v>248436.94999999955</v>
      </c>
      <c r="J47" s="25">
        <f t="shared" si="8"/>
        <v>-78292.690000000424</v>
      </c>
      <c r="K47" s="25">
        <f t="shared" si="8"/>
        <v>235912.64999999962</v>
      </c>
      <c r="L47" s="25">
        <f t="shared" si="8"/>
        <v>314702.34999999957</v>
      </c>
      <c r="M47" s="25">
        <f t="shared" si="8"/>
        <v>259855.79999999964</v>
      </c>
      <c r="N47" s="25">
        <f t="shared" si="8"/>
        <v>258299.77999999956</v>
      </c>
      <c r="O47" s="25">
        <f t="shared" si="8"/>
        <v>-3224900.780000024</v>
      </c>
      <c r="P47" s="3"/>
    </row>
    <row r="48" spans="1:16" ht="14.25" x14ac:dyDescent="0.2">
      <c r="A48" s="17">
        <f t="shared" si="0"/>
        <v>48</v>
      </c>
      <c r="B48" s="4" t="s">
        <v>23</v>
      </c>
      <c r="C48" s="11">
        <v>-266905.34999999998</v>
      </c>
      <c r="D48" s="11">
        <v>-241075.8</v>
      </c>
      <c r="E48" s="11">
        <v>-266905.34999999998</v>
      </c>
      <c r="F48" s="11">
        <v>-258295.5</v>
      </c>
      <c r="G48" s="11">
        <v>-266905.34999999998</v>
      </c>
      <c r="H48" s="11">
        <v>-45416.4</v>
      </c>
      <c r="I48" s="11">
        <v>-43902.52</v>
      </c>
      <c r="J48" s="11">
        <v>-46930.28</v>
      </c>
      <c r="K48" s="11">
        <v>-45416.4</v>
      </c>
      <c r="L48" s="11">
        <v>-46930.28</v>
      </c>
      <c r="M48" s="11">
        <v>-45416.4</v>
      </c>
      <c r="N48" s="11">
        <v>-46930.28</v>
      </c>
      <c r="O48" s="11">
        <f>SUM(C48:N48)</f>
        <v>-1621029.91</v>
      </c>
      <c r="P48" s="3"/>
    </row>
    <row r="49" spans="1:16" ht="15" thickBot="1" x14ac:dyDescent="0.25">
      <c r="A49" s="17">
        <f t="shared" si="0"/>
        <v>49</v>
      </c>
      <c r="B49" s="4" t="s">
        <v>24</v>
      </c>
      <c r="C49" s="24">
        <f t="shared" ref="C49" si="9">C47-C48</f>
        <v>-686915.25999999896</v>
      </c>
      <c r="D49" s="24">
        <f t="shared" ref="D49" si="10">D47-D48</f>
        <v>-620765.1099999994</v>
      </c>
      <c r="E49" s="24">
        <f t="shared" ref="E49" si="11">E47-E48</f>
        <v>-725937.53999999899</v>
      </c>
      <c r="F49" s="24">
        <f t="shared" ref="F49" si="12">F47-F48</f>
        <v>-684099.96000000043</v>
      </c>
      <c r="G49" s="24">
        <f t="shared" ref="G49" si="13">G47-G48</f>
        <v>-687864.19999999902</v>
      </c>
      <c r="H49" s="24">
        <f t="shared" ref="H49" si="14">H47-H48</f>
        <v>287270.19999999966</v>
      </c>
      <c r="I49" s="24">
        <f t="shared" ref="I49" si="15">I47-I48</f>
        <v>292339.46999999956</v>
      </c>
      <c r="J49" s="24">
        <f t="shared" ref="J49" si="16">J47-J48</f>
        <v>-31362.410000000425</v>
      </c>
      <c r="K49" s="24">
        <f t="shared" ref="K49" si="17">K47-K48</f>
        <v>281329.04999999964</v>
      </c>
      <c r="L49" s="24">
        <f t="shared" ref="L49" si="18">L47-L48</f>
        <v>361632.62999999954</v>
      </c>
      <c r="M49" s="24">
        <f t="shared" ref="M49" si="19">M47-M48</f>
        <v>305272.19999999966</v>
      </c>
      <c r="N49" s="24">
        <f t="shared" ref="N49" si="20">N47-N48</f>
        <v>305230.05999999959</v>
      </c>
      <c r="O49" s="24">
        <f t="shared" ref="O49" si="21">SUM(C49:N49)</f>
        <v>-1603870.8699999992</v>
      </c>
      <c r="P49" s="15">
        <v>-1603871</v>
      </c>
    </row>
    <row r="50" spans="1:16" ht="15" thickTop="1" x14ac:dyDescent="0.2">
      <c r="A50" s="17">
        <f t="shared" si="0"/>
        <v>50</v>
      </c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"/>
    </row>
    <row r="51" spans="1:16" ht="14.25" x14ac:dyDescent="0.2">
      <c r="A51" s="17">
        <f t="shared" si="0"/>
        <v>51</v>
      </c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"/>
    </row>
    <row r="52" spans="1:16" ht="15" x14ac:dyDescent="0.25">
      <c r="A52" s="17">
        <f t="shared" si="0"/>
        <v>52</v>
      </c>
      <c r="B52" s="5" t="s">
        <v>1</v>
      </c>
      <c r="C52" s="6">
        <v>43466</v>
      </c>
      <c r="D52" s="6">
        <v>43497</v>
      </c>
      <c r="E52" s="6">
        <v>43525</v>
      </c>
      <c r="F52" s="6">
        <v>43556</v>
      </c>
      <c r="G52" s="6">
        <v>43586</v>
      </c>
      <c r="H52" s="6">
        <v>43617</v>
      </c>
      <c r="I52" s="6">
        <v>43647</v>
      </c>
      <c r="J52" s="6">
        <v>43678</v>
      </c>
      <c r="K52" s="6">
        <v>43709</v>
      </c>
      <c r="L52" s="6">
        <v>43739</v>
      </c>
      <c r="M52" s="6">
        <v>43770</v>
      </c>
      <c r="N52" s="6">
        <v>43800</v>
      </c>
      <c r="O52" s="14" t="s">
        <v>12</v>
      </c>
      <c r="P52" s="3"/>
    </row>
    <row r="53" spans="1:16" ht="14.25" x14ac:dyDescent="0.2">
      <c r="A53" s="17">
        <f t="shared" si="0"/>
        <v>53</v>
      </c>
      <c r="B53" s="3" t="s">
        <v>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66964.800000000003</v>
      </c>
      <c r="I53" s="11">
        <v>69196.960000000006</v>
      </c>
      <c r="J53" s="11">
        <v>69196.960000000006</v>
      </c>
      <c r="K53" s="11">
        <v>66964.800000000003</v>
      </c>
      <c r="L53" s="11">
        <v>69196.960000000006</v>
      </c>
      <c r="M53" s="11">
        <v>66964.800000000003</v>
      </c>
      <c r="N53" s="11">
        <v>69196.960000000006</v>
      </c>
      <c r="O53" s="11">
        <f>SUM(C53:N53)</f>
        <v>477682.24000000005</v>
      </c>
      <c r="P53" s="3"/>
    </row>
    <row r="54" spans="1:16" ht="14.25" x14ac:dyDescent="0.2">
      <c r="A54" s="17">
        <f t="shared" si="0"/>
        <v>54</v>
      </c>
      <c r="B54" s="3" t="s">
        <v>4</v>
      </c>
      <c r="C54" s="11">
        <v>13160970.949999999</v>
      </c>
      <c r="D54" s="11">
        <v>11887328.6</v>
      </c>
      <c r="E54" s="11">
        <v>13160970.949999999</v>
      </c>
      <c r="F54" s="11">
        <v>12736423.5</v>
      </c>
      <c r="G54" s="11">
        <v>13160970.949999999</v>
      </c>
      <c r="H54" s="11">
        <v>7706485.2000000002</v>
      </c>
      <c r="I54" s="11">
        <v>7963368.04</v>
      </c>
      <c r="J54" s="11">
        <v>7963368.04</v>
      </c>
      <c r="K54" s="11">
        <v>7706485.2000000002</v>
      </c>
      <c r="L54" s="11">
        <v>7963368.04</v>
      </c>
      <c r="M54" s="11">
        <v>7706485.2000000002</v>
      </c>
      <c r="N54" s="11">
        <v>7963368.04</v>
      </c>
      <c r="O54" s="11">
        <f t="shared" ref="O54:O58" si="22">SUM(C54:N54)</f>
        <v>119079592.71000004</v>
      </c>
      <c r="P54" s="3"/>
    </row>
    <row r="55" spans="1:16" ht="14.25" x14ac:dyDescent="0.2">
      <c r="A55" s="17">
        <f t="shared" si="0"/>
        <v>55</v>
      </c>
      <c r="B55" s="3" t="s">
        <v>6</v>
      </c>
      <c r="C55" s="11">
        <v>-12876339.18</v>
      </c>
      <c r="D55" s="11">
        <v>-11630241.84</v>
      </c>
      <c r="E55" s="11">
        <v>-12876339.18</v>
      </c>
      <c r="F55" s="11">
        <v>-12460973.4</v>
      </c>
      <c r="G55" s="11">
        <v>-12876339.18</v>
      </c>
      <c r="H55" s="11">
        <v>-8824595.6999999993</v>
      </c>
      <c r="I55" s="11">
        <v>-9118748.8900000006</v>
      </c>
      <c r="J55" s="11">
        <v>-9118748.8900000006</v>
      </c>
      <c r="K55" s="11">
        <v>-8824595.6999999993</v>
      </c>
      <c r="L55" s="11">
        <v>-9118748.8900000006</v>
      </c>
      <c r="M55" s="11">
        <v>-8824595.4399999995</v>
      </c>
      <c r="N55" s="11">
        <v>-9118748.5800000001</v>
      </c>
      <c r="O55" s="11">
        <f t="shared" si="22"/>
        <v>-125669014.87</v>
      </c>
      <c r="P55" s="3"/>
    </row>
    <row r="56" spans="1:16" ht="14.25" x14ac:dyDescent="0.2">
      <c r="A56" s="17">
        <f t="shared" si="0"/>
        <v>56</v>
      </c>
      <c r="B56" s="3" t="s">
        <v>7</v>
      </c>
      <c r="C56" s="11">
        <v>-18214.36</v>
      </c>
      <c r="D56" s="11">
        <v>-16451.68</v>
      </c>
      <c r="E56" s="11">
        <v>-18214.36</v>
      </c>
      <c r="F56" s="11">
        <v>-17626.8</v>
      </c>
      <c r="G56" s="11">
        <v>-18195.45</v>
      </c>
      <c r="H56" s="11">
        <v>-5710.5</v>
      </c>
      <c r="I56" s="11">
        <v>-5900.85</v>
      </c>
      <c r="J56" s="11">
        <v>-5900.85</v>
      </c>
      <c r="K56" s="11">
        <v>-5710.5</v>
      </c>
      <c r="L56" s="11">
        <v>-5900.85</v>
      </c>
      <c r="M56" s="11">
        <v>-5710.5</v>
      </c>
      <c r="N56" s="11">
        <v>-5900.85</v>
      </c>
      <c r="O56" s="11">
        <f t="shared" si="22"/>
        <v>-129437.55000000002</v>
      </c>
      <c r="P56" s="3"/>
    </row>
    <row r="57" spans="1:16" ht="14.25" x14ac:dyDescent="0.2">
      <c r="A57" s="17">
        <f t="shared" si="0"/>
        <v>57</v>
      </c>
      <c r="B57" s="3" t="s">
        <v>8</v>
      </c>
      <c r="C57" s="11">
        <v>-96.41</v>
      </c>
      <c r="D57" s="11">
        <v>-223.21</v>
      </c>
      <c r="E57" s="11">
        <v>-226.92</v>
      </c>
      <c r="F57" s="11">
        <v>-219.6</v>
      </c>
      <c r="G57" s="11">
        <v>-226.92</v>
      </c>
      <c r="H57" s="11">
        <v>-502.02</v>
      </c>
      <c r="I57" s="11">
        <v>-456.35</v>
      </c>
      <c r="J57" s="11">
        <v>-345.03</v>
      </c>
      <c r="K57" s="11">
        <v>-378.46</v>
      </c>
      <c r="L57" s="11">
        <v>-293.60000000000002</v>
      </c>
      <c r="M57" s="11">
        <v>-546.74</v>
      </c>
      <c r="N57" s="11">
        <v>-248</v>
      </c>
      <c r="O57" s="11">
        <f t="shared" si="22"/>
        <v>-3763.26</v>
      </c>
      <c r="P57" s="3"/>
    </row>
    <row r="58" spans="1:16" ht="14.25" customHeight="1" x14ac:dyDescent="0.2">
      <c r="A58" s="17">
        <f t="shared" si="0"/>
        <v>58</v>
      </c>
      <c r="B58" s="8" t="s">
        <v>10</v>
      </c>
      <c r="C58" s="11">
        <v>0</v>
      </c>
      <c r="D58" s="11">
        <v>-1336.92</v>
      </c>
      <c r="E58" s="11">
        <v>-2960.32</v>
      </c>
      <c r="F58" s="11">
        <v>-1432.41</v>
      </c>
      <c r="G58" s="11">
        <v>-1480.16</v>
      </c>
      <c r="H58" s="11">
        <v>0</v>
      </c>
      <c r="I58" s="11">
        <v>0</v>
      </c>
      <c r="J58" s="11">
        <v>-2801.56</v>
      </c>
      <c r="K58" s="11">
        <v>0</v>
      </c>
      <c r="L58" s="11">
        <v>0</v>
      </c>
      <c r="M58" s="11">
        <v>0</v>
      </c>
      <c r="N58" s="11">
        <v>-15911.85</v>
      </c>
      <c r="O58" s="11">
        <f t="shared" si="22"/>
        <v>-25923.22</v>
      </c>
      <c r="P58" s="3"/>
    </row>
    <row r="59" spans="1:16" ht="14.25" x14ac:dyDescent="0.2">
      <c r="A59" s="17">
        <f t="shared" si="0"/>
        <v>59</v>
      </c>
      <c r="B59" s="4" t="s">
        <v>15</v>
      </c>
      <c r="C59" s="25">
        <f t="shared" ref="C59:O59" si="23">SUM(C53:C58)</f>
        <v>266320.99999999959</v>
      </c>
      <c r="D59" s="25">
        <f t="shared" si="23"/>
        <v>239074.94999999978</v>
      </c>
      <c r="E59" s="25">
        <f t="shared" si="23"/>
        <v>263230.16999999958</v>
      </c>
      <c r="F59" s="25">
        <f t="shared" si="23"/>
        <v>256171.28999999963</v>
      </c>
      <c r="G59" s="25">
        <f t="shared" si="23"/>
        <v>264729.23999999958</v>
      </c>
      <c r="H59" s="25">
        <f t="shared" si="23"/>
        <v>-1057358.2199999993</v>
      </c>
      <c r="I59" s="25">
        <f t="shared" si="23"/>
        <v>-1092541.0900000008</v>
      </c>
      <c r="J59" s="25">
        <f t="shared" si="23"/>
        <v>-1095231.3300000008</v>
      </c>
      <c r="K59" s="25">
        <f t="shared" si="23"/>
        <v>-1057234.6599999992</v>
      </c>
      <c r="L59" s="25">
        <f t="shared" si="23"/>
        <v>-1092378.3400000008</v>
      </c>
      <c r="M59" s="25">
        <f t="shared" si="23"/>
        <v>-1057402.6799999995</v>
      </c>
      <c r="N59" s="25">
        <f t="shared" si="23"/>
        <v>-1108244.2800000003</v>
      </c>
      <c r="O59" s="25">
        <f t="shared" si="23"/>
        <v>-6270863.9499999713</v>
      </c>
      <c r="P59" s="3"/>
    </row>
    <row r="60" spans="1:16" ht="14.25" x14ac:dyDescent="0.2">
      <c r="A60" s="17">
        <f t="shared" si="0"/>
        <v>60</v>
      </c>
      <c r="B60" s="4" t="s">
        <v>23</v>
      </c>
      <c r="C60" s="11">
        <v>-46930.28</v>
      </c>
      <c r="D60" s="11">
        <v>-42388.639999999999</v>
      </c>
      <c r="E60" s="11">
        <v>-46930.28</v>
      </c>
      <c r="F60" s="11">
        <v>-45416.4</v>
      </c>
      <c r="G60" s="11">
        <v>-46930.28</v>
      </c>
      <c r="H60" s="11">
        <v>-1079985</v>
      </c>
      <c r="I60" s="11">
        <v>-1115984.5</v>
      </c>
      <c r="J60" s="11">
        <v>-1115984.5</v>
      </c>
      <c r="K60" s="11">
        <v>-1079985</v>
      </c>
      <c r="L60" s="11">
        <v>-1115984.5</v>
      </c>
      <c r="M60" s="11">
        <v>-1079985</v>
      </c>
      <c r="N60" s="11">
        <v>-1115984.5</v>
      </c>
      <c r="O60" s="11">
        <f>SUM(C60:N60)</f>
        <v>-7932488.8799999999</v>
      </c>
      <c r="P60" s="3"/>
    </row>
    <row r="61" spans="1:16" ht="15" thickBot="1" x14ac:dyDescent="0.25">
      <c r="A61" s="17">
        <f t="shared" si="0"/>
        <v>61</v>
      </c>
      <c r="B61" s="4" t="s">
        <v>24</v>
      </c>
      <c r="C61" s="24">
        <f t="shared" ref="C61" si="24">C59-C60</f>
        <v>313251.27999999956</v>
      </c>
      <c r="D61" s="24">
        <f t="shared" ref="D61" si="25">D59-D60</f>
        <v>281463.58999999979</v>
      </c>
      <c r="E61" s="24">
        <f t="shared" ref="E61" si="26">E59-E60</f>
        <v>310160.4499999996</v>
      </c>
      <c r="F61" s="24">
        <f t="shared" ref="F61" si="27">F59-F60</f>
        <v>301587.68999999965</v>
      </c>
      <c r="G61" s="24">
        <f t="shared" ref="G61" si="28">G59-G60</f>
        <v>311659.51999999955</v>
      </c>
      <c r="H61" s="24">
        <f t="shared" ref="H61" si="29">H59-H60</f>
        <v>22626.780000000726</v>
      </c>
      <c r="I61" s="24">
        <f t="shared" ref="I61" si="30">I59-I60</f>
        <v>23443.409999999218</v>
      </c>
      <c r="J61" s="24">
        <f t="shared" ref="J61" si="31">J59-J60</f>
        <v>20753.169999999227</v>
      </c>
      <c r="K61" s="24">
        <f t="shared" ref="K61" si="32">K59-K60</f>
        <v>22750.340000000782</v>
      </c>
      <c r="L61" s="24">
        <f t="shared" ref="L61" si="33">L59-L60</f>
        <v>23606.159999999218</v>
      </c>
      <c r="M61" s="24">
        <f t="shared" ref="M61" si="34">M59-M60</f>
        <v>22582.320000000531</v>
      </c>
      <c r="N61" s="24">
        <f t="shared" ref="N61" si="35">N59-N60</f>
        <v>7740.2199999997392</v>
      </c>
      <c r="O61" s="24">
        <f t="shared" ref="O61" si="36">SUM(C61:N61)</f>
        <v>1661624.9299999976</v>
      </c>
      <c r="P61" s="15">
        <v>1661625</v>
      </c>
    </row>
    <row r="62" spans="1:16" ht="15" thickTop="1" x14ac:dyDescent="0.2">
      <c r="A62" s="17">
        <f t="shared" si="0"/>
        <v>62</v>
      </c>
      <c r="B62" s="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3"/>
    </row>
    <row r="63" spans="1:16" ht="14.25" x14ac:dyDescent="0.2">
      <c r="A63" s="17">
        <f t="shared" si="0"/>
        <v>63</v>
      </c>
      <c r="B63" s="26" t="s">
        <v>26</v>
      </c>
      <c r="C63" s="15" t="s">
        <v>27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"/>
    </row>
    <row r="64" spans="1:16" ht="14.25" x14ac:dyDescent="0.2">
      <c r="A64" s="17">
        <f t="shared" si="0"/>
        <v>64</v>
      </c>
      <c r="B64" s="3"/>
      <c r="C64" s="15" t="s">
        <v>28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"/>
    </row>
    <row r="65" spans="1:16" ht="14.25" x14ac:dyDescent="0.2">
      <c r="A65" s="17">
        <f t="shared" si="0"/>
        <v>65</v>
      </c>
      <c r="B65" s="3"/>
      <c r="C65" s="15" t="s">
        <v>29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3"/>
    </row>
    <row r="66" spans="1:16" ht="14.25" x14ac:dyDescent="0.2">
      <c r="A66" s="17">
        <f t="shared" si="0"/>
        <v>66</v>
      </c>
      <c r="B66" s="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3"/>
    </row>
    <row r="67" spans="1:16" ht="14.25" x14ac:dyDescent="0.2">
      <c r="A67" s="17"/>
      <c r="B67" s="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3"/>
    </row>
    <row r="68" spans="1:16" ht="14.2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6" ht="14.2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6" ht="14.2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6" ht="14.2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6" ht="14.2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4.2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6" ht="14.2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6" ht="14.2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6" ht="14.2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6" ht="14.2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6" ht="14.2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6" ht="14.2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6" ht="14.2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4.2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4.2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4.25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4.2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4.2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4.2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4.25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4.2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4.2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4.2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4.2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4.2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4.2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4.2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4.2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4.2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4.2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4.2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4.2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4.2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4.25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4.25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4.25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4.25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4.25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4.25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4.25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4.25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4.25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4.25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4.25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</sheetData>
  <mergeCells count="10">
    <mergeCell ref="C11:G11"/>
    <mergeCell ref="C12:G12"/>
    <mergeCell ref="C13:G13"/>
    <mergeCell ref="C14:G14"/>
    <mergeCell ref="C15:G15"/>
    <mergeCell ref="B2:O2"/>
    <mergeCell ref="B3:O3"/>
    <mergeCell ref="B4:O4"/>
    <mergeCell ref="B5:O5"/>
    <mergeCell ref="C10:G10"/>
  </mergeCells>
  <pageMargins left="0.25" right="0.25" top="0.75" bottom="0.75" header="0.3" footer="0.3"/>
  <pageSetup scale="4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activeCell="B4" sqref="B4:F4"/>
    </sheetView>
  </sheetViews>
  <sheetFormatPr defaultColWidth="17.7109375" defaultRowHeight="15" x14ac:dyDescent="0.25"/>
  <cols>
    <col min="1" max="1" width="4.7109375" customWidth="1"/>
    <col min="2" max="2" width="20.85546875" customWidth="1"/>
  </cols>
  <sheetData>
    <row r="1" spans="1:10" x14ac:dyDescent="0.25">
      <c r="A1" s="28">
        <v>1</v>
      </c>
      <c r="B1" s="27" t="str">
        <f>'PJM Cap Market Benefit Rev'!B1</f>
        <v>PH DR Response 6.xlsx</v>
      </c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8">
        <f>A1+1</f>
        <v>2</v>
      </c>
      <c r="B2" s="37" t="s">
        <v>52</v>
      </c>
      <c r="C2" s="37"/>
      <c r="D2" s="37"/>
      <c r="E2" s="37"/>
      <c r="F2" s="37"/>
      <c r="G2" s="27"/>
      <c r="H2" s="27"/>
      <c r="I2" s="27"/>
      <c r="J2" s="27"/>
    </row>
    <row r="3" spans="1:10" x14ac:dyDescent="0.25">
      <c r="A3" s="28">
        <f t="shared" ref="A3:A49" si="0">A2+1</f>
        <v>3</v>
      </c>
      <c r="B3" s="37" t="s">
        <v>0</v>
      </c>
      <c r="C3" s="37"/>
      <c r="D3" s="37"/>
      <c r="E3" s="37"/>
      <c r="F3" s="37"/>
      <c r="G3" s="27"/>
      <c r="H3" s="27"/>
      <c r="I3" s="27"/>
      <c r="J3" s="27"/>
    </row>
    <row r="4" spans="1:10" x14ac:dyDescent="0.25">
      <c r="A4" s="28">
        <f t="shared" si="0"/>
        <v>4</v>
      </c>
      <c r="B4" s="37" t="s">
        <v>53</v>
      </c>
      <c r="C4" s="37"/>
      <c r="D4" s="37"/>
      <c r="E4" s="37"/>
      <c r="F4" s="37"/>
      <c r="G4" s="27"/>
      <c r="H4" s="27"/>
      <c r="I4" s="27"/>
      <c r="J4" s="27"/>
    </row>
    <row r="5" spans="1:10" x14ac:dyDescent="0.25">
      <c r="A5" s="28">
        <f t="shared" si="0"/>
        <v>5</v>
      </c>
      <c r="B5" s="37" t="s">
        <v>54</v>
      </c>
      <c r="C5" s="37"/>
      <c r="D5" s="37"/>
      <c r="E5" s="37"/>
      <c r="F5" s="37"/>
      <c r="G5" s="27"/>
      <c r="H5" s="27"/>
      <c r="I5" s="27"/>
      <c r="J5" s="27"/>
    </row>
    <row r="6" spans="1:10" x14ac:dyDescent="0.25">
      <c r="A6" s="28">
        <f t="shared" si="0"/>
        <v>6</v>
      </c>
      <c r="B6" s="33"/>
      <c r="C6" s="33"/>
      <c r="D6" s="33"/>
      <c r="E6" s="33"/>
      <c r="F6" s="33"/>
      <c r="G6" s="27"/>
      <c r="H6" s="27"/>
      <c r="I6" s="27"/>
      <c r="J6" s="27"/>
    </row>
    <row r="7" spans="1:10" x14ac:dyDescent="0.25">
      <c r="A7" s="28">
        <f t="shared" si="0"/>
        <v>7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8">
        <f t="shared" si="0"/>
        <v>8</v>
      </c>
      <c r="B8" s="29"/>
      <c r="C8" s="29" t="s">
        <v>33</v>
      </c>
      <c r="D8" s="29" t="s">
        <v>35</v>
      </c>
      <c r="E8" s="38" t="s">
        <v>55</v>
      </c>
      <c r="F8" s="38"/>
      <c r="G8" s="27"/>
      <c r="H8" s="27"/>
      <c r="I8" s="27"/>
      <c r="J8" s="27"/>
    </row>
    <row r="9" spans="1:10" ht="15.75" thickBot="1" x14ac:dyDescent="0.3">
      <c r="A9" s="28">
        <f t="shared" si="0"/>
        <v>9</v>
      </c>
      <c r="B9" s="30" t="s">
        <v>32</v>
      </c>
      <c r="C9" s="30" t="s">
        <v>34</v>
      </c>
      <c r="D9" s="30" t="s">
        <v>11</v>
      </c>
      <c r="E9" s="36" t="s">
        <v>56</v>
      </c>
      <c r="F9" s="36"/>
      <c r="G9" s="27"/>
      <c r="H9" s="27"/>
      <c r="I9" s="27"/>
      <c r="J9" s="27"/>
    </row>
    <row r="10" spans="1:10" x14ac:dyDescent="0.25">
      <c r="A10" s="28">
        <f t="shared" si="0"/>
        <v>10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28">
        <f t="shared" si="0"/>
        <v>11</v>
      </c>
      <c r="B11" s="31" t="s">
        <v>36</v>
      </c>
      <c r="C11" s="32">
        <v>1001633.15</v>
      </c>
      <c r="D11" s="32"/>
      <c r="E11" s="27"/>
      <c r="F11" s="27"/>
      <c r="G11" s="27"/>
      <c r="H11" s="27"/>
      <c r="I11" s="27"/>
      <c r="J11" s="27"/>
    </row>
    <row r="12" spans="1:10" x14ac:dyDescent="0.25">
      <c r="A12" s="28">
        <f t="shared" si="0"/>
        <v>12</v>
      </c>
      <c r="B12" s="31" t="s">
        <v>37</v>
      </c>
      <c r="C12" s="32">
        <v>1001633.15</v>
      </c>
      <c r="D12" s="32"/>
      <c r="E12" s="27"/>
      <c r="F12" s="27"/>
      <c r="G12" s="27"/>
      <c r="H12" s="27"/>
      <c r="I12" s="27"/>
      <c r="J12" s="27"/>
    </row>
    <row r="13" spans="1:10" x14ac:dyDescent="0.25">
      <c r="A13" s="28">
        <f t="shared" si="0"/>
        <v>13</v>
      </c>
      <c r="B13" s="31" t="s">
        <v>38</v>
      </c>
      <c r="C13" s="32">
        <v>1001633.15</v>
      </c>
      <c r="D13" s="32"/>
      <c r="E13" s="27"/>
      <c r="F13" s="27"/>
      <c r="G13" s="27"/>
      <c r="H13" s="27"/>
      <c r="I13" s="27"/>
      <c r="J13" s="27"/>
    </row>
    <row r="14" spans="1:10" x14ac:dyDescent="0.25">
      <c r="A14" s="28">
        <f t="shared" si="0"/>
        <v>14</v>
      </c>
      <c r="B14" s="31" t="s">
        <v>39</v>
      </c>
      <c r="C14" s="32">
        <v>1001648.7</v>
      </c>
      <c r="D14" s="32"/>
      <c r="E14" s="27"/>
      <c r="F14" s="27"/>
      <c r="G14" s="27"/>
      <c r="H14" s="27"/>
      <c r="I14" s="27"/>
      <c r="J14" s="27"/>
    </row>
    <row r="15" spans="1:10" x14ac:dyDescent="0.25">
      <c r="A15" s="28">
        <f t="shared" si="0"/>
        <v>15</v>
      </c>
      <c r="B15" s="31" t="s">
        <v>40</v>
      </c>
      <c r="C15" s="32">
        <v>1001648.7</v>
      </c>
      <c r="D15" s="32"/>
      <c r="E15" s="27"/>
      <c r="F15" s="27"/>
      <c r="G15" s="27"/>
      <c r="H15" s="27"/>
      <c r="I15" s="27"/>
      <c r="J15" s="27"/>
    </row>
    <row r="16" spans="1:10" x14ac:dyDescent="0.25">
      <c r="A16" s="28">
        <f t="shared" si="0"/>
        <v>16</v>
      </c>
      <c r="B16" s="31" t="s">
        <v>41</v>
      </c>
      <c r="C16" s="32">
        <v>1001648.7</v>
      </c>
      <c r="D16" s="32"/>
      <c r="E16" s="27"/>
      <c r="F16" s="27"/>
      <c r="G16" s="27"/>
      <c r="H16" s="27"/>
      <c r="I16" s="27"/>
      <c r="J16" s="27"/>
    </row>
    <row r="17" spans="1:10" x14ac:dyDescent="0.25">
      <c r="A17" s="28">
        <f t="shared" si="0"/>
        <v>17</v>
      </c>
      <c r="B17" s="31" t="s">
        <v>42</v>
      </c>
      <c r="C17" s="32">
        <v>1001840.73</v>
      </c>
      <c r="D17" s="32"/>
      <c r="E17" s="27"/>
      <c r="F17" s="27"/>
      <c r="G17" s="27"/>
      <c r="H17" s="27"/>
      <c r="I17" s="27"/>
      <c r="J17" s="27"/>
    </row>
    <row r="18" spans="1:10" x14ac:dyDescent="0.25">
      <c r="A18" s="28">
        <f t="shared" si="0"/>
        <v>18</v>
      </c>
      <c r="B18" s="31" t="s">
        <v>43</v>
      </c>
      <c r="C18" s="32">
        <v>1001840.73</v>
      </c>
      <c r="D18" s="32"/>
      <c r="E18" s="27"/>
      <c r="F18" s="27"/>
      <c r="G18" s="27"/>
      <c r="H18" s="27"/>
      <c r="I18" s="27"/>
      <c r="J18" s="27"/>
    </row>
    <row r="19" spans="1:10" x14ac:dyDescent="0.25">
      <c r="A19" s="28">
        <f t="shared" si="0"/>
        <v>19</v>
      </c>
      <c r="B19" s="31" t="s">
        <v>44</v>
      </c>
      <c r="C19" s="32">
        <v>1001840.73</v>
      </c>
      <c r="D19" s="32"/>
      <c r="E19" s="27"/>
      <c r="F19" s="27"/>
      <c r="G19" s="27"/>
      <c r="H19" s="27"/>
      <c r="I19" s="27"/>
      <c r="J19" s="27"/>
    </row>
    <row r="20" spans="1:10" x14ac:dyDescent="0.25">
      <c r="A20" s="28">
        <f t="shared" si="0"/>
        <v>20</v>
      </c>
      <c r="B20" s="31" t="s">
        <v>45</v>
      </c>
      <c r="C20" s="32">
        <v>1002025.21</v>
      </c>
      <c r="D20" s="32"/>
      <c r="E20" s="27"/>
      <c r="F20" s="27"/>
      <c r="G20" s="27"/>
      <c r="H20" s="27"/>
      <c r="I20" s="27"/>
      <c r="J20" s="27"/>
    </row>
    <row r="21" spans="1:10" x14ac:dyDescent="0.25">
      <c r="A21" s="28">
        <f t="shared" si="0"/>
        <v>21</v>
      </c>
      <c r="B21" s="31" t="s">
        <v>46</v>
      </c>
      <c r="C21" s="32">
        <v>1002025.21</v>
      </c>
      <c r="D21" s="32"/>
      <c r="E21" s="27"/>
      <c r="F21" s="27"/>
      <c r="G21" s="27"/>
      <c r="H21" s="27"/>
      <c r="I21" s="27"/>
      <c r="J21" s="27"/>
    </row>
    <row r="22" spans="1:10" x14ac:dyDescent="0.25">
      <c r="A22" s="28">
        <f t="shared" si="0"/>
        <v>22</v>
      </c>
      <c r="B22" s="31" t="s">
        <v>47</v>
      </c>
      <c r="C22" s="32">
        <v>1002025.21</v>
      </c>
      <c r="D22" s="32">
        <f>SUM(C11:C22)</f>
        <v>12021443.370000005</v>
      </c>
      <c r="E22" s="29" t="s">
        <v>57</v>
      </c>
      <c r="F22" s="32">
        <v>12021443.369999999</v>
      </c>
      <c r="G22" s="27"/>
      <c r="H22" s="27"/>
      <c r="I22" s="27"/>
      <c r="J22" s="27"/>
    </row>
    <row r="23" spans="1:10" x14ac:dyDescent="0.25">
      <c r="A23" s="28">
        <f t="shared" si="0"/>
        <v>23</v>
      </c>
      <c r="B23" s="31"/>
      <c r="C23" s="32"/>
      <c r="D23" s="32"/>
      <c r="E23" s="27"/>
      <c r="F23" s="27"/>
      <c r="G23" s="27"/>
      <c r="H23" s="27"/>
      <c r="I23" s="27"/>
      <c r="J23" s="27"/>
    </row>
    <row r="24" spans="1:10" x14ac:dyDescent="0.25">
      <c r="A24" s="28">
        <f t="shared" si="0"/>
        <v>24</v>
      </c>
      <c r="B24" s="31" t="s">
        <v>48</v>
      </c>
      <c r="C24" s="32">
        <v>1002428.5</v>
      </c>
      <c r="D24" s="32"/>
      <c r="E24" s="27"/>
      <c r="F24" s="27"/>
      <c r="G24" s="27"/>
      <c r="H24" s="27"/>
      <c r="I24" s="27"/>
      <c r="J24" s="27"/>
    </row>
    <row r="25" spans="1:10" x14ac:dyDescent="0.25">
      <c r="A25" s="28">
        <f t="shared" si="0"/>
        <v>25</v>
      </c>
      <c r="B25" s="31" t="s">
        <v>37</v>
      </c>
      <c r="C25" s="32">
        <v>1002428.5</v>
      </c>
      <c r="D25" s="32"/>
      <c r="E25" s="27"/>
      <c r="F25" s="27"/>
      <c r="G25" s="27"/>
      <c r="H25" s="27"/>
      <c r="I25" s="27"/>
      <c r="J25" s="27"/>
    </row>
    <row r="26" spans="1:10" x14ac:dyDescent="0.25">
      <c r="A26" s="28">
        <f t="shared" si="0"/>
        <v>26</v>
      </c>
      <c r="B26" s="31" t="s">
        <v>38</v>
      </c>
      <c r="C26" s="32">
        <v>1002428.5</v>
      </c>
      <c r="D26" s="32"/>
      <c r="E26" s="27"/>
      <c r="F26" s="27"/>
      <c r="G26" s="27"/>
      <c r="H26" s="27"/>
      <c r="I26" s="27"/>
      <c r="J26" s="27"/>
    </row>
    <row r="27" spans="1:10" x14ac:dyDescent="0.25">
      <c r="A27" s="28">
        <f t="shared" si="0"/>
        <v>27</v>
      </c>
      <c r="B27" s="31" t="s">
        <v>39</v>
      </c>
      <c r="C27" s="32">
        <v>1002473.59</v>
      </c>
      <c r="D27" s="32"/>
      <c r="E27" s="27"/>
      <c r="F27" s="27"/>
      <c r="G27" s="27"/>
      <c r="H27" s="27"/>
      <c r="I27" s="27"/>
      <c r="J27" s="27"/>
    </row>
    <row r="28" spans="1:10" x14ac:dyDescent="0.25">
      <c r="A28" s="28">
        <f t="shared" si="0"/>
        <v>28</v>
      </c>
      <c r="B28" s="31" t="s">
        <v>40</v>
      </c>
      <c r="C28" s="32">
        <v>1002473.59</v>
      </c>
      <c r="D28" s="32"/>
      <c r="E28" s="27"/>
      <c r="F28" s="27"/>
      <c r="G28" s="27"/>
      <c r="H28" s="27"/>
      <c r="I28" s="27"/>
      <c r="J28" s="27"/>
    </row>
    <row r="29" spans="1:10" x14ac:dyDescent="0.25">
      <c r="A29" s="28">
        <f t="shared" si="0"/>
        <v>29</v>
      </c>
      <c r="B29" s="31" t="s">
        <v>41</v>
      </c>
      <c r="C29" s="32">
        <v>1002473.59</v>
      </c>
      <c r="D29" s="32"/>
      <c r="E29" s="27"/>
      <c r="F29" s="27"/>
      <c r="G29" s="27"/>
      <c r="H29" s="27"/>
      <c r="I29" s="27"/>
      <c r="J29" s="27"/>
    </row>
    <row r="30" spans="1:10" x14ac:dyDescent="0.25">
      <c r="A30" s="28">
        <f t="shared" si="0"/>
        <v>30</v>
      </c>
      <c r="B30" s="31" t="s">
        <v>42</v>
      </c>
      <c r="C30" s="32">
        <v>1002514.88</v>
      </c>
      <c r="D30" s="32"/>
      <c r="E30" s="27"/>
      <c r="F30" s="27"/>
      <c r="G30" s="27"/>
      <c r="H30" s="27"/>
      <c r="I30" s="27"/>
      <c r="J30" s="27"/>
    </row>
    <row r="31" spans="1:10" x14ac:dyDescent="0.25">
      <c r="A31" s="28">
        <f t="shared" si="0"/>
        <v>31</v>
      </c>
      <c r="B31" s="31" t="s">
        <v>43</v>
      </c>
      <c r="C31" s="32">
        <v>1002514.88</v>
      </c>
      <c r="D31" s="32"/>
      <c r="E31" s="27"/>
      <c r="F31" s="27"/>
      <c r="G31" s="27"/>
      <c r="H31" s="27"/>
      <c r="I31" s="27"/>
      <c r="J31" s="27"/>
    </row>
    <row r="32" spans="1:10" x14ac:dyDescent="0.25">
      <c r="A32" s="28">
        <f t="shared" si="0"/>
        <v>32</v>
      </c>
      <c r="B32" s="31" t="s">
        <v>44</v>
      </c>
      <c r="C32" s="32">
        <v>1002514.88</v>
      </c>
      <c r="D32" s="32"/>
      <c r="E32" s="27"/>
      <c r="F32" s="27"/>
      <c r="G32" s="27"/>
      <c r="H32" s="27"/>
      <c r="I32" s="27"/>
      <c r="J32" s="27"/>
    </row>
    <row r="33" spans="1:10" x14ac:dyDescent="0.25">
      <c r="A33" s="28">
        <f t="shared" si="0"/>
        <v>33</v>
      </c>
      <c r="B33" s="31" t="s">
        <v>45</v>
      </c>
      <c r="C33" s="32">
        <v>1002614.04</v>
      </c>
      <c r="D33" s="32"/>
      <c r="E33" s="27"/>
      <c r="F33" s="27"/>
      <c r="G33" s="27"/>
      <c r="H33" s="27"/>
      <c r="I33" s="27"/>
      <c r="J33" s="27"/>
    </row>
    <row r="34" spans="1:10" x14ac:dyDescent="0.25">
      <c r="A34" s="28">
        <f t="shared" si="0"/>
        <v>34</v>
      </c>
      <c r="B34" s="31" t="s">
        <v>46</v>
      </c>
      <c r="C34" s="32">
        <v>1002614.04</v>
      </c>
      <c r="D34" s="32"/>
      <c r="E34" s="27"/>
      <c r="F34" s="27"/>
      <c r="G34" s="27"/>
      <c r="H34" s="27"/>
      <c r="I34" s="27"/>
      <c r="J34" s="27"/>
    </row>
    <row r="35" spans="1:10" x14ac:dyDescent="0.25">
      <c r="A35" s="28">
        <f t="shared" si="0"/>
        <v>35</v>
      </c>
      <c r="B35" s="31" t="s">
        <v>49</v>
      </c>
      <c r="C35" s="32">
        <v>1002614.04</v>
      </c>
      <c r="D35" s="32">
        <f>SUM(C24:C35)</f>
        <v>12030093.029999997</v>
      </c>
      <c r="E35" s="29" t="s">
        <v>58</v>
      </c>
      <c r="F35" s="32">
        <v>12030093.029999999</v>
      </c>
      <c r="G35" s="27"/>
      <c r="H35" s="27"/>
      <c r="I35" s="27"/>
      <c r="J35" s="27"/>
    </row>
    <row r="36" spans="1:10" x14ac:dyDescent="0.25">
      <c r="A36" s="28">
        <f t="shared" si="0"/>
        <v>36</v>
      </c>
      <c r="B36" s="31"/>
      <c r="C36" s="32"/>
      <c r="D36" s="32"/>
      <c r="E36" s="27"/>
      <c r="F36" s="27"/>
      <c r="G36" s="27"/>
      <c r="H36" s="27"/>
      <c r="I36" s="27"/>
      <c r="J36" s="27"/>
    </row>
    <row r="37" spans="1:10" x14ac:dyDescent="0.25">
      <c r="A37" s="28">
        <f t="shared" si="0"/>
        <v>37</v>
      </c>
      <c r="B37" s="31" t="s">
        <v>50</v>
      </c>
      <c r="C37" s="32">
        <v>1002960.39</v>
      </c>
      <c r="D37" s="32"/>
      <c r="E37" s="27"/>
      <c r="F37" s="27"/>
      <c r="G37" s="27"/>
      <c r="H37" s="27"/>
      <c r="I37" s="27"/>
      <c r="J37" s="27"/>
    </row>
    <row r="38" spans="1:10" x14ac:dyDescent="0.25">
      <c r="A38" s="28">
        <f t="shared" si="0"/>
        <v>38</v>
      </c>
      <c r="B38" s="31" t="s">
        <v>37</v>
      </c>
      <c r="C38" s="32">
        <v>1002960.39</v>
      </c>
      <c r="D38" s="32"/>
      <c r="E38" s="27"/>
      <c r="F38" s="27"/>
      <c r="G38" s="27"/>
      <c r="H38" s="27"/>
      <c r="I38" s="27"/>
      <c r="J38" s="27"/>
    </row>
    <row r="39" spans="1:10" x14ac:dyDescent="0.25">
      <c r="A39" s="28">
        <f t="shared" si="0"/>
        <v>39</v>
      </c>
      <c r="B39" s="31" t="s">
        <v>38</v>
      </c>
      <c r="C39" s="32">
        <v>1002960.39</v>
      </c>
      <c r="D39" s="32"/>
      <c r="E39" s="27"/>
      <c r="F39" s="27"/>
      <c r="G39" s="27"/>
      <c r="H39" s="27"/>
      <c r="I39" s="27"/>
      <c r="J39" s="27"/>
    </row>
    <row r="40" spans="1:10" x14ac:dyDescent="0.25">
      <c r="A40" s="28">
        <f t="shared" si="0"/>
        <v>40</v>
      </c>
      <c r="B40" s="31" t="s">
        <v>39</v>
      </c>
      <c r="C40" s="32">
        <v>1002960.39</v>
      </c>
      <c r="D40" s="32"/>
      <c r="E40" s="27"/>
      <c r="F40" s="27"/>
      <c r="G40" s="27"/>
      <c r="H40" s="27"/>
      <c r="I40" s="27"/>
      <c r="J40" s="27"/>
    </row>
    <row r="41" spans="1:10" x14ac:dyDescent="0.25">
      <c r="A41" s="28">
        <f t="shared" si="0"/>
        <v>41</v>
      </c>
      <c r="B41" s="31" t="s">
        <v>40</v>
      </c>
      <c r="C41" s="32">
        <v>1002960.39</v>
      </c>
      <c r="D41" s="32"/>
      <c r="E41" s="27"/>
      <c r="F41" s="27"/>
      <c r="G41" s="27"/>
      <c r="H41" s="27"/>
      <c r="I41" s="27"/>
      <c r="J41" s="27"/>
    </row>
    <row r="42" spans="1:10" x14ac:dyDescent="0.25">
      <c r="A42" s="28">
        <f t="shared" si="0"/>
        <v>42</v>
      </c>
      <c r="B42" s="31" t="s">
        <v>41</v>
      </c>
      <c r="C42" s="32">
        <v>1002960.39</v>
      </c>
      <c r="D42" s="32"/>
      <c r="E42" s="27"/>
      <c r="F42" s="27"/>
      <c r="G42" s="27"/>
      <c r="H42" s="27"/>
      <c r="I42" s="27"/>
      <c r="J42" s="27"/>
    </row>
    <row r="43" spans="1:10" x14ac:dyDescent="0.25">
      <c r="A43" s="28">
        <f t="shared" si="0"/>
        <v>43</v>
      </c>
      <c r="B43" s="31" t="s">
        <v>42</v>
      </c>
      <c r="C43" s="32">
        <v>1002960.39</v>
      </c>
      <c r="D43" s="32"/>
      <c r="E43" s="27"/>
      <c r="F43" s="27"/>
      <c r="G43" s="27"/>
      <c r="H43" s="27"/>
      <c r="I43" s="27"/>
      <c r="J43" s="27"/>
    </row>
    <row r="44" spans="1:10" x14ac:dyDescent="0.25">
      <c r="A44" s="28">
        <f t="shared" si="0"/>
        <v>44</v>
      </c>
      <c r="B44" s="31" t="s">
        <v>43</v>
      </c>
      <c r="C44" s="32">
        <v>1002960.39</v>
      </c>
      <c r="D44" s="32"/>
      <c r="E44" s="27"/>
      <c r="F44" s="27"/>
      <c r="G44" s="27"/>
      <c r="H44" s="27"/>
      <c r="I44" s="27"/>
      <c r="J44" s="27"/>
    </row>
    <row r="45" spans="1:10" x14ac:dyDescent="0.25">
      <c r="A45" s="28">
        <f t="shared" si="0"/>
        <v>45</v>
      </c>
      <c r="B45" s="31" t="s">
        <v>44</v>
      </c>
      <c r="C45" s="32">
        <v>1002960.39</v>
      </c>
      <c r="D45" s="32"/>
      <c r="E45" s="27"/>
      <c r="F45" s="27"/>
      <c r="G45" s="27"/>
      <c r="H45" s="27"/>
      <c r="I45" s="27"/>
      <c r="J45" s="27"/>
    </row>
    <row r="46" spans="1:10" x14ac:dyDescent="0.25">
      <c r="A46" s="28">
        <f t="shared" si="0"/>
        <v>46</v>
      </c>
      <c r="B46" s="31" t="s">
        <v>45</v>
      </c>
      <c r="C46" s="32">
        <v>1002960.39</v>
      </c>
      <c r="D46" s="32"/>
      <c r="E46" s="27"/>
      <c r="F46" s="27"/>
      <c r="G46" s="27"/>
      <c r="H46" s="27"/>
      <c r="I46" s="27"/>
      <c r="J46" s="27"/>
    </row>
    <row r="47" spans="1:10" x14ac:dyDescent="0.25">
      <c r="A47" s="28">
        <f t="shared" si="0"/>
        <v>47</v>
      </c>
      <c r="B47" s="31" t="s">
        <v>46</v>
      </c>
      <c r="C47" s="32">
        <v>1002960.39</v>
      </c>
      <c r="D47" s="32"/>
      <c r="E47" s="27"/>
      <c r="F47" s="27"/>
      <c r="G47" s="27"/>
      <c r="H47" s="27"/>
      <c r="I47" s="27"/>
      <c r="J47" s="27"/>
    </row>
    <row r="48" spans="1:10" x14ac:dyDescent="0.25">
      <c r="A48" s="28">
        <f t="shared" si="0"/>
        <v>48</v>
      </c>
      <c r="B48" s="31" t="s">
        <v>51</v>
      </c>
      <c r="C48" s="32">
        <v>1002960.39</v>
      </c>
      <c r="D48" s="32">
        <f>SUM(C37:C48)</f>
        <v>12035524.680000002</v>
      </c>
      <c r="E48" s="29" t="s">
        <v>59</v>
      </c>
      <c r="F48" s="32">
        <v>12035524.68</v>
      </c>
      <c r="G48" s="27"/>
      <c r="H48" s="27"/>
      <c r="I48" s="27"/>
      <c r="J48" s="27"/>
    </row>
    <row r="49" spans="1:10" x14ac:dyDescent="0.25">
      <c r="A49" s="28">
        <f t="shared" si="0"/>
        <v>49</v>
      </c>
      <c r="B49" s="31"/>
      <c r="C49" s="32"/>
      <c r="D49" s="32"/>
      <c r="E49" s="27"/>
      <c r="F49" s="27"/>
      <c r="G49" s="27"/>
      <c r="H49" s="27"/>
      <c r="I49" s="27"/>
      <c r="J49" s="27"/>
    </row>
    <row r="50" spans="1:10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</row>
  </sheetData>
  <mergeCells count="6">
    <mergeCell ref="E9:F9"/>
    <mergeCell ref="B2:F2"/>
    <mergeCell ref="B3:F3"/>
    <mergeCell ref="B4:F4"/>
    <mergeCell ref="B5:F5"/>
    <mergeCell ref="E8:F8"/>
  </mergeCells>
  <pageMargins left="0.7" right="0.7" top="0.75" bottom="0.75" header="0.3" footer="0.3"/>
  <pageSetup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PJM Cap Market Benefit Rev</vt:lpstr>
      <vt:lpstr>Book Amortization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Isaac Scott</cp:lastModifiedBy>
  <cp:lastPrinted>2021-08-13T18:34:54Z</cp:lastPrinted>
  <dcterms:created xsi:type="dcterms:W3CDTF">2021-06-11T19:17:44Z</dcterms:created>
  <dcterms:modified xsi:type="dcterms:W3CDTF">2021-08-13T18:35:09Z</dcterms:modified>
</cp:coreProperties>
</file>