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#4 FFB Advances" sheetId="1" r:id="rId1"/>
    <sheet name="#5 Principal Payments" sheetId="2" r:id="rId2"/>
    <sheet name="#44 Credit Facility Summary" sheetId="3" r:id="rId3"/>
  </sheets>
  <definedNames>
    <definedName name="_xlnm.Print_Area" localSheetId="0">'#4 FFB Advances'!$A$1:$E$43</definedName>
  </definedNames>
  <calcPr fullCalcOnLoad="1"/>
</workbook>
</file>

<file path=xl/sharedStrings.xml><?xml version="1.0" encoding="utf-8"?>
<sst xmlns="http://schemas.openxmlformats.org/spreadsheetml/2006/main" count="97" uniqueCount="74">
  <si>
    <t>FFB Debt Advances</t>
  </si>
  <si>
    <t>Date</t>
  </si>
  <si>
    <t>2021 Projected</t>
  </si>
  <si>
    <t>Loan</t>
  </si>
  <si>
    <t>AS48</t>
  </si>
  <si>
    <t>AR48</t>
  </si>
  <si>
    <t>AN-8</t>
  </si>
  <si>
    <t>AM-8</t>
  </si>
  <si>
    <t>Total</t>
  </si>
  <si>
    <t>LOAN</t>
  </si>
  <si>
    <t>2019 Private Pl Bonds</t>
  </si>
  <si>
    <t>NCREB</t>
  </si>
  <si>
    <t>COOPER BONDS</t>
  </si>
  <si>
    <t>2014 PRIVATE PL BONDS</t>
  </si>
  <si>
    <t>CREB</t>
  </si>
  <si>
    <t>CFC Loan</t>
  </si>
  <si>
    <t>NCSC</t>
  </si>
  <si>
    <t>CFC 2016 Cr.Fac.</t>
  </si>
  <si>
    <t>RUS T-62</t>
  </si>
  <si>
    <t>FFB - W8</t>
  </si>
  <si>
    <t>FFB  X-8</t>
  </si>
  <si>
    <t>FFB S-8</t>
  </si>
  <si>
    <t>FFB T-62</t>
  </si>
  <si>
    <t>FFB  V-8</t>
  </si>
  <si>
    <t>FFB Y-8</t>
  </si>
  <si>
    <t>FFB Z-8</t>
  </si>
  <si>
    <t>FFB AA-8</t>
  </si>
  <si>
    <t>FFB AB-8</t>
  </si>
  <si>
    <t>FFB AC-8</t>
  </si>
  <si>
    <t>FFB AD-8</t>
  </si>
  <si>
    <t>FFB AE-8</t>
  </si>
  <si>
    <t>FFB AG-8</t>
  </si>
  <si>
    <t>FFB AH-8</t>
  </si>
  <si>
    <t>FFB AK-8</t>
  </si>
  <si>
    <t>FFB AL-8</t>
  </si>
  <si>
    <t>FFB AM-8</t>
  </si>
  <si>
    <t>FFB AN-8</t>
  </si>
  <si>
    <t>FFB AP-8</t>
  </si>
  <si>
    <t>M023</t>
  </si>
  <si>
    <t>M025</t>
  </si>
  <si>
    <t>Payments</t>
  </si>
  <si>
    <t>FFB AR48</t>
  </si>
  <si>
    <t>FFB AS48</t>
  </si>
  <si>
    <t>Projected</t>
  </si>
  <si>
    <t>Principal Payments</t>
  </si>
  <si>
    <t>2016 Credit Facility</t>
  </si>
  <si>
    <t>Beginning Balance</t>
  </si>
  <si>
    <t>Advances</t>
  </si>
  <si>
    <t>Interest Accrued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</si>
  <si>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</si>
  <si>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</si>
  <si>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</si>
  <si>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</si>
  <si>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</si>
  <si>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</si>
  <si>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</si>
  <si>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</si>
  <si>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</si>
  <si>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</si>
  <si>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</si>
  <si>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</si>
  <si>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Ending Balance</t>
  </si>
  <si>
    <t>East Kentucky Power Cooperative</t>
  </si>
  <si>
    <t>Total Payments</t>
  </si>
  <si>
    <t>Total Actual/Projected</t>
  </si>
  <si>
    <t>Total Interest</t>
  </si>
  <si>
    <t>2019-April 2021</t>
  </si>
  <si>
    <t>*</t>
  </si>
  <si>
    <t>* Includes COC Principal Payments</t>
  </si>
  <si>
    <t>2021 **</t>
  </si>
  <si>
    <t>**Normalized Principal Payments</t>
  </si>
  <si>
    <t>2019 - 2021 (Projected)</t>
  </si>
  <si>
    <t>COC Payments</t>
  </si>
  <si>
    <t>Payments less COC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</si>
</sst>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General_)"/>
    <numFmt numFmtId="167" formatCode="mm\-yy"/>
    <numFmt numFmtId="168" formatCode="mm/dd/yy_)"/>
    <numFmt numFmtId="169" formatCode="_(* #,##0_);_(* \(#,##0\);_(* &quot;-&quot;??_);_(@_)"/>
    <numFmt numFmtId="170" formatCode="0.0000"/>
    <numFmt numFmtId="171" formatCode="0.0000%"/>
    <numFmt numFmtId="172" formatCode="_(* #,##0.0000_);_(* \(#,##0.00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43" fontId="0" fillId="0" borderId="10" xfId="0" applyNumberFormat="1" applyBorder="1" applyAlignment="1">
      <alignment/>
    </xf>
    <xf numFmtId="0" fontId="38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43" fontId="0" fillId="0" borderId="0" xfId="42" applyFont="1" applyAlignment="1">
      <alignment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43" fontId="0" fillId="0" borderId="10" xfId="42" applyFont="1" applyBorder="1" applyAlignment="1">
      <alignment/>
    </xf>
    <xf numFmtId="43" fontId="0" fillId="0" borderId="0" xfId="0" applyNumberFormat="1" applyAlignment="1">
      <alignment/>
    </xf>
    <xf numFmtId="0" fontId="38" fillId="0" borderId="0" xfId="0" applyFont="1" applyFill="1" applyAlignment="1">
      <alignment/>
    </xf>
    <xf numFmtId="0" fontId="0" fillId="0" borderId="0" xfId="0" applyBorder="1" applyAlignment="1" quotePrefix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8.8515625" style="2" customWidth="1"/>
    <col min="2" max="2" width="9.57421875" style="0" bestFit="1" customWidth="1"/>
    <col min="3" max="4" width="14.28125" style="0" bestFit="1" customWidth="1"/>
    <col min="5" max="5" width="16.28125" style="0" customWidth="1"/>
  </cols>
  <sheetData>
    <row r="1" ht="15">
      <c r="A1" s="2" t="s">
        <v>62</v>
      </c>
    </row>
    <row r="2" ht="15">
      <c r="A2" s="2" t="s">
        <v>0</v>
      </c>
    </row>
    <row r="6" spans="1:6" ht="15">
      <c r="A6" s="6" t="s">
        <v>3</v>
      </c>
      <c r="B6" s="6" t="s">
        <v>1</v>
      </c>
      <c r="C6" s="6">
        <v>2020</v>
      </c>
      <c r="D6" s="6">
        <v>2021</v>
      </c>
      <c r="E6" s="6" t="s">
        <v>2</v>
      </c>
      <c r="F6" s="1"/>
    </row>
    <row r="7" ht="15">
      <c r="A7" s="2" t="s">
        <v>4</v>
      </c>
    </row>
    <row r="8" spans="2:5" ht="15">
      <c r="B8" s="3">
        <v>43966</v>
      </c>
      <c r="C8" s="4">
        <v>2844000</v>
      </c>
      <c r="D8" s="4"/>
      <c r="E8" s="4"/>
    </row>
    <row r="9" spans="2:5" ht="15">
      <c r="B9" s="3">
        <v>44011</v>
      </c>
      <c r="C9" s="4">
        <v>822000</v>
      </c>
      <c r="D9" s="4"/>
      <c r="E9" s="4"/>
    </row>
    <row r="10" spans="2:5" ht="15">
      <c r="B10" s="3">
        <v>44221</v>
      </c>
      <c r="C10" s="4"/>
      <c r="D10" s="4">
        <v>1400000</v>
      </c>
      <c r="E10" s="4"/>
    </row>
    <row r="11" spans="2:5" ht="15">
      <c r="B11" s="3">
        <v>44330</v>
      </c>
      <c r="C11" s="4"/>
      <c r="D11" s="4">
        <v>4908000</v>
      </c>
      <c r="E11" s="4"/>
    </row>
    <row r="12" spans="2:5" ht="15">
      <c r="B12" s="3">
        <v>44377</v>
      </c>
      <c r="C12" s="4"/>
      <c r="D12" s="4"/>
      <c r="E12" s="4">
        <v>4265000</v>
      </c>
    </row>
    <row r="13" spans="2:5" ht="15">
      <c r="B13" s="3">
        <v>44408</v>
      </c>
      <c r="C13" s="4"/>
      <c r="D13" s="4"/>
      <c r="E13" s="4">
        <v>3100000</v>
      </c>
    </row>
    <row r="14" spans="2:5" ht="15">
      <c r="B14" s="3">
        <v>44469</v>
      </c>
      <c r="C14" s="4"/>
      <c r="D14" s="4"/>
      <c r="E14" s="4">
        <v>13698000</v>
      </c>
    </row>
    <row r="15" spans="2:5" ht="15">
      <c r="B15" s="3"/>
      <c r="C15" s="4"/>
      <c r="D15" s="4"/>
      <c r="E15" s="4"/>
    </row>
    <row r="16" spans="2:5" ht="15">
      <c r="B16" s="3"/>
      <c r="C16" s="4"/>
      <c r="D16" s="4"/>
      <c r="E16" s="4"/>
    </row>
    <row r="17" spans="2:5" ht="15">
      <c r="B17" s="3"/>
      <c r="C17" s="4"/>
      <c r="D17" s="4"/>
      <c r="E17" s="4"/>
    </row>
    <row r="18" spans="2:5" ht="15">
      <c r="B18" s="3"/>
      <c r="C18" s="4"/>
      <c r="D18" s="4"/>
      <c r="E18" s="4"/>
    </row>
    <row r="19" spans="1:5" ht="15">
      <c r="A19" s="2" t="s">
        <v>5</v>
      </c>
      <c r="B19" s="3"/>
      <c r="C19" s="4"/>
      <c r="D19" s="4"/>
      <c r="E19" s="4"/>
    </row>
    <row r="20" spans="2:5" ht="15">
      <c r="B20" s="3">
        <v>43936</v>
      </c>
      <c r="C20" s="4">
        <v>22015000</v>
      </c>
      <c r="D20" s="4"/>
      <c r="E20" s="4"/>
    </row>
    <row r="21" spans="2:5" ht="15">
      <c r="B21" s="3">
        <v>43966</v>
      </c>
      <c r="C21" s="4">
        <v>11871000</v>
      </c>
      <c r="D21" s="4"/>
      <c r="E21" s="4"/>
    </row>
    <row r="22" spans="2:5" ht="15">
      <c r="B22" s="3">
        <v>44221</v>
      </c>
      <c r="C22" s="4"/>
      <c r="D22" s="4">
        <v>7268000</v>
      </c>
      <c r="E22" s="4"/>
    </row>
    <row r="23" spans="2:5" ht="15">
      <c r="B23" s="3">
        <v>44330</v>
      </c>
      <c r="C23" s="4"/>
      <c r="D23" s="4">
        <v>6703000</v>
      </c>
      <c r="E23" s="4"/>
    </row>
    <row r="24" spans="2:5" ht="15">
      <c r="B24" s="3">
        <v>44469</v>
      </c>
      <c r="C24" s="4"/>
      <c r="D24" s="4"/>
      <c r="E24" s="4">
        <v>3127000</v>
      </c>
    </row>
    <row r="25" spans="2:5" ht="15">
      <c r="B25" s="3"/>
      <c r="C25" s="4"/>
      <c r="D25" s="4"/>
      <c r="E25" s="4"/>
    </row>
    <row r="26" spans="2:5" ht="15">
      <c r="B26" s="3"/>
      <c r="C26" s="4"/>
      <c r="D26" s="4"/>
      <c r="E26" s="4"/>
    </row>
    <row r="27" spans="1:5" ht="15">
      <c r="A27" s="2" t="s">
        <v>6</v>
      </c>
      <c r="B27" s="3"/>
      <c r="C27" s="4"/>
      <c r="D27" s="4"/>
      <c r="E27" s="4"/>
    </row>
    <row r="28" spans="2:5" ht="15">
      <c r="B28" s="3">
        <v>43936</v>
      </c>
      <c r="C28" s="4">
        <v>1013000</v>
      </c>
      <c r="D28" s="4"/>
      <c r="E28" s="4"/>
    </row>
    <row r="29" spans="2:5" ht="15">
      <c r="B29" s="3">
        <v>43966</v>
      </c>
      <c r="C29" s="4">
        <v>5987000</v>
      </c>
      <c r="D29" s="4"/>
      <c r="E29" s="4"/>
    </row>
    <row r="30" spans="2:5" ht="15">
      <c r="B30" s="3">
        <v>44057</v>
      </c>
      <c r="C30" s="4">
        <v>33063000</v>
      </c>
      <c r="D30" s="4"/>
      <c r="E30" s="4"/>
    </row>
    <row r="31" spans="2:5" ht="15">
      <c r="B31" s="3">
        <v>44103</v>
      </c>
      <c r="C31" s="4">
        <v>5805000</v>
      </c>
      <c r="D31" s="4"/>
      <c r="E31" s="4"/>
    </row>
    <row r="32" spans="2:5" ht="15">
      <c r="B32" s="3">
        <v>44221</v>
      </c>
      <c r="C32" s="4"/>
      <c r="D32" s="4">
        <v>5465000</v>
      </c>
      <c r="E32" s="4"/>
    </row>
    <row r="33" spans="2:5" ht="15">
      <c r="B33" s="3">
        <v>44408</v>
      </c>
      <c r="C33" s="4"/>
      <c r="D33" s="4"/>
      <c r="E33" s="4">
        <v>6235000</v>
      </c>
    </row>
    <row r="34" spans="2:5" ht="15">
      <c r="B34" s="3"/>
      <c r="C34" s="4"/>
      <c r="D34" s="4"/>
      <c r="E34" s="4"/>
    </row>
    <row r="35" spans="2:5" ht="15">
      <c r="B35" s="3"/>
      <c r="C35" s="4"/>
      <c r="D35" s="4"/>
      <c r="E35" s="4"/>
    </row>
    <row r="36" spans="1:5" ht="15">
      <c r="A36" s="2" t="s">
        <v>7</v>
      </c>
      <c r="B36" s="3"/>
      <c r="C36" s="4"/>
      <c r="D36" s="4"/>
      <c r="E36" s="4"/>
    </row>
    <row r="37" spans="2:5" ht="15">
      <c r="B37" s="3">
        <v>43936</v>
      </c>
      <c r="C37" s="4">
        <v>2226000</v>
      </c>
      <c r="D37" s="4"/>
      <c r="E37" s="4"/>
    </row>
    <row r="38" spans="2:5" ht="15">
      <c r="B38" s="3">
        <v>43966</v>
      </c>
      <c r="C38" s="4">
        <v>1959000</v>
      </c>
      <c r="D38" s="4"/>
      <c r="E38" s="4"/>
    </row>
    <row r="39" spans="2:5" ht="15">
      <c r="B39" s="3">
        <v>44103</v>
      </c>
      <c r="C39" s="4">
        <v>8987000</v>
      </c>
      <c r="D39" s="4"/>
      <c r="E39" s="4"/>
    </row>
    <row r="40" spans="2:5" ht="15">
      <c r="B40" s="3"/>
      <c r="C40" s="4"/>
      <c r="D40" s="4"/>
      <c r="E40" s="4"/>
    </row>
    <row r="41" spans="2:5" ht="15">
      <c r="B41" s="3"/>
      <c r="C41" s="4"/>
      <c r="D41" s="4"/>
      <c r="E41" s="4"/>
    </row>
    <row r="43" spans="1:5" ht="15.75" thickBot="1">
      <c r="A43" s="2" t="s">
        <v>8</v>
      </c>
      <c r="C43" s="5">
        <f>SUM(C8:C41)</f>
        <v>96592000</v>
      </c>
      <c r="D43" s="5">
        <f>SUM(D8:D41)</f>
        <v>25744000</v>
      </c>
      <c r="E43" s="5">
        <f>SUM(E8:E41)</f>
        <v>30425000</v>
      </c>
    </row>
    <row r="44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4.7109375" style="0" bestFit="1" customWidth="1"/>
    <col min="4" max="4" width="15.28125" style="0" bestFit="1" customWidth="1"/>
    <col min="5" max="5" width="3.8515625" style="0" customWidth="1"/>
    <col min="6" max="6" width="15.28125" style="0" customWidth="1"/>
    <col min="7" max="7" width="17.00390625" style="0" customWidth="1"/>
    <col min="8" max="8" width="7.8515625" style="0" customWidth="1"/>
    <col min="9" max="9" width="15.28125" style="0" bestFit="1" customWidth="1"/>
    <col min="10" max="10" width="3.7109375" style="0" customWidth="1"/>
    <col min="11" max="11" width="15.28125" style="0" customWidth="1"/>
    <col min="12" max="12" width="17.00390625" style="0" customWidth="1"/>
    <col min="13" max="13" width="8.8515625" style="0" customWidth="1"/>
    <col min="14" max="15" width="14.28125" style="0" bestFit="1" customWidth="1"/>
    <col min="16" max="16" width="17.7109375" style="0" customWidth="1"/>
  </cols>
  <sheetData>
    <row r="1" ht="15">
      <c r="B1" s="2" t="s">
        <v>62</v>
      </c>
    </row>
    <row r="2" ht="15">
      <c r="B2" s="2" t="s">
        <v>44</v>
      </c>
    </row>
    <row r="3" ht="15">
      <c r="B3" s="2" t="s">
        <v>71</v>
      </c>
    </row>
    <row r="5" spans="2:16" ht="15">
      <c r="B5" s="7"/>
      <c r="D5" s="1">
        <v>2019</v>
      </c>
      <c r="E5" s="1"/>
      <c r="F5" s="1">
        <v>2019</v>
      </c>
      <c r="G5" s="1">
        <v>2019</v>
      </c>
      <c r="H5" s="1"/>
      <c r="I5" s="1">
        <v>2020</v>
      </c>
      <c r="J5" s="1"/>
      <c r="K5" s="1">
        <v>2020</v>
      </c>
      <c r="L5" s="1">
        <v>2020</v>
      </c>
      <c r="M5" s="1"/>
      <c r="N5" s="1">
        <v>2021</v>
      </c>
      <c r="O5" s="1" t="s">
        <v>69</v>
      </c>
      <c r="P5" s="1">
        <v>2021</v>
      </c>
    </row>
    <row r="6" spans="2:16" ht="15">
      <c r="B6" s="8" t="s">
        <v>9</v>
      </c>
      <c r="D6" s="6" t="s">
        <v>40</v>
      </c>
      <c r="E6" s="6"/>
      <c r="F6" s="6" t="s">
        <v>72</v>
      </c>
      <c r="G6" s="6" t="s">
        <v>73</v>
      </c>
      <c r="H6" s="6"/>
      <c r="I6" s="6" t="s">
        <v>40</v>
      </c>
      <c r="J6" s="6"/>
      <c r="K6" s="6" t="s">
        <v>72</v>
      </c>
      <c r="L6" s="6" t="s">
        <v>73</v>
      </c>
      <c r="M6" s="6"/>
      <c r="N6" s="16">
        <v>44316</v>
      </c>
      <c r="O6" s="6" t="s">
        <v>43</v>
      </c>
      <c r="P6" s="17" t="s">
        <v>64</v>
      </c>
    </row>
    <row r="7" ht="15">
      <c r="B7" s="9"/>
    </row>
    <row r="8" spans="2:17" ht="15">
      <c r="B8" s="10" t="s">
        <v>10</v>
      </c>
      <c r="D8" s="4">
        <v>0</v>
      </c>
      <c r="E8" s="15"/>
      <c r="F8" s="15"/>
      <c r="G8" s="15">
        <f aca="true" t="shared" si="0" ref="G8:G15">+D8-F8</f>
        <v>0</v>
      </c>
      <c r="I8" s="4">
        <v>5000000</v>
      </c>
      <c r="J8" s="15"/>
      <c r="K8" s="15"/>
      <c r="L8" s="15">
        <f>+I8-K8</f>
        <v>5000000</v>
      </c>
      <c r="N8" s="15">
        <v>5000000</v>
      </c>
      <c r="O8" s="15"/>
      <c r="P8" s="15">
        <f>+N8+O8</f>
        <v>5000000</v>
      </c>
      <c r="Q8" s="15"/>
    </row>
    <row r="9" spans="2:17" ht="15">
      <c r="B9" s="10" t="s">
        <v>11</v>
      </c>
      <c r="D9" s="4">
        <v>308324.92</v>
      </c>
      <c r="E9" s="15"/>
      <c r="F9" s="15"/>
      <c r="G9" s="15">
        <f t="shared" si="0"/>
        <v>308324.92</v>
      </c>
      <c r="I9" s="4">
        <v>322199.54</v>
      </c>
      <c r="J9" s="15"/>
      <c r="K9" s="15"/>
      <c r="L9" s="15">
        <f aca="true" t="shared" si="1" ref="L9:L39">+I9-K9</f>
        <v>322199.54</v>
      </c>
      <c r="N9" s="15">
        <v>336698.52</v>
      </c>
      <c r="O9" s="15"/>
      <c r="P9" s="15">
        <f aca="true" t="shared" si="2" ref="P9:P40">+N9+O9</f>
        <v>336698.52</v>
      </c>
      <c r="Q9" s="15"/>
    </row>
    <row r="10" spans="2:17" ht="15">
      <c r="B10" s="10" t="s">
        <v>12</v>
      </c>
      <c r="D10" s="4">
        <v>600000</v>
      </c>
      <c r="E10" s="15"/>
      <c r="F10" s="15"/>
      <c r="G10" s="15">
        <f t="shared" si="0"/>
        <v>600000</v>
      </c>
      <c r="I10" s="4">
        <v>600000</v>
      </c>
      <c r="J10" s="15"/>
      <c r="K10" s="15"/>
      <c r="L10" s="15">
        <f t="shared" si="1"/>
        <v>600000</v>
      </c>
      <c r="N10" s="15">
        <v>0</v>
      </c>
      <c r="O10" s="15">
        <v>700000</v>
      </c>
      <c r="P10" s="15">
        <f t="shared" si="2"/>
        <v>700000</v>
      </c>
      <c r="Q10" s="15"/>
    </row>
    <row r="11" spans="2:17" ht="15">
      <c r="B11" s="10" t="s">
        <v>13</v>
      </c>
      <c r="D11" s="4">
        <v>5000000</v>
      </c>
      <c r="E11" s="15"/>
      <c r="F11" s="15"/>
      <c r="G11" s="15">
        <f t="shared" si="0"/>
        <v>5000000</v>
      </c>
      <c r="I11" s="4">
        <v>5000000</v>
      </c>
      <c r="J11" s="15"/>
      <c r="K11" s="15"/>
      <c r="L11" s="15">
        <f t="shared" si="1"/>
        <v>5000000</v>
      </c>
      <c r="N11" s="15">
        <v>5000000</v>
      </c>
      <c r="O11" s="15"/>
      <c r="P11" s="15">
        <f t="shared" si="2"/>
        <v>5000000</v>
      </c>
      <c r="Q11" s="15"/>
    </row>
    <row r="12" spans="2:17" ht="15">
      <c r="B12" s="10" t="s">
        <v>14</v>
      </c>
      <c r="D12" s="4">
        <v>444209.64</v>
      </c>
      <c r="E12" s="15"/>
      <c r="F12" s="15"/>
      <c r="G12" s="15">
        <f t="shared" si="0"/>
        <v>444209.64</v>
      </c>
      <c r="I12" s="4">
        <v>444209.64</v>
      </c>
      <c r="J12" s="15"/>
      <c r="K12" s="15"/>
      <c r="L12" s="15">
        <f t="shared" si="1"/>
        <v>444209.64</v>
      </c>
      <c r="N12" s="15">
        <v>111052.41</v>
      </c>
      <c r="O12" s="15">
        <v>333157.23</v>
      </c>
      <c r="P12" s="15">
        <f t="shared" si="2"/>
        <v>444209.64</v>
      </c>
      <c r="Q12" s="15"/>
    </row>
    <row r="13" spans="2:17" ht="15">
      <c r="B13" s="11" t="s">
        <v>15</v>
      </c>
      <c r="D13" s="4">
        <v>0</v>
      </c>
      <c r="E13" s="15"/>
      <c r="F13" s="15"/>
      <c r="G13" s="15">
        <f t="shared" si="0"/>
        <v>0</v>
      </c>
      <c r="I13" s="4">
        <v>3333333.33</v>
      </c>
      <c r="J13" s="15"/>
      <c r="K13" s="15"/>
      <c r="L13" s="15">
        <f t="shared" si="1"/>
        <v>3333333.33</v>
      </c>
      <c r="N13" s="15">
        <v>3333333.33</v>
      </c>
      <c r="O13" s="15"/>
      <c r="P13" s="15">
        <f t="shared" si="2"/>
        <v>3333333.33</v>
      </c>
      <c r="Q13" s="15"/>
    </row>
    <row r="14" spans="2:17" ht="15">
      <c r="B14" s="10" t="s">
        <v>16</v>
      </c>
      <c r="D14" s="4">
        <v>1836229</v>
      </c>
      <c r="E14" s="15"/>
      <c r="F14" s="15"/>
      <c r="G14" s="15">
        <f t="shared" si="0"/>
        <v>1836229</v>
      </c>
      <c r="I14" s="4">
        <v>1335822</v>
      </c>
      <c r="J14" s="15"/>
      <c r="K14" s="15"/>
      <c r="L14" s="15">
        <f t="shared" si="1"/>
        <v>1335822</v>
      </c>
      <c r="N14" s="15">
        <v>378665.8</v>
      </c>
      <c r="O14" s="15">
        <v>1165501.2</v>
      </c>
      <c r="P14" s="15">
        <f t="shared" si="2"/>
        <v>1544167</v>
      </c>
      <c r="Q14" s="15"/>
    </row>
    <row r="15" spans="2:17" ht="15">
      <c r="B15" s="12" t="s">
        <v>17</v>
      </c>
      <c r="D15" s="4">
        <v>240000000</v>
      </c>
      <c r="E15" s="15"/>
      <c r="F15" s="15"/>
      <c r="G15" s="15">
        <f t="shared" si="0"/>
        <v>240000000</v>
      </c>
      <c r="I15" s="4">
        <v>105000000</v>
      </c>
      <c r="J15" s="15"/>
      <c r="K15" s="15"/>
      <c r="L15" s="15">
        <f t="shared" si="1"/>
        <v>105000000</v>
      </c>
      <c r="N15" s="15">
        <v>60000000</v>
      </c>
      <c r="O15" s="15">
        <v>20000000</v>
      </c>
      <c r="P15" s="15">
        <f t="shared" si="2"/>
        <v>80000000</v>
      </c>
      <c r="Q15" s="15"/>
    </row>
    <row r="16" spans="2:17" ht="15">
      <c r="B16" s="10" t="s">
        <v>18</v>
      </c>
      <c r="D16" s="4">
        <v>4183838.88</v>
      </c>
      <c r="E16" s="15"/>
      <c r="F16" s="15">
        <v>3823242.86</v>
      </c>
      <c r="G16" s="15">
        <f>+D16-F16</f>
        <v>360596.02</v>
      </c>
      <c r="I16" s="4">
        <v>0</v>
      </c>
      <c r="J16" s="15"/>
      <c r="K16" s="15"/>
      <c r="L16" s="15">
        <f t="shared" si="1"/>
        <v>0</v>
      </c>
      <c r="N16" s="15">
        <v>0</v>
      </c>
      <c r="O16" s="15"/>
      <c r="P16" s="15">
        <f t="shared" si="2"/>
        <v>0</v>
      </c>
      <c r="Q16" s="15"/>
    </row>
    <row r="17" spans="2:17" ht="15">
      <c r="B17" s="13" t="s">
        <v>19</v>
      </c>
      <c r="D17" s="4">
        <v>22729856.81</v>
      </c>
      <c r="E17" s="15"/>
      <c r="F17" s="15">
        <v>20125641.68</v>
      </c>
      <c r="G17" s="15">
        <f aca="true" t="shared" si="3" ref="G17:G39">+D17-F17</f>
        <v>2604215.129999999</v>
      </c>
      <c r="I17" s="4">
        <v>21951703.07</v>
      </c>
      <c r="J17" s="15"/>
      <c r="K17" s="15">
        <v>20647333.14</v>
      </c>
      <c r="L17" s="15">
        <f t="shared" si="1"/>
        <v>1304369.9299999997</v>
      </c>
      <c r="N17" s="15">
        <v>142537.31</v>
      </c>
      <c r="O17" s="15">
        <v>430483.05</v>
      </c>
      <c r="P17" s="15">
        <f t="shared" si="2"/>
        <v>573020.36</v>
      </c>
      <c r="Q17" s="15"/>
    </row>
    <row r="18" spans="2:17" ht="15">
      <c r="B18" s="13" t="s">
        <v>20</v>
      </c>
      <c r="D18" s="4">
        <v>6725745.64</v>
      </c>
      <c r="E18" s="15"/>
      <c r="F18" s="15">
        <v>1536401.72</v>
      </c>
      <c r="G18" s="15">
        <f t="shared" si="3"/>
        <v>5189343.92</v>
      </c>
      <c r="I18" s="4">
        <v>5462609.32</v>
      </c>
      <c r="J18" s="15"/>
      <c r="K18" s="15">
        <v>181921.79</v>
      </c>
      <c r="L18" s="15">
        <f t="shared" si="1"/>
        <v>5280687.53</v>
      </c>
      <c r="N18" s="15">
        <v>1356072.67</v>
      </c>
      <c r="O18" s="15">
        <v>4138598.95</v>
      </c>
      <c r="P18" s="15">
        <f t="shared" si="2"/>
        <v>5494671.62</v>
      </c>
      <c r="Q18" s="15"/>
    </row>
    <row r="19" spans="2:17" ht="15">
      <c r="B19" s="10" t="s">
        <v>21</v>
      </c>
      <c r="D19" s="4">
        <v>3700229.0599999996</v>
      </c>
      <c r="E19" s="15"/>
      <c r="F19" s="15">
        <v>3434482.07</v>
      </c>
      <c r="G19" s="15">
        <f t="shared" si="3"/>
        <v>265746.98999999976</v>
      </c>
      <c r="I19" s="4">
        <v>0</v>
      </c>
      <c r="J19" s="15"/>
      <c r="K19" s="15"/>
      <c r="L19" s="15">
        <f t="shared" si="1"/>
        <v>0</v>
      </c>
      <c r="N19" s="15">
        <v>0</v>
      </c>
      <c r="O19" s="15"/>
      <c r="P19" s="15">
        <f t="shared" si="2"/>
        <v>0</v>
      </c>
      <c r="Q19" s="15"/>
    </row>
    <row r="20" spans="2:17" ht="15">
      <c r="B20" s="13" t="s">
        <v>22</v>
      </c>
      <c r="D20" s="4">
        <v>1759265.61</v>
      </c>
      <c r="E20" s="15"/>
      <c r="F20" s="15">
        <v>1448944.35</v>
      </c>
      <c r="G20" s="15">
        <f t="shared" si="3"/>
        <v>310321.26</v>
      </c>
      <c r="I20" s="4">
        <v>206420.47</v>
      </c>
      <c r="J20" s="15"/>
      <c r="K20" s="15"/>
      <c r="L20" s="15">
        <f t="shared" si="1"/>
        <v>206420.47</v>
      </c>
      <c r="N20" s="15">
        <v>53223.77</v>
      </c>
      <c r="O20" s="15">
        <v>162490.99</v>
      </c>
      <c r="P20" s="15">
        <f t="shared" si="2"/>
        <v>215714.75999999998</v>
      </c>
      <c r="Q20" s="15"/>
    </row>
    <row r="21" spans="2:17" ht="15">
      <c r="B21" s="13" t="s">
        <v>23</v>
      </c>
      <c r="D21" s="4">
        <v>8076222.84</v>
      </c>
      <c r="E21" s="15"/>
      <c r="F21" s="15">
        <v>6814359.07</v>
      </c>
      <c r="G21" s="15">
        <f t="shared" si="3"/>
        <v>1261863.7699999996</v>
      </c>
      <c r="I21" s="4">
        <v>768391.13</v>
      </c>
      <c r="J21" s="15"/>
      <c r="K21" s="15"/>
      <c r="L21" s="15">
        <f t="shared" si="1"/>
        <v>768391.13</v>
      </c>
      <c r="N21" s="15">
        <v>198327.21</v>
      </c>
      <c r="O21" s="15">
        <v>605831.99</v>
      </c>
      <c r="P21" s="15">
        <f t="shared" si="2"/>
        <v>804159.2</v>
      </c>
      <c r="Q21" s="15"/>
    </row>
    <row r="22" spans="2:17" ht="15">
      <c r="B22" s="13" t="s">
        <v>24</v>
      </c>
      <c r="D22" s="4">
        <v>87925147.74999999</v>
      </c>
      <c r="E22" s="15"/>
      <c r="F22" s="15">
        <v>82454753.88</v>
      </c>
      <c r="G22" s="15">
        <f t="shared" si="3"/>
        <v>5470393.86999999</v>
      </c>
      <c r="I22" s="4">
        <v>36798423.02</v>
      </c>
      <c r="J22" s="15"/>
      <c r="K22" s="15">
        <v>34314796.68</v>
      </c>
      <c r="L22" s="15">
        <f t="shared" si="1"/>
        <v>2483626.3400000036</v>
      </c>
      <c r="N22" s="15">
        <v>384516.35</v>
      </c>
      <c r="O22" s="15">
        <v>1156580.53</v>
      </c>
      <c r="P22" s="15">
        <f t="shared" si="2"/>
        <v>1541096.88</v>
      </c>
      <c r="Q22" s="15"/>
    </row>
    <row r="23" spans="2:17" ht="15">
      <c r="B23" s="14" t="s">
        <v>25</v>
      </c>
      <c r="D23" s="4">
        <v>29713826.509999998</v>
      </c>
      <c r="E23" s="15"/>
      <c r="F23" s="15">
        <v>19524981.57</v>
      </c>
      <c r="G23" s="15">
        <f t="shared" si="3"/>
        <v>10188844.939999998</v>
      </c>
      <c r="I23" s="4">
        <v>192594322.67000002</v>
      </c>
      <c r="J23" s="15"/>
      <c r="K23" s="15">
        <v>185407804.13</v>
      </c>
      <c r="L23" s="15">
        <f t="shared" si="1"/>
        <v>7186518.540000021</v>
      </c>
      <c r="N23" s="15">
        <v>1053860.92</v>
      </c>
      <c r="O23" s="15">
        <v>3125100.29</v>
      </c>
      <c r="P23" s="15">
        <f t="shared" si="2"/>
        <v>4178961.21</v>
      </c>
      <c r="Q23" s="15"/>
    </row>
    <row r="24" spans="2:17" ht="15">
      <c r="B24" s="14" t="s">
        <v>26</v>
      </c>
      <c r="D24" s="4">
        <v>1079037.97</v>
      </c>
      <c r="E24" s="15"/>
      <c r="F24" s="15"/>
      <c r="G24" s="15">
        <f t="shared" si="3"/>
        <v>1079037.97</v>
      </c>
      <c r="I24" s="4">
        <v>1122917.7999999998</v>
      </c>
      <c r="J24" s="15"/>
      <c r="K24" s="15"/>
      <c r="L24" s="15">
        <f t="shared" si="1"/>
        <v>1122917.7999999998</v>
      </c>
      <c r="N24" s="15">
        <v>288276.52</v>
      </c>
      <c r="O24" s="15">
        <v>879448.75</v>
      </c>
      <c r="P24" s="15">
        <f t="shared" si="2"/>
        <v>1167725.27</v>
      </c>
      <c r="Q24" s="15"/>
    </row>
    <row r="25" spans="2:17" ht="15">
      <c r="B25" s="14" t="s">
        <v>27</v>
      </c>
      <c r="D25" s="4">
        <v>38931062.39</v>
      </c>
      <c r="E25" s="15"/>
      <c r="F25" s="15">
        <v>38106378.4</v>
      </c>
      <c r="G25" s="15">
        <f t="shared" si="3"/>
        <v>824683.9900000021</v>
      </c>
      <c r="I25" s="4">
        <v>11856.78</v>
      </c>
      <c r="J25" s="15"/>
      <c r="K25" s="15"/>
      <c r="L25" s="15">
        <f t="shared" si="1"/>
        <v>11856.78</v>
      </c>
      <c r="N25" s="15">
        <v>3064.2</v>
      </c>
      <c r="O25" s="15">
        <v>9185.44</v>
      </c>
      <c r="P25" s="15">
        <f t="shared" si="2"/>
        <v>12249.64</v>
      </c>
      <c r="Q25" s="15"/>
    </row>
    <row r="26" spans="2:17" ht="15">
      <c r="B26" s="14" t="s">
        <v>28</v>
      </c>
      <c r="D26" s="4">
        <v>1511074.41</v>
      </c>
      <c r="E26" s="15"/>
      <c r="F26" s="15"/>
      <c r="G26" s="15">
        <f t="shared" si="3"/>
        <v>1511074.41</v>
      </c>
      <c r="I26" s="4">
        <v>1573717.85</v>
      </c>
      <c r="J26" s="15"/>
      <c r="K26" s="15"/>
      <c r="L26" s="15">
        <f t="shared" si="1"/>
        <v>1573717.85</v>
      </c>
      <c r="N26" s="15">
        <v>410467.93</v>
      </c>
      <c r="O26" s="15">
        <v>1212254.39</v>
      </c>
      <c r="P26" s="15">
        <f t="shared" si="2"/>
        <v>1622722.3199999998</v>
      </c>
      <c r="Q26" s="15"/>
    </row>
    <row r="27" spans="2:17" ht="15">
      <c r="B27" s="14" t="s">
        <v>29</v>
      </c>
      <c r="D27" s="4">
        <v>10996790.92</v>
      </c>
      <c r="E27" s="15"/>
      <c r="F27" s="15"/>
      <c r="G27" s="15">
        <f t="shared" si="3"/>
        <v>10996790.92</v>
      </c>
      <c r="I27" s="4">
        <v>89914482.65</v>
      </c>
      <c r="J27" s="15"/>
      <c r="K27" s="15">
        <v>79598120.87</v>
      </c>
      <c r="L27" s="15">
        <f t="shared" si="1"/>
        <v>10316361.780000001</v>
      </c>
      <c r="N27" s="15">
        <v>2393489.44</v>
      </c>
      <c r="O27" s="15">
        <v>7059529.13</v>
      </c>
      <c r="P27" s="15">
        <f t="shared" si="2"/>
        <v>9453018.57</v>
      </c>
      <c r="Q27" s="15"/>
    </row>
    <row r="28" spans="2:17" ht="15">
      <c r="B28" s="14" t="s">
        <v>30</v>
      </c>
      <c r="D28" s="4">
        <v>7413082.140000001</v>
      </c>
      <c r="E28" s="15"/>
      <c r="F28" s="15"/>
      <c r="G28" s="15">
        <f t="shared" si="3"/>
        <v>7413082.140000001</v>
      </c>
      <c r="I28" s="4">
        <v>7685465.78</v>
      </c>
      <c r="J28" s="15"/>
      <c r="K28" s="15"/>
      <c r="L28" s="15">
        <f t="shared" si="1"/>
        <v>7685465.78</v>
      </c>
      <c r="N28" s="15">
        <v>1991694.73</v>
      </c>
      <c r="O28" s="15">
        <v>5914248.61</v>
      </c>
      <c r="P28" s="15">
        <f t="shared" si="2"/>
        <v>7905943.34</v>
      </c>
      <c r="Q28" s="15"/>
    </row>
    <row r="29" spans="2:17" ht="15">
      <c r="B29" s="14" t="s">
        <v>31</v>
      </c>
      <c r="D29" s="4">
        <v>9502838.89</v>
      </c>
      <c r="E29" s="15"/>
      <c r="F29" s="15"/>
      <c r="G29" s="15">
        <f t="shared" si="3"/>
        <v>9502838.89</v>
      </c>
      <c r="I29" s="4">
        <v>9908118.01</v>
      </c>
      <c r="J29" s="15"/>
      <c r="K29" s="15"/>
      <c r="L29" s="15">
        <f t="shared" si="1"/>
        <v>9908118.01</v>
      </c>
      <c r="N29" s="15">
        <v>2587525.99</v>
      </c>
      <c r="O29" s="15">
        <v>7637284.04</v>
      </c>
      <c r="P29" s="15">
        <f t="shared" si="2"/>
        <v>10224810.030000001</v>
      </c>
      <c r="Q29" s="15"/>
    </row>
    <row r="30" spans="2:17" ht="15">
      <c r="B30" s="14" t="s">
        <v>32</v>
      </c>
      <c r="D30" s="4">
        <v>3246202.95</v>
      </c>
      <c r="E30" s="15"/>
      <c r="F30" s="15"/>
      <c r="G30" s="15">
        <f t="shared" si="3"/>
        <v>3246202.95</v>
      </c>
      <c r="I30" s="4">
        <v>3334058.15</v>
      </c>
      <c r="J30" s="15"/>
      <c r="K30" s="15"/>
      <c r="L30" s="15">
        <f t="shared" si="1"/>
        <v>3334058.15</v>
      </c>
      <c r="N30" s="15">
        <v>855318.66</v>
      </c>
      <c r="O30" s="15">
        <v>2550968.94</v>
      </c>
      <c r="P30" s="15">
        <f t="shared" si="2"/>
        <v>3406287.6</v>
      </c>
      <c r="Q30" s="15"/>
    </row>
    <row r="31" spans="2:17" ht="15">
      <c r="B31" s="14" t="s">
        <v>33</v>
      </c>
      <c r="D31" s="4">
        <v>2952480.45</v>
      </c>
      <c r="E31" s="15"/>
      <c r="F31" s="15"/>
      <c r="G31" s="15">
        <f t="shared" si="3"/>
        <v>2952480.45</v>
      </c>
      <c r="I31" s="4">
        <v>3029034.29</v>
      </c>
      <c r="J31" s="15"/>
      <c r="K31" s="15"/>
      <c r="L31" s="15">
        <f t="shared" si="1"/>
        <v>3029034.29</v>
      </c>
      <c r="N31" s="15">
        <v>776457.28</v>
      </c>
      <c r="O31" s="15">
        <v>2314774.23</v>
      </c>
      <c r="P31" s="15">
        <f t="shared" si="2"/>
        <v>3091231.51</v>
      </c>
      <c r="Q31" s="15"/>
    </row>
    <row r="32" spans="2:17" ht="15">
      <c r="B32" s="14" t="s">
        <v>34</v>
      </c>
      <c r="D32" s="4">
        <v>5196471.53</v>
      </c>
      <c r="E32" s="15"/>
      <c r="F32" s="15"/>
      <c r="G32" s="15">
        <f t="shared" si="3"/>
        <v>5196471.53</v>
      </c>
      <c r="I32" s="4">
        <v>5342187.609999999</v>
      </c>
      <c r="J32" s="15"/>
      <c r="K32" s="15"/>
      <c r="L32" s="15">
        <f t="shared" si="1"/>
        <v>5342187.609999999</v>
      </c>
      <c r="N32" s="15">
        <v>1376405.37</v>
      </c>
      <c r="O32" s="15">
        <v>4074291.02</v>
      </c>
      <c r="P32" s="15">
        <f t="shared" si="2"/>
        <v>5450696.390000001</v>
      </c>
      <c r="Q32" s="15"/>
    </row>
    <row r="33" spans="2:17" ht="15">
      <c r="B33" s="14" t="s">
        <v>35</v>
      </c>
      <c r="D33" s="4">
        <v>1366541.23</v>
      </c>
      <c r="E33" s="15"/>
      <c r="F33" s="15"/>
      <c r="G33" s="15">
        <f t="shared" si="3"/>
        <v>1366541.23</v>
      </c>
      <c r="I33" s="4">
        <v>1747873.67</v>
      </c>
      <c r="J33" s="15"/>
      <c r="K33" s="15"/>
      <c r="L33" s="15">
        <f t="shared" si="1"/>
        <v>1747873.67</v>
      </c>
      <c r="N33" s="15">
        <v>515580.97</v>
      </c>
      <c r="O33" s="15">
        <v>1520970.24</v>
      </c>
      <c r="P33" s="15">
        <f t="shared" si="2"/>
        <v>2036551.21</v>
      </c>
      <c r="Q33" s="15"/>
    </row>
    <row r="34" spans="2:17" ht="15">
      <c r="B34" s="14" t="s">
        <v>36</v>
      </c>
      <c r="D34" s="4">
        <v>2221705.0599999996</v>
      </c>
      <c r="E34" s="15"/>
      <c r="F34" s="15"/>
      <c r="G34" s="15">
        <f t="shared" si="3"/>
        <v>2221705.0599999996</v>
      </c>
      <c r="I34" s="4">
        <v>3209901.9299999997</v>
      </c>
      <c r="J34" s="15"/>
      <c r="K34" s="15"/>
      <c r="L34" s="15">
        <f t="shared" si="1"/>
        <v>3209901.9299999997</v>
      </c>
      <c r="N34" s="15">
        <v>1065351.84</v>
      </c>
      <c r="O34" s="15">
        <v>3260687.81</v>
      </c>
      <c r="P34" s="15">
        <f t="shared" si="2"/>
        <v>4326039.65</v>
      </c>
      <c r="Q34" s="15"/>
    </row>
    <row r="35" spans="2:17" ht="15">
      <c r="B35" s="14" t="s">
        <v>37</v>
      </c>
      <c r="D35" s="4">
        <v>6260996.31</v>
      </c>
      <c r="E35" s="15"/>
      <c r="F35" s="15"/>
      <c r="G35" s="15">
        <f t="shared" si="3"/>
        <v>6260996.31</v>
      </c>
      <c r="I35" s="4">
        <v>6430241.390000001</v>
      </c>
      <c r="J35" s="15"/>
      <c r="K35" s="15"/>
      <c r="L35" s="15">
        <f t="shared" si="1"/>
        <v>6430241.390000001</v>
      </c>
      <c r="N35" s="15">
        <v>1643831.56</v>
      </c>
      <c r="O35" s="15">
        <f>4929279.33+89385.09</f>
        <v>5018664.42</v>
      </c>
      <c r="P35" s="15">
        <f t="shared" si="2"/>
        <v>6662495.98</v>
      </c>
      <c r="Q35" s="15"/>
    </row>
    <row r="36" spans="2:17" ht="15">
      <c r="B36" s="14" t="s">
        <v>38</v>
      </c>
      <c r="D36" s="4">
        <v>46762.369999999995</v>
      </c>
      <c r="E36" s="15"/>
      <c r="F36" s="15"/>
      <c r="G36" s="15">
        <f t="shared" si="3"/>
        <v>46762.369999999995</v>
      </c>
      <c r="I36" s="4">
        <v>50236.81</v>
      </c>
      <c r="J36" s="15"/>
      <c r="K36" s="15"/>
      <c r="L36" s="15">
        <f t="shared" si="1"/>
        <v>50236.81</v>
      </c>
      <c r="N36" s="15">
        <v>13034.42</v>
      </c>
      <c r="O36" s="15">
        <v>38114.91</v>
      </c>
      <c r="P36" s="15">
        <f t="shared" si="2"/>
        <v>51149.33</v>
      </c>
      <c r="Q36" s="15"/>
    </row>
    <row r="37" spans="2:17" ht="15">
      <c r="B37" s="14" t="s">
        <v>39</v>
      </c>
      <c r="D37" s="4">
        <v>1217243.0599999998</v>
      </c>
      <c r="E37" s="15"/>
      <c r="F37" s="15"/>
      <c r="G37" s="15">
        <f t="shared" si="3"/>
        <v>1217243.0599999998</v>
      </c>
      <c r="I37" s="4">
        <v>1307684.17</v>
      </c>
      <c r="J37" s="15"/>
      <c r="K37" s="15"/>
      <c r="L37" s="15">
        <f t="shared" si="1"/>
        <v>1307684.17</v>
      </c>
      <c r="N37" s="15">
        <v>339291.19</v>
      </c>
      <c r="O37" s="15">
        <v>992146.32</v>
      </c>
      <c r="P37" s="15">
        <f t="shared" si="2"/>
        <v>1331437.51</v>
      </c>
      <c r="Q37" s="15"/>
    </row>
    <row r="38" spans="2:17" ht="15">
      <c r="B38" s="14" t="s">
        <v>41</v>
      </c>
      <c r="D38" s="4">
        <v>0</v>
      </c>
      <c r="E38" s="15"/>
      <c r="F38" s="15"/>
      <c r="G38" s="15">
        <f t="shared" si="3"/>
        <v>0</v>
      </c>
      <c r="I38" s="4">
        <v>0</v>
      </c>
      <c r="J38" s="15"/>
      <c r="K38" s="15"/>
      <c r="L38" s="15">
        <f t="shared" si="1"/>
        <v>0</v>
      </c>
      <c r="N38" s="15">
        <v>0</v>
      </c>
      <c r="O38" s="15"/>
      <c r="P38" s="15">
        <f t="shared" si="2"/>
        <v>0</v>
      </c>
      <c r="Q38" s="15"/>
    </row>
    <row r="39" spans="2:17" ht="15">
      <c r="B39" s="14" t="s">
        <v>42</v>
      </c>
      <c r="D39" s="4">
        <v>0</v>
      </c>
      <c r="E39" s="15"/>
      <c r="F39" s="15"/>
      <c r="G39" s="15">
        <f t="shared" si="3"/>
        <v>0</v>
      </c>
      <c r="I39" s="4">
        <v>0</v>
      </c>
      <c r="J39" s="15"/>
      <c r="K39" s="15"/>
      <c r="L39" s="15">
        <f t="shared" si="1"/>
        <v>0</v>
      </c>
      <c r="N39" s="15">
        <v>0</v>
      </c>
      <c r="O39" s="15"/>
      <c r="P39" s="15">
        <f t="shared" si="2"/>
        <v>0</v>
      </c>
      <c r="Q39" s="15"/>
    </row>
    <row r="40" spans="4:17" ht="15">
      <c r="D40" s="4"/>
      <c r="E40" s="15"/>
      <c r="F40" s="15"/>
      <c r="G40" s="15"/>
      <c r="I40" s="4">
        <v>0</v>
      </c>
      <c r="J40" s="15"/>
      <c r="K40" s="15"/>
      <c r="L40" s="15"/>
      <c r="N40" s="15">
        <v>0</v>
      </c>
      <c r="O40" s="15"/>
      <c r="P40" s="15">
        <f t="shared" si="2"/>
        <v>0</v>
      </c>
      <c r="Q40" s="15"/>
    </row>
    <row r="41" spans="2:17" ht="15.75" thickBot="1">
      <c r="B41" s="19" t="s">
        <v>63</v>
      </c>
      <c r="D41" s="20">
        <f>SUM(D8:D40)</f>
        <v>504945186.34</v>
      </c>
      <c r="E41" s="23" t="s">
        <v>67</v>
      </c>
      <c r="F41" s="20">
        <f>SUM(F8:F40)</f>
        <v>177269185.6</v>
      </c>
      <c r="G41" s="20">
        <f>SUM(G8:G40)</f>
        <v>327676000.74</v>
      </c>
      <c r="I41" s="20">
        <f>SUM(I8:I40)</f>
        <v>513485211.0800001</v>
      </c>
      <c r="J41" s="23" t="s">
        <v>67</v>
      </c>
      <c r="K41" s="20">
        <f>SUM(K8:K40)</f>
        <v>320149976.61</v>
      </c>
      <c r="L41" s="20">
        <f>SUM(L8:L40)</f>
        <v>193335234.47</v>
      </c>
      <c r="N41" s="20">
        <f>SUM(N8:N40)</f>
        <v>91608078.39</v>
      </c>
      <c r="O41" s="20">
        <f>SUM(O8:O40)</f>
        <v>74300312.47999999</v>
      </c>
      <c r="P41" s="20">
        <f>SUM(P8:P40)</f>
        <v>165908390.87</v>
      </c>
      <c r="Q41" s="15"/>
    </row>
    <row r="42" spans="4:17" ht="15.75" thickTop="1">
      <c r="D42" s="4"/>
      <c r="E42" s="15"/>
      <c r="F42" s="15"/>
      <c r="G42" s="15"/>
      <c r="I42" s="4"/>
      <c r="J42" s="15"/>
      <c r="K42" s="15"/>
      <c r="L42" s="15"/>
      <c r="M42" s="18"/>
      <c r="N42" s="15"/>
      <c r="O42" s="15"/>
      <c r="P42" s="15"/>
      <c r="Q42" s="15"/>
    </row>
    <row r="43" spans="9:17" ht="15">
      <c r="I43" s="4"/>
      <c r="J43" s="15"/>
      <c r="N43" s="15"/>
      <c r="O43" s="15"/>
      <c r="P43" s="15"/>
      <c r="Q43" s="15"/>
    </row>
    <row r="44" spans="14:17" ht="15">
      <c r="N44" s="15"/>
      <c r="O44" s="15"/>
      <c r="P44" s="15"/>
      <c r="Q44" s="15"/>
    </row>
    <row r="45" spans="14:17" ht="15">
      <c r="N45" s="15"/>
      <c r="O45" s="15"/>
      <c r="P45" s="15"/>
      <c r="Q45" s="15"/>
    </row>
    <row r="46" ht="15">
      <c r="B46" s="24" t="s">
        <v>68</v>
      </c>
    </row>
    <row r="47" ht="15">
      <c r="B47" t="s">
        <v>70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2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0.8515625" style="0" bestFit="1" customWidth="1"/>
    <col min="2" max="2" width="18.140625" style="0" bestFit="1" customWidth="1"/>
    <col min="3" max="4" width="15.28125" style="0" bestFit="1" customWidth="1"/>
    <col min="5" max="5" width="15.28125" style="0" customWidth="1"/>
    <col min="6" max="6" width="15.7109375" style="0" bestFit="1" customWidth="1"/>
    <col min="7" max="7" width="13.28125" style="0" bestFit="1" customWidth="1"/>
  </cols>
  <sheetData>
    <row r="2" ht="15">
      <c r="B2" s="2" t="s">
        <v>62</v>
      </c>
    </row>
    <row r="3" ht="15">
      <c r="B3" s="2" t="s">
        <v>45</v>
      </c>
    </row>
    <row r="4" ht="15">
      <c r="B4" s="2" t="s">
        <v>66</v>
      </c>
    </row>
    <row r="5" ht="15">
      <c r="B5" s="2"/>
    </row>
    <row r="6" ht="15">
      <c r="B6" s="2"/>
    </row>
    <row r="7" ht="15">
      <c r="B7" s="2"/>
    </row>
    <row r="9" spans="2:7" ht="15">
      <c r="B9" s="6" t="s">
        <v>46</v>
      </c>
      <c r="C9" s="6" t="s">
        <v>47</v>
      </c>
      <c r="D9" s="6" t="s">
        <v>40</v>
      </c>
      <c r="E9" s="6" t="s">
        <v>61</v>
      </c>
      <c r="F9" s="6" t="s">
        <v>48</v>
      </c>
      <c r="G9" s="6" t="s">
        <v>65</v>
      </c>
    </row>
    <row r="10" ht="15">
      <c r="A10" s="17">
        <v>2019</v>
      </c>
    </row>
    <row r="11" spans="1:6" ht="15">
      <c r="A11" t="s">
        <v>49</v>
      </c>
      <c r="B11" s="15">
        <v>320000000</v>
      </c>
      <c r="C11" s="15"/>
      <c r="D11" s="15"/>
      <c r="E11" s="15">
        <f>+B11+C11-D11</f>
        <v>320000000</v>
      </c>
      <c r="F11" s="15">
        <v>957150</v>
      </c>
    </row>
    <row r="12" spans="1:6" ht="15">
      <c r="A12" t="s">
        <v>50</v>
      </c>
      <c r="B12" s="15">
        <f>+E11</f>
        <v>320000000</v>
      </c>
      <c r="C12" s="15"/>
      <c r="D12" s="15">
        <v>20000000</v>
      </c>
      <c r="E12" s="15">
        <f aca="true" t="shared" si="0" ref="E12:E22">+B12+C12-D12</f>
        <v>300000000</v>
      </c>
      <c r="F12" s="15">
        <v>857633.33</v>
      </c>
    </row>
    <row r="13" spans="1:6" ht="15">
      <c r="A13" t="s">
        <v>51</v>
      </c>
      <c r="B13" s="15">
        <f aca="true" t="shared" si="1" ref="B13:B22">+E12</f>
        <v>300000000</v>
      </c>
      <c r="C13" s="15"/>
      <c r="D13" s="15"/>
      <c r="E13" s="15">
        <f t="shared" si="0"/>
        <v>300000000</v>
      </c>
      <c r="F13" s="15">
        <v>891350</v>
      </c>
    </row>
    <row r="14" spans="1:6" ht="15">
      <c r="A14" t="s">
        <v>52</v>
      </c>
      <c r="B14" s="15">
        <f t="shared" si="1"/>
        <v>300000000</v>
      </c>
      <c r="C14" s="15"/>
      <c r="D14" s="15">
        <v>140000000</v>
      </c>
      <c r="E14" s="15">
        <f t="shared" si="0"/>
        <v>160000000</v>
      </c>
      <c r="F14" s="15">
        <v>834655.56</v>
      </c>
    </row>
    <row r="15" spans="1:6" ht="15">
      <c r="A15" t="s">
        <v>53</v>
      </c>
      <c r="B15" s="15">
        <f t="shared" si="1"/>
        <v>160000000</v>
      </c>
      <c r="C15" s="15"/>
      <c r="D15" s="15">
        <v>60000000</v>
      </c>
      <c r="E15" s="15">
        <f t="shared" si="0"/>
        <v>100000000</v>
      </c>
      <c r="F15" s="15">
        <v>329244.44</v>
      </c>
    </row>
    <row r="16" spans="1:6" ht="15">
      <c r="A16" t="s">
        <v>54</v>
      </c>
      <c r="B16" s="15">
        <f t="shared" si="1"/>
        <v>100000000</v>
      </c>
      <c r="C16" s="15"/>
      <c r="D16" s="15"/>
      <c r="E16" s="15">
        <f t="shared" si="0"/>
        <v>100000000</v>
      </c>
      <c r="F16" s="15">
        <v>284833.33</v>
      </c>
    </row>
    <row r="17" spans="1:6" ht="15">
      <c r="A17" t="s">
        <v>55</v>
      </c>
      <c r="B17" s="15">
        <f t="shared" si="1"/>
        <v>100000000</v>
      </c>
      <c r="C17" s="15">
        <v>45000000</v>
      </c>
      <c r="D17" s="15"/>
      <c r="E17" s="15">
        <f t="shared" si="0"/>
        <v>145000000</v>
      </c>
      <c r="F17" s="15">
        <v>424443.05</v>
      </c>
    </row>
    <row r="18" spans="1:6" ht="15">
      <c r="A18" t="s">
        <v>56</v>
      </c>
      <c r="B18" s="15">
        <f t="shared" si="1"/>
        <v>145000000</v>
      </c>
      <c r="C18" s="15"/>
      <c r="D18" s="15"/>
      <c r="E18" s="15">
        <f t="shared" si="0"/>
        <v>145000000</v>
      </c>
      <c r="F18" s="15">
        <v>400516.66</v>
      </c>
    </row>
    <row r="19" spans="1:6" ht="15">
      <c r="A19" t="s">
        <v>57</v>
      </c>
      <c r="B19" s="15">
        <f t="shared" si="1"/>
        <v>145000000</v>
      </c>
      <c r="C19" s="15"/>
      <c r="D19" s="15">
        <v>10000000</v>
      </c>
      <c r="E19" s="15">
        <f t="shared" si="0"/>
        <v>135000000</v>
      </c>
      <c r="F19" s="15">
        <v>346888.89</v>
      </c>
    </row>
    <row r="20" spans="1:6" ht="15">
      <c r="A20" t="s">
        <v>58</v>
      </c>
      <c r="B20" s="15">
        <f t="shared" si="1"/>
        <v>135000000</v>
      </c>
      <c r="C20" s="15"/>
      <c r="D20" s="15">
        <v>10000000</v>
      </c>
      <c r="E20" s="15">
        <f t="shared" si="0"/>
        <v>125000000</v>
      </c>
      <c r="F20" s="15">
        <v>322706.95</v>
      </c>
    </row>
    <row r="21" spans="1:6" ht="15">
      <c r="A21" t="s">
        <v>59</v>
      </c>
      <c r="B21" s="15">
        <f t="shared" si="1"/>
        <v>125000000</v>
      </c>
      <c r="C21" s="15"/>
      <c r="D21" s="15"/>
      <c r="E21" s="15">
        <f t="shared" si="0"/>
        <v>125000000</v>
      </c>
      <c r="F21" s="15">
        <v>285618.05</v>
      </c>
    </row>
    <row r="22" spans="1:7" ht="15">
      <c r="A22" t="s">
        <v>60</v>
      </c>
      <c r="B22" s="15">
        <f t="shared" si="1"/>
        <v>125000000</v>
      </c>
      <c r="C22" s="15">
        <v>60000000</v>
      </c>
      <c r="D22" s="15"/>
      <c r="E22" s="15">
        <f t="shared" si="0"/>
        <v>185000000</v>
      </c>
      <c r="F22" s="15">
        <v>309291.67</v>
      </c>
      <c r="G22" s="21">
        <f>SUM(F11:F22)</f>
        <v>6244331.93</v>
      </c>
    </row>
    <row r="23" spans="2:6" ht="15">
      <c r="B23" s="15"/>
      <c r="C23" s="15"/>
      <c r="D23" s="15"/>
      <c r="E23" s="15"/>
      <c r="F23" s="15"/>
    </row>
    <row r="24" spans="1:6" ht="15">
      <c r="A24" s="22">
        <v>2020</v>
      </c>
      <c r="B24" s="15"/>
      <c r="C24" s="15"/>
      <c r="D24" s="15"/>
      <c r="E24" s="15"/>
      <c r="F24" s="15"/>
    </row>
    <row r="25" spans="1:6" ht="15">
      <c r="A25" t="s">
        <v>49</v>
      </c>
      <c r="B25" s="15">
        <f>+E22</f>
        <v>185000000</v>
      </c>
      <c r="C25" s="15"/>
      <c r="D25" s="15">
        <v>10000000</v>
      </c>
      <c r="E25" s="15">
        <f aca="true" t="shared" si="2" ref="E25:E36">+B25+C25-D25</f>
        <v>175000000</v>
      </c>
      <c r="F25" s="15">
        <v>427820.82</v>
      </c>
    </row>
    <row r="26" spans="1:6" ht="15">
      <c r="A26" t="s">
        <v>50</v>
      </c>
      <c r="B26" s="15">
        <f>+E25</f>
        <v>175000000</v>
      </c>
      <c r="C26" s="15"/>
      <c r="D26" s="15"/>
      <c r="E26" s="15">
        <f t="shared" si="2"/>
        <v>175000000</v>
      </c>
      <c r="F26" s="15">
        <v>368965.29</v>
      </c>
    </row>
    <row r="27" spans="1:6" ht="15">
      <c r="A27" t="s">
        <v>51</v>
      </c>
      <c r="B27" s="15">
        <f aca="true" t="shared" si="3" ref="B27:B36">+E26</f>
        <v>175000000</v>
      </c>
      <c r="C27" s="15">
        <v>100000000</v>
      </c>
      <c r="D27" s="15"/>
      <c r="E27" s="15">
        <f t="shared" si="2"/>
        <v>275000000</v>
      </c>
      <c r="F27" s="15">
        <v>437727.09</v>
      </c>
    </row>
    <row r="28" spans="1:6" ht="15">
      <c r="A28" t="s">
        <v>52</v>
      </c>
      <c r="B28" s="15">
        <f t="shared" si="3"/>
        <v>275000000</v>
      </c>
      <c r="C28" s="15"/>
      <c r="D28" s="15"/>
      <c r="E28" s="15">
        <f t="shared" si="2"/>
        <v>275000000</v>
      </c>
      <c r="F28" s="15">
        <v>412504.17</v>
      </c>
    </row>
    <row r="29" spans="1:6" ht="15">
      <c r="A29" t="s">
        <v>53</v>
      </c>
      <c r="B29" s="15">
        <f t="shared" si="3"/>
        <v>275000000</v>
      </c>
      <c r="C29" s="15"/>
      <c r="D29" s="15"/>
      <c r="E29" s="15">
        <f t="shared" si="2"/>
        <v>275000000</v>
      </c>
      <c r="F29" s="15">
        <v>334111.09</v>
      </c>
    </row>
    <row r="30" spans="1:6" ht="15">
      <c r="A30" t="s">
        <v>54</v>
      </c>
      <c r="B30" s="15">
        <f t="shared" si="3"/>
        <v>275000000</v>
      </c>
      <c r="C30" s="15"/>
      <c r="D30" s="15">
        <v>50000000</v>
      </c>
      <c r="E30" s="15">
        <f t="shared" si="2"/>
        <v>225000000</v>
      </c>
      <c r="F30" s="15">
        <v>256562.51</v>
      </c>
    </row>
    <row r="31" spans="1:6" ht="15">
      <c r="A31" t="s">
        <v>55</v>
      </c>
      <c r="B31" s="15">
        <f t="shared" si="3"/>
        <v>225000000</v>
      </c>
      <c r="C31" s="15"/>
      <c r="D31" s="15"/>
      <c r="E31" s="15">
        <f t="shared" si="2"/>
        <v>225000000</v>
      </c>
      <c r="F31" s="15">
        <v>220048.62</v>
      </c>
    </row>
    <row r="32" spans="1:6" ht="15">
      <c r="A32" t="s">
        <v>56</v>
      </c>
      <c r="B32" s="15">
        <f t="shared" si="3"/>
        <v>225000000</v>
      </c>
      <c r="C32" s="15"/>
      <c r="D32" s="15">
        <v>25000000</v>
      </c>
      <c r="E32" s="15">
        <f t="shared" si="2"/>
        <v>200000000</v>
      </c>
      <c r="F32" s="15">
        <v>200861.12</v>
      </c>
    </row>
    <row r="33" spans="1:6" ht="15">
      <c r="A33" t="s">
        <v>57</v>
      </c>
      <c r="B33" s="15">
        <f t="shared" si="3"/>
        <v>200000000</v>
      </c>
      <c r="C33" s="15"/>
      <c r="D33" s="15"/>
      <c r="E33" s="15">
        <f t="shared" si="2"/>
        <v>200000000</v>
      </c>
      <c r="F33" s="15">
        <v>186833.33</v>
      </c>
    </row>
    <row r="34" spans="1:6" ht="15">
      <c r="A34" t="s">
        <v>58</v>
      </c>
      <c r="B34" s="15">
        <f t="shared" si="3"/>
        <v>200000000</v>
      </c>
      <c r="C34" s="15"/>
      <c r="D34" s="15">
        <v>20000000</v>
      </c>
      <c r="E34" s="15">
        <f t="shared" si="2"/>
        <v>180000000</v>
      </c>
      <c r="F34" s="15">
        <v>186583.32</v>
      </c>
    </row>
    <row r="35" spans="1:6" ht="15">
      <c r="A35" t="s">
        <v>59</v>
      </c>
      <c r="B35" s="15">
        <f t="shared" si="3"/>
        <v>180000000</v>
      </c>
      <c r="C35" s="15"/>
      <c r="D35" s="15"/>
      <c r="E35" s="15">
        <f t="shared" si="2"/>
        <v>180000000</v>
      </c>
      <c r="F35" s="15">
        <v>165805.56</v>
      </c>
    </row>
    <row r="36" spans="1:7" ht="15">
      <c r="A36" t="s">
        <v>60</v>
      </c>
      <c r="B36" s="15">
        <f t="shared" si="3"/>
        <v>180000000</v>
      </c>
      <c r="C36" s="15">
        <v>65000000</v>
      </c>
      <c r="D36" s="15"/>
      <c r="E36" s="15">
        <f t="shared" si="2"/>
        <v>245000000</v>
      </c>
      <c r="F36" s="15">
        <v>172486.11</v>
      </c>
      <c r="G36" s="21">
        <f>SUM(F25:F36)</f>
        <v>3370309.03</v>
      </c>
    </row>
    <row r="37" spans="2:6" ht="15">
      <c r="B37" s="15"/>
      <c r="C37" s="15"/>
      <c r="D37" s="15"/>
      <c r="E37" s="15"/>
      <c r="F37" s="15"/>
    </row>
    <row r="38" spans="1:6" ht="15">
      <c r="A38" s="17">
        <v>2021</v>
      </c>
      <c r="B38" s="15"/>
      <c r="C38" s="15"/>
      <c r="D38" s="15"/>
      <c r="E38" s="15"/>
      <c r="F38" s="15"/>
    </row>
    <row r="39" spans="1:6" ht="15">
      <c r="A39" t="s">
        <v>49</v>
      </c>
      <c r="B39" s="15">
        <f>+E36</f>
        <v>245000000</v>
      </c>
      <c r="C39" s="15"/>
      <c r="D39" s="15">
        <v>30000000</v>
      </c>
      <c r="E39" s="15">
        <f>+B39+C39-D39</f>
        <v>215000000</v>
      </c>
      <c r="F39" s="15">
        <v>228961.11</v>
      </c>
    </row>
    <row r="40" spans="1:6" ht="15">
      <c r="A40" t="s">
        <v>50</v>
      </c>
      <c r="B40" s="15">
        <f>+E39</f>
        <v>215000000</v>
      </c>
      <c r="C40" s="15"/>
      <c r="D40" s="15">
        <v>20000000</v>
      </c>
      <c r="E40" s="15">
        <f>+B40+C40-D40</f>
        <v>195000000</v>
      </c>
      <c r="F40" s="15">
        <v>178637.5</v>
      </c>
    </row>
    <row r="41" spans="1:6" ht="15">
      <c r="A41" t="s">
        <v>51</v>
      </c>
      <c r="B41" s="15">
        <f>+E40</f>
        <v>195000000</v>
      </c>
      <c r="C41" s="15">
        <v>15000000</v>
      </c>
      <c r="D41" s="15"/>
      <c r="E41" s="15">
        <f>+B41+C41-D41</f>
        <v>210000000</v>
      </c>
      <c r="F41" s="15">
        <v>182345.83</v>
      </c>
    </row>
    <row r="42" spans="1:7" ht="15">
      <c r="A42" t="s">
        <v>52</v>
      </c>
      <c r="B42" s="15">
        <f>+E41</f>
        <v>210000000</v>
      </c>
      <c r="C42" s="15"/>
      <c r="D42" s="15">
        <v>10000000</v>
      </c>
      <c r="E42" s="15">
        <f>+B42+C42-D42</f>
        <v>200000000</v>
      </c>
      <c r="F42" s="15">
        <v>185486.1</v>
      </c>
      <c r="G42" s="21">
        <f>SUM(F39:F42)</f>
        <v>775430.5399999999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Varner</dc:creator>
  <cp:keywords/>
  <dc:description/>
  <cp:lastModifiedBy>Gwyn Willoughby</cp:lastModifiedBy>
  <cp:lastPrinted>2021-05-17T14:44:52Z</cp:lastPrinted>
  <dcterms:created xsi:type="dcterms:W3CDTF">2021-05-17T14:25:18Z</dcterms:created>
  <dcterms:modified xsi:type="dcterms:W3CDTF">2021-05-26T17:13:09Z</dcterms:modified>
  <cp:category/>
  <cp:version/>
  <cp:contentType/>
  <cp:contentStatus/>
</cp:coreProperties>
</file>