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6" windowWidth="7488" windowHeight="4137" activeTab="0"/>
  </bookViews>
  <sheets>
    <sheet name="Projected Income" sheetId="1" r:id="rId1"/>
  </sheets>
  <definedNames>
    <definedName name="_xlnm.Print_Area" localSheetId="0">'Projected Income'!$B$1:$L$223</definedName>
  </definedNames>
  <calcPr fullCalcOnLoad="1"/>
</workbook>
</file>

<file path=xl/sharedStrings.xml><?xml version="1.0" encoding="utf-8"?>
<sst xmlns="http://schemas.openxmlformats.org/spreadsheetml/2006/main" count="883" uniqueCount="48">
  <si>
    <t>User Income and Rate Schedules</t>
  </si>
  <si>
    <t>Customer Name:</t>
  </si>
  <si>
    <t>Project Name:</t>
  </si>
  <si>
    <t>For</t>
  </si>
  <si>
    <t>Gallons</t>
  </si>
  <si>
    <t>Per</t>
  </si>
  <si>
    <t>Users @</t>
  </si>
  <si>
    <t>per user -</t>
  </si>
  <si>
    <t>monthly</t>
  </si>
  <si>
    <t xml:space="preserve">Users </t>
  </si>
  <si>
    <t xml:space="preserve"> MONTHLY</t>
  </si>
  <si>
    <t xml:space="preserve"> ANNUAL</t>
  </si>
  <si>
    <t xml:space="preserve">           First</t>
  </si>
  <si>
    <t xml:space="preserve">           Next</t>
  </si>
  <si>
    <t xml:space="preserve">   All Over</t>
  </si>
  <si>
    <t>=</t>
  </si>
  <si>
    <t>Gallons   (Minimum Bill)</t>
  </si>
  <si>
    <t>RATE SCHEDULE:</t>
  </si>
  <si>
    <t>D.  USER INCOME CALCULATIONS</t>
  </si>
  <si>
    <t>R</t>
  </si>
  <si>
    <t xml:space="preserve">TYPE of SERVICE:  </t>
  </si>
  <si>
    <t>TOTALS:</t>
  </si>
  <si>
    <t xml:space="preserve">  USER GROUP:</t>
  </si>
  <si>
    <t>Total Residential Users</t>
  </si>
  <si>
    <t>Total Residential Gallons</t>
  </si>
  <si>
    <t>Gallons/EDU</t>
  </si>
  <si>
    <t>Commercial EDU's</t>
  </si>
  <si>
    <t>Total EDU's</t>
  </si>
  <si>
    <t>Monthly Cost per EDU</t>
  </si>
  <si>
    <t>Residential EDU's</t>
  </si>
  <si>
    <t>Total Users</t>
  </si>
  <si>
    <t>Minimum</t>
  </si>
  <si>
    <t xml:space="preserve">    RESIDENTIAL/NON-RESIDENTIAL?</t>
  </si>
  <si>
    <t>(input R or N)</t>
  </si>
  <si>
    <t>N</t>
  </si>
  <si>
    <t xml:space="preserve">Total Non-Residential Users  </t>
  </si>
  <si>
    <t xml:space="preserve">Total Non-Residential Gallons  </t>
  </si>
  <si>
    <t>GRAND TOTALS:</t>
  </si>
  <si>
    <t>MONTHLY</t>
  </si>
  <si>
    <t>ANNUAL</t>
  </si>
  <si>
    <t>Meade County Water District</t>
  </si>
  <si>
    <t>Water</t>
  </si>
  <si>
    <t>Doe Valley</t>
  </si>
  <si>
    <t>Wholesale</t>
  </si>
  <si>
    <t>Otter Creek</t>
  </si>
  <si>
    <t>Water Station</t>
  </si>
  <si>
    <t xml:space="preserve">2019 Improvements - Proposed </t>
  </si>
  <si>
    <t>Proposed 2022 Rate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</si>
</sst>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5">
    <font>
      <sz val="10"/>
      <color indexed="8"/>
      <name val="MS Sans Serif"/>
      <family val="0"/>
    </font>
    <font>
      <b/>
      <u val="single"/>
      <sz val="14.05"/>
      <color indexed="8"/>
      <name val="Times New Roman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u val="single"/>
      <sz val="11.05"/>
      <color indexed="8"/>
      <name val="Times New Roman"/>
      <family val="0"/>
    </font>
    <font>
      <b/>
      <sz val="9"/>
      <color indexed="8"/>
      <name val="Times New Roman"/>
      <family val="0"/>
    </font>
    <font>
      <b/>
      <sz val="7"/>
      <color indexed="8"/>
      <name val="MS Sans Serif"/>
      <family val="2"/>
    </font>
    <font>
      <b/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double"/>
      <top>
        <color indexed="63"/>
      </top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double"/>
      <right>
        <color indexed="63"/>
      </right>
      <top style="hair"/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9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7" fontId="3" fillId="0" borderId="0" xfId="0" applyNumberFormat="1" applyFont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4" fillId="0" borderId="0" xfId="0" applyNumberFormat="1" applyFont="1" applyFill="1" applyBorder="1" applyAlignment="1" applyProtection="1">
      <alignment/>
      <protection/>
    </xf>
    <xf numFmtId="3" fontId="3" fillId="0" borderId="0" xfId="0" applyNumberFormat="1" applyFont="1" applyAlignment="1" applyProtection="1">
      <alignment horizontal="right" vertical="center"/>
      <protection locked="0"/>
    </xf>
    <xf numFmtId="0" fontId="2" fillId="0" borderId="0" xfId="0" applyFont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Alignment="1" quotePrefix="1">
      <alignment horizontal="center" vertical="center"/>
    </xf>
    <xf numFmtId="164" fontId="3" fillId="0" borderId="0" xfId="0" applyNumberFormat="1" applyFont="1" applyAlignment="1" applyProtection="1">
      <alignment horizontal="right" vertical="center"/>
      <protection locked="0"/>
    </xf>
    <xf numFmtId="164" fontId="4" fillId="0" borderId="0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Alignment="1">
      <alignment horizontal="left" vertical="center"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right"/>
      <protection/>
    </xf>
    <xf numFmtId="7" fontId="4" fillId="0" borderId="0" xfId="0" applyNumberFormat="1" applyFont="1" applyFill="1" applyBorder="1" applyAlignment="1" applyProtection="1">
      <alignment/>
      <protection/>
    </xf>
    <xf numFmtId="0" fontId="9" fillId="0" borderId="0" xfId="0" applyFont="1" applyAlignment="1">
      <alignment horizontal="left" vertical="center"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4" fillId="0" borderId="10" xfId="0" applyNumberFormat="1" applyFont="1" applyFill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horizontal="center"/>
      <protection/>
    </xf>
    <xf numFmtId="3" fontId="3" fillId="0" borderId="0" xfId="0" applyNumberFormat="1" applyFont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/>
      <protection/>
    </xf>
    <xf numFmtId="7" fontId="3" fillId="0" borderId="0" xfId="0" applyNumberFormat="1" applyFont="1" applyAlignment="1" applyProtection="1">
      <alignment horizontal="right" vertical="center"/>
      <protection/>
    </xf>
    <xf numFmtId="7" fontId="3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 quotePrefix="1">
      <alignment horizontal="center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0" fillId="33" borderId="11" xfId="0" applyNumberFormat="1" applyFill="1" applyBorder="1" applyAlignment="1" applyProtection="1">
      <alignment/>
      <protection/>
    </xf>
    <xf numFmtId="0" fontId="0" fillId="33" borderId="12" xfId="0" applyNumberFormat="1" applyFill="1" applyBorder="1" applyAlignment="1" applyProtection="1">
      <alignment/>
      <protection/>
    </xf>
    <xf numFmtId="0" fontId="0" fillId="33" borderId="13" xfId="0" applyNumberFormat="1" applyFill="1" applyBorder="1" applyAlignment="1" applyProtection="1">
      <alignment/>
      <protection/>
    </xf>
    <xf numFmtId="0" fontId="0" fillId="33" borderId="14" xfId="0" applyNumberFormat="1" applyFill="1" applyBorder="1" applyAlignment="1" applyProtection="1">
      <alignment/>
      <protection/>
    </xf>
    <xf numFmtId="0" fontId="0" fillId="33" borderId="15" xfId="0" applyNumberFormat="1" applyFill="1" applyBorder="1" applyAlignment="1" applyProtection="1">
      <alignment/>
      <protection/>
    </xf>
    <xf numFmtId="0" fontId="0" fillId="33" borderId="16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4" fillId="33" borderId="0" xfId="0" applyNumberFormat="1" applyFont="1" applyFill="1" applyBorder="1" applyAlignment="1" applyProtection="1">
      <alignment/>
      <protection/>
    </xf>
    <xf numFmtId="0" fontId="0" fillId="33" borderId="17" xfId="0" applyNumberFormat="1" applyFill="1" applyBorder="1" applyAlignment="1" applyProtection="1">
      <alignment/>
      <protection/>
    </xf>
    <xf numFmtId="4" fontId="4" fillId="33" borderId="0" xfId="0" applyNumberFormat="1" applyFont="1" applyFill="1" applyBorder="1" applyAlignment="1" applyProtection="1">
      <alignment/>
      <protection/>
    </xf>
    <xf numFmtId="0" fontId="4" fillId="33" borderId="0" xfId="0" applyNumberFormat="1" applyFont="1" applyFill="1" applyBorder="1" applyAlignment="1" applyProtection="1">
      <alignment horizontal="right"/>
      <protection/>
    </xf>
    <xf numFmtId="3" fontId="4" fillId="33" borderId="0" xfId="0" applyNumberFormat="1" applyFont="1" applyFill="1" applyBorder="1" applyAlignment="1" applyProtection="1">
      <alignment/>
      <protection/>
    </xf>
    <xf numFmtId="7" fontId="4" fillId="33" borderId="0" xfId="0" applyNumberFormat="1" applyFont="1" applyFill="1" applyBorder="1" applyAlignment="1" applyProtection="1">
      <alignment/>
      <protection/>
    </xf>
    <xf numFmtId="0" fontId="0" fillId="33" borderId="18" xfId="0" applyNumberFormat="1" applyFill="1" applyBorder="1" applyAlignment="1" applyProtection="1">
      <alignment/>
      <protection/>
    </xf>
    <xf numFmtId="0" fontId="0" fillId="33" borderId="19" xfId="0" applyNumberFormat="1" applyFill="1" applyBorder="1" applyAlignment="1" applyProtection="1">
      <alignment/>
      <protection/>
    </xf>
    <xf numFmtId="0" fontId="0" fillId="33" borderId="20" xfId="0" applyNumberFormat="1" applyFill="1" applyBorder="1" applyAlignment="1" applyProtection="1">
      <alignment/>
      <protection/>
    </xf>
    <xf numFmtId="3" fontId="4" fillId="33" borderId="0" xfId="0" applyNumberFormat="1" applyFont="1" applyFill="1" applyBorder="1" applyAlignment="1" applyProtection="1">
      <alignment horizontal="right"/>
      <protection/>
    </xf>
    <xf numFmtId="0" fontId="4" fillId="33" borderId="0" xfId="0" applyNumberFormat="1" applyFont="1" applyFill="1" applyBorder="1" applyAlignment="1" applyProtection="1" quotePrefix="1">
      <alignment horizontal="right"/>
      <protection/>
    </xf>
    <xf numFmtId="0" fontId="4" fillId="33" borderId="16" xfId="0" applyNumberFormat="1" applyFont="1" applyFill="1" applyBorder="1" applyAlignment="1" applyProtection="1">
      <alignment horizontal="right"/>
      <protection/>
    </xf>
    <xf numFmtId="0" fontId="0" fillId="33" borderId="0" xfId="0" applyNumberFormat="1" applyFill="1" applyBorder="1" applyAlignment="1" applyProtection="1" quotePrefix="1">
      <alignment horizontal="right"/>
      <protection/>
    </xf>
    <xf numFmtId="3" fontId="4" fillId="33" borderId="21" xfId="0" applyNumberFormat="1" applyFont="1" applyFill="1" applyBorder="1" applyAlignment="1" applyProtection="1">
      <alignment horizontal="center"/>
      <protection/>
    </xf>
    <xf numFmtId="3" fontId="4" fillId="33" borderId="22" xfId="0" applyNumberFormat="1" applyFont="1" applyFill="1" applyBorder="1" applyAlignment="1" applyProtection="1">
      <alignment horizontal="center"/>
      <protection/>
    </xf>
    <xf numFmtId="0" fontId="3" fillId="0" borderId="0" xfId="0" applyFont="1" applyAlignment="1" applyProtection="1">
      <alignment horizontal="left" vertic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 locked="0"/>
    </xf>
    <xf numFmtId="3" fontId="3" fillId="0" borderId="0" xfId="0" applyNumberFormat="1" applyFont="1" applyAlignment="1" applyProtection="1">
      <alignment horizontal="right" vertical="center"/>
      <protection locked="0"/>
    </xf>
    <xf numFmtId="0" fontId="3" fillId="34" borderId="10" xfId="0" applyFont="1" applyFill="1" applyBorder="1" applyAlignment="1" applyProtection="1">
      <alignment vertical="center"/>
      <protection locked="0"/>
    </xf>
    <xf numFmtId="0" fontId="3" fillId="34" borderId="23" xfId="0" applyFont="1" applyFill="1" applyBorder="1" applyAlignment="1" applyProtection="1">
      <alignment vertical="center"/>
      <protection locked="0"/>
    </xf>
    <xf numFmtId="0" fontId="0" fillId="34" borderId="24" xfId="0" applyNumberFormat="1" applyFill="1" applyBorder="1" applyAlignment="1" applyProtection="1">
      <alignment/>
      <protection locked="0"/>
    </xf>
    <xf numFmtId="0" fontId="0" fillId="34" borderId="25" xfId="0" applyNumberFormat="1" applyFill="1" applyBorder="1" applyAlignment="1" applyProtection="1">
      <alignment/>
      <protection locked="0"/>
    </xf>
    <xf numFmtId="0" fontId="4" fillId="33" borderId="26" xfId="0" applyNumberFormat="1" applyFont="1" applyFill="1" applyBorder="1" applyAlignment="1" applyProtection="1">
      <alignment horizontal="right"/>
      <protection/>
    </xf>
    <xf numFmtId="0" fontId="0" fillId="33" borderId="22" xfId="0" applyNumberFormat="1" applyFill="1" applyBorder="1" applyAlignment="1" applyProtection="1">
      <alignment horizontal="right"/>
      <protection/>
    </xf>
    <xf numFmtId="0" fontId="4" fillId="33" borderId="27" xfId="0" applyNumberFormat="1" applyFont="1" applyFill="1" applyBorder="1" applyAlignment="1" applyProtection="1">
      <alignment horizontal="right"/>
      <protection/>
    </xf>
    <xf numFmtId="0" fontId="0" fillId="33" borderId="21" xfId="0" applyNumberFormat="1" applyFill="1" applyBorder="1" applyAlignment="1" applyProtection="1">
      <alignment horizontal="right"/>
      <protection/>
    </xf>
    <xf numFmtId="0" fontId="3" fillId="0" borderId="23" xfId="0" applyFont="1" applyBorder="1" applyAlignment="1" applyProtection="1">
      <alignment vertical="center"/>
      <protection locked="0"/>
    </xf>
    <xf numFmtId="0" fontId="0" fillId="0" borderId="25" xfId="0" applyNumberFormat="1" applyFill="1" applyBorder="1" applyAlignment="1" applyProtection="1">
      <alignment/>
      <protection locked="0"/>
    </xf>
    <xf numFmtId="0" fontId="4" fillId="33" borderId="0" xfId="0" applyNumberFormat="1" applyFont="1" applyFill="1" applyBorder="1" applyAlignment="1" applyProtection="1">
      <alignment horizontal="right"/>
      <protection/>
    </xf>
    <xf numFmtId="0" fontId="4" fillId="33" borderId="28" xfId="0" applyNumberFormat="1" applyFont="1" applyFill="1" applyBorder="1" applyAlignment="1" applyProtection="1">
      <alignment horizontal="right"/>
      <protection/>
    </xf>
    <xf numFmtId="0" fontId="0" fillId="0" borderId="22" xfId="0" applyNumberFormat="1" applyFill="1" applyBorder="1" applyAlignment="1" applyProtection="1">
      <alignment horizontal="right"/>
      <protection/>
    </xf>
    <xf numFmtId="0" fontId="4" fillId="33" borderId="29" xfId="0" applyNumberFormat="1" applyFont="1" applyFill="1" applyBorder="1" applyAlignment="1" applyProtection="1">
      <alignment horizontal="right"/>
      <protection/>
    </xf>
    <xf numFmtId="0" fontId="0" fillId="0" borderId="21" xfId="0" applyNumberFormat="1" applyFill="1" applyBorder="1" applyAlignment="1" applyProtection="1">
      <alignment horizontal="right"/>
      <protection/>
    </xf>
    <xf numFmtId="3" fontId="4" fillId="33" borderId="22" xfId="0" applyNumberFormat="1" applyFont="1" applyFill="1" applyBorder="1" applyAlignment="1" applyProtection="1">
      <alignment horizontal="center"/>
      <protection/>
    </xf>
    <xf numFmtId="0" fontId="0" fillId="0" borderId="30" xfId="0" applyNumberFormat="1" applyFill="1" applyBorder="1" applyAlignment="1" applyProtection="1">
      <alignment horizontal="center"/>
      <protection/>
    </xf>
    <xf numFmtId="3" fontId="4" fillId="33" borderId="21" xfId="0" applyNumberFormat="1" applyFont="1" applyFill="1" applyBorder="1" applyAlignment="1" applyProtection="1">
      <alignment horizontal="center"/>
      <protection/>
    </xf>
    <xf numFmtId="0" fontId="0" fillId="0" borderId="31" xfId="0" applyNumberForma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223"/>
  <sheetViews>
    <sheetView tabSelected="1" zoomScalePageLayoutView="0" workbookViewId="0" topLeftCell="A1">
      <selection activeCell="C9" sqref="C9:D9"/>
    </sheetView>
  </sheetViews>
  <sheetFormatPr defaultColWidth="11.421875" defaultRowHeight="12.75"/>
  <cols>
    <col min="1" max="1" width="2.7109375" style="0" customWidth="1"/>
    <col min="2" max="2" width="15.7109375" style="0" customWidth="1"/>
    <col min="3" max="3" width="9.28125" style="0" customWidth="1"/>
    <col min="4" max="4" width="9.8515625" style="0" customWidth="1"/>
    <col min="5" max="5" width="9.28125" style="0" customWidth="1"/>
    <col min="6" max="6" width="7.7109375" style="0" customWidth="1"/>
    <col min="7" max="7" width="9.7109375" style="0" customWidth="1"/>
    <col min="8" max="8" width="9.28125" style="0" customWidth="1"/>
    <col min="9" max="9" width="12.8515625" style="0" customWidth="1"/>
    <col min="10" max="10" width="8.7109375" style="0" customWidth="1"/>
    <col min="11" max="11" width="5.7109375" style="0" customWidth="1"/>
    <col min="12" max="12" width="2.7109375" style="0" customWidth="1"/>
    <col min="13" max="14" width="11.421875" style="0" customWidth="1"/>
    <col min="15" max="18" width="11.421875" style="0" hidden="1" customWidth="1"/>
  </cols>
  <sheetData>
    <row r="1" ht="17.25">
      <c r="B1" s="1" t="s">
        <v>0</v>
      </c>
    </row>
    <row r="2" ht="11.25" thickBot="1"/>
    <row r="3" spans="2:5" ht="14.25" thickBot="1" thickTop="1">
      <c r="B3" s="2" t="s">
        <v>1</v>
      </c>
      <c r="C3" s="61" t="s">
        <v>40</v>
      </c>
      <c r="D3" s="62"/>
      <c r="E3" s="63"/>
    </row>
    <row r="4" ht="12" thickBot="1" thickTop="1"/>
    <row r="5" spans="2:5" ht="14.25" thickBot="1" thickTop="1">
      <c r="B5" s="2" t="s">
        <v>2</v>
      </c>
      <c r="C5" s="61" t="s">
        <v>46</v>
      </c>
      <c r="D5" s="62"/>
      <c r="E5" s="63"/>
    </row>
    <row r="6" ht="11.25" thickTop="1"/>
    <row r="7" ht="14.25">
      <c r="B7" s="17" t="s">
        <v>18</v>
      </c>
    </row>
    <row r="8" ht="11.25" thickBot="1"/>
    <row r="9" spans="2:7" ht="13.5" thickBot="1" thickTop="1">
      <c r="B9" s="9" t="s">
        <v>17</v>
      </c>
      <c r="C9" s="61" t="s">
        <v>47</v>
      </c>
      <c r="D9" s="63"/>
      <c r="G9" s="3"/>
    </row>
    <row r="10" ht="11.25" thickTop="1"/>
    <row r="11" spans="2:9" ht="12.75">
      <c r="B11" s="11" t="s">
        <v>12</v>
      </c>
      <c r="C11" s="10">
        <v>1000</v>
      </c>
      <c r="D11" s="6" t="s">
        <v>4</v>
      </c>
      <c r="E11" s="11" t="s">
        <v>3</v>
      </c>
      <c r="F11" s="14">
        <v>4.7</v>
      </c>
      <c r="G11" s="12" t="s">
        <v>5</v>
      </c>
      <c r="H11" s="26" t="s">
        <v>31</v>
      </c>
      <c r="I11" s="27" t="s">
        <v>16</v>
      </c>
    </row>
    <row r="12" spans="2:9" ht="12.75">
      <c r="B12" s="11" t="s">
        <v>13</v>
      </c>
      <c r="C12" s="59">
        <v>1000</v>
      </c>
      <c r="D12" s="6" t="s">
        <v>4</v>
      </c>
      <c r="E12" s="11" t="s">
        <v>3</v>
      </c>
      <c r="F12" s="16">
        <v>4.7</v>
      </c>
      <c r="G12" s="12" t="s">
        <v>5</v>
      </c>
      <c r="H12" s="26">
        <v>1000</v>
      </c>
      <c r="I12" s="27" t="s">
        <v>4</v>
      </c>
    </row>
    <row r="13" spans="2:9" ht="12.75">
      <c r="B13" s="11" t="s">
        <v>13</v>
      </c>
      <c r="C13" s="59">
        <v>1000</v>
      </c>
      <c r="D13" s="6" t="s">
        <v>4</v>
      </c>
      <c r="E13" s="11" t="s">
        <v>3</v>
      </c>
      <c r="F13" s="16">
        <v>4.7</v>
      </c>
      <c r="G13" s="12" t="s">
        <v>5</v>
      </c>
      <c r="H13" s="26">
        <v>1000</v>
      </c>
      <c r="I13" s="27" t="s">
        <v>4</v>
      </c>
    </row>
    <row r="14" spans="2:16" ht="12.75">
      <c r="B14" s="11" t="s">
        <v>13</v>
      </c>
      <c r="C14" s="59">
        <v>1000</v>
      </c>
      <c r="D14" s="6" t="s">
        <v>4</v>
      </c>
      <c r="E14" s="11" t="s">
        <v>3</v>
      </c>
      <c r="F14" s="16">
        <v>4.7</v>
      </c>
      <c r="G14" s="12" t="s">
        <v>5</v>
      </c>
      <c r="H14" s="26">
        <v>1000</v>
      </c>
      <c r="I14" s="27" t="s">
        <v>4</v>
      </c>
      <c r="P14" t="s">
        <v>19</v>
      </c>
    </row>
    <row r="15" spans="2:9" ht="12.75">
      <c r="B15" s="11" t="s">
        <v>13</v>
      </c>
      <c r="C15" s="59">
        <v>0</v>
      </c>
      <c r="D15" s="6" t="s">
        <v>4</v>
      </c>
      <c r="E15" s="11" t="s">
        <v>3</v>
      </c>
      <c r="F15" s="16">
        <v>0</v>
      </c>
      <c r="G15" s="12" t="s">
        <v>5</v>
      </c>
      <c r="H15" s="26">
        <v>1000</v>
      </c>
      <c r="I15" s="27" t="s">
        <v>4</v>
      </c>
    </row>
    <row r="16" spans="2:9" ht="12.75">
      <c r="B16" s="11" t="s">
        <v>13</v>
      </c>
      <c r="C16" s="59">
        <v>0</v>
      </c>
      <c r="D16" s="6" t="s">
        <v>4</v>
      </c>
      <c r="E16" s="11" t="s">
        <v>3</v>
      </c>
      <c r="F16" s="16">
        <v>0</v>
      </c>
      <c r="G16" s="12" t="s">
        <v>5</v>
      </c>
      <c r="H16" s="26">
        <v>1000</v>
      </c>
      <c r="I16" s="27" t="s">
        <v>4</v>
      </c>
    </row>
    <row r="17" spans="2:9" ht="12.75">
      <c r="B17" s="11" t="s">
        <v>13</v>
      </c>
      <c r="C17" s="59">
        <v>0</v>
      </c>
      <c r="D17" s="6" t="s">
        <v>4</v>
      </c>
      <c r="E17" s="11" t="s">
        <v>3</v>
      </c>
      <c r="F17" s="16">
        <v>0</v>
      </c>
      <c r="G17" s="12" t="s">
        <v>5</v>
      </c>
      <c r="H17" s="26">
        <v>1000</v>
      </c>
      <c r="I17" s="27" t="s">
        <v>4</v>
      </c>
    </row>
    <row r="18" spans="2:16" ht="12.75">
      <c r="B18" s="11" t="s">
        <v>14</v>
      </c>
      <c r="C18" s="26">
        <f>SUM(C11:C17)</f>
        <v>4000</v>
      </c>
      <c r="D18" s="6" t="s">
        <v>4</v>
      </c>
      <c r="E18" s="11" t="s">
        <v>3</v>
      </c>
      <c r="F18" s="14">
        <v>4.7</v>
      </c>
      <c r="G18" s="57" t="s">
        <v>5</v>
      </c>
      <c r="H18" s="26">
        <v>1000</v>
      </c>
      <c r="I18" s="27" t="s">
        <v>4</v>
      </c>
      <c r="P18" t="s">
        <v>34</v>
      </c>
    </row>
    <row r="20" ht="11.25" thickBot="1">
      <c r="K20" s="22" t="s">
        <v>33</v>
      </c>
    </row>
    <row r="21" spans="2:18" ht="13.5" thickBot="1" thickTop="1">
      <c r="B21" s="18" t="s">
        <v>22</v>
      </c>
      <c r="C21" s="61" t="s">
        <v>42</v>
      </c>
      <c r="D21" s="63"/>
      <c r="E21" s="21" t="s">
        <v>20</v>
      </c>
      <c r="G21" s="60" t="s">
        <v>43</v>
      </c>
      <c r="H21" s="56" t="s">
        <v>32</v>
      </c>
      <c r="K21" s="23" t="s">
        <v>19</v>
      </c>
      <c r="Q21">
        <f>IF($K21=$P$14,$B55,0)</f>
        <v>1108</v>
      </c>
      <c r="R21">
        <f>IF($K21=$P$14,$D55,0)</f>
        <v>6758800</v>
      </c>
    </row>
    <row r="22" spans="2:18" ht="13.5" thickTop="1">
      <c r="B22" s="10">
        <v>1108</v>
      </c>
      <c r="C22" s="2" t="s">
        <v>6</v>
      </c>
      <c r="D22" s="10">
        <v>6100</v>
      </c>
      <c r="E22" s="6" t="s">
        <v>4</v>
      </c>
      <c r="F22" s="13" t="s">
        <v>15</v>
      </c>
      <c r="G22" s="15">
        <f>ROUND(IF(D22&gt;C$18,F$11+(F$12*C$12+F$13*C$13+F$14*C$14+F$15*C$15+F$16*C$16+F$17*C$17+(D22-C$18)*F$18)/1000,IF(D22&gt;C$11+C$12+C$13+C$14+C$15+C$16,F$11+(F$12*C$12+F$13*C$13+F$14*C$14+F$15*C$15+F$16*C$16+(D22-C$11-C$12-C$13-C$14-C$15-C$16)*F$17)/1000,IF(D22&gt;C$11+C$12+C$13+C$14+C$15,F$11+(F$12*C$12+F$13*C$13+F$14*C$14+F$15*C$15+(D22-C$11-C$12-C$13-C$14-C$15)*F$16)/1000,IF(D22&gt;C$11+C$12+C$13+C$14,F$11+(F$12*C$12+F$13*C$13+F$14*C$14+(D22-C$11-C$12-C$13-C$14)*F$15)/1000,IF(D22&gt;C$11+C$12+C$13,F$11+(F$12*C$12+F$13*C$13+(D22-C$11-C$12-C$13)*F$14)/1000,IF(D22&gt;C$11+C$12,F$11+(F$12*C$12+(D22-C$11-C$12)*F$13)/1000,IF(D22&gt;C$11,F$11+(D22-C$11)*F$12/1000,F$11))))))),2)</f>
        <v>28.67</v>
      </c>
      <c r="H22" s="2" t="s">
        <v>7</v>
      </c>
      <c r="I22" s="4">
        <f>B22*G22</f>
        <v>31766.36</v>
      </c>
      <c r="J22" s="2" t="s">
        <v>8</v>
      </c>
      <c r="O22">
        <f>B22*D22</f>
        <v>6758800</v>
      </c>
      <c r="Q22">
        <f>IF(K70=$P$14,$B104,0)</f>
        <v>145</v>
      </c>
      <c r="R22">
        <f>IF($K70=$P$14,$D104,0)</f>
        <v>391500</v>
      </c>
    </row>
    <row r="23" spans="2:18" ht="12.75">
      <c r="B23" s="10"/>
      <c r="C23" s="2" t="s">
        <v>6</v>
      </c>
      <c r="D23" s="10"/>
      <c r="E23" s="6" t="s">
        <v>4</v>
      </c>
      <c r="F23" s="13" t="s">
        <v>15</v>
      </c>
      <c r="G23" s="15">
        <f aca="true" t="shared" si="0" ref="G23:G53">ROUND(IF(D23&gt;C$18,F$11+(F$12*C$12+F$13*C$13+F$14*C$14+F$15*C$15+F$16*C$16+F$17*C$17+(D23-C$18)*F$18)/1000,IF(D23&gt;C$11+C$12+C$13+C$14+C$15+C$16,F$11+(F$12*C$12+F$13*C$13+F$14*C$14+F$15*C$15+F$16*C$16+(D23-C$11-C$12-C$13-C$14-C$15-C$16)*F$17)/1000,IF(D23&gt;C$11+C$12+C$13+C$14+C$15,F$11+(F$12*C$12+F$13*C$13+F$14*C$14+F$15*C$15+(D23-C$11-C$12-C$13-C$14-C$15)*F$16)/1000,IF(D23&gt;C$11+C$12+C$13+C$14,F$11+(F$12*C$12+F$13*C$13+F$14*C$14+(D23-C$11-C$12-C$13-C$14)*F$15)/1000,IF(D23&gt;C$11+C$12+C$13,F$11+(F$12*C$12+F$13*C$13+(D23-C$11-C$12-C$13)*F$14)/1000,IF(D23&gt;C$11+C$12,F$11+(F$12*C$12+(D23-C$11-C$12)*F$13)/1000,IF(D23&gt;C$11,F$11+(D23-C$11)*F$12/1000,F$11))))))),2)</f>
        <v>4.7</v>
      </c>
      <c r="H23" s="2" t="s">
        <v>7</v>
      </c>
      <c r="I23" s="4">
        <f aca="true" t="shared" si="1" ref="I23:I53">B23*G23</f>
        <v>0</v>
      </c>
      <c r="J23" s="2" t="s">
        <v>8</v>
      </c>
      <c r="O23">
        <f aca="true" t="shared" si="2" ref="O23:O53">B23*D23</f>
        <v>0</v>
      </c>
      <c r="Q23">
        <f>IF(K120=$P$14,B154,0)</f>
        <v>0</v>
      </c>
      <c r="R23">
        <f>IF(K120=$P$14,D154,0)</f>
        <v>0</v>
      </c>
    </row>
    <row r="24" spans="2:18" ht="12.75">
      <c r="B24" s="10"/>
      <c r="C24" s="2" t="s">
        <v>6</v>
      </c>
      <c r="D24" s="10"/>
      <c r="E24" s="6" t="s">
        <v>4</v>
      </c>
      <c r="F24" s="13" t="s">
        <v>15</v>
      </c>
      <c r="G24" s="15">
        <f t="shared" si="0"/>
        <v>4.7</v>
      </c>
      <c r="H24" s="2" t="s">
        <v>7</v>
      </c>
      <c r="I24" s="4">
        <f t="shared" si="1"/>
        <v>0</v>
      </c>
      <c r="J24" s="2" t="s">
        <v>8</v>
      </c>
      <c r="O24">
        <f t="shared" si="2"/>
        <v>0</v>
      </c>
      <c r="Q24">
        <f>IF(K170=$P$14,$B204,0)</f>
        <v>0</v>
      </c>
      <c r="R24">
        <f>IF($K170=$P$14,$D204,0)</f>
        <v>0</v>
      </c>
    </row>
    <row r="25" spans="2:15" ht="12.75">
      <c r="B25" s="10"/>
      <c r="C25" s="2" t="s">
        <v>6</v>
      </c>
      <c r="D25" s="10"/>
      <c r="E25" s="6" t="s">
        <v>4</v>
      </c>
      <c r="F25" s="13" t="s">
        <v>15</v>
      </c>
      <c r="G25" s="15">
        <f t="shared" si="0"/>
        <v>4.7</v>
      </c>
      <c r="H25" s="2" t="s">
        <v>7</v>
      </c>
      <c r="I25" s="4">
        <f t="shared" si="1"/>
        <v>0</v>
      </c>
      <c r="J25" s="2" t="s">
        <v>8</v>
      </c>
      <c r="O25">
        <f t="shared" si="2"/>
        <v>0</v>
      </c>
    </row>
    <row r="26" spans="2:18" ht="12.75">
      <c r="B26" s="10"/>
      <c r="C26" s="2" t="s">
        <v>6</v>
      </c>
      <c r="D26" s="10"/>
      <c r="E26" s="6" t="s">
        <v>4</v>
      </c>
      <c r="F26" s="13" t="s">
        <v>15</v>
      </c>
      <c r="G26" s="15">
        <f t="shared" si="0"/>
        <v>4.7</v>
      </c>
      <c r="H26" s="2" t="s">
        <v>7</v>
      </c>
      <c r="I26" s="4">
        <f t="shared" si="1"/>
        <v>0</v>
      </c>
      <c r="J26" s="2" t="s">
        <v>8</v>
      </c>
      <c r="O26">
        <f t="shared" si="2"/>
        <v>0</v>
      </c>
      <c r="Q26">
        <f>SUM(Q21:Q24)</f>
        <v>1253</v>
      </c>
      <c r="R26">
        <f>SUM(R21:R24)</f>
        <v>7150300</v>
      </c>
    </row>
    <row r="27" spans="2:15" ht="12.75">
      <c r="B27" s="10"/>
      <c r="C27" s="2" t="s">
        <v>6</v>
      </c>
      <c r="D27" s="10"/>
      <c r="E27" s="6" t="s">
        <v>4</v>
      </c>
      <c r="F27" s="13" t="s">
        <v>15</v>
      </c>
      <c r="G27" s="15">
        <f t="shared" si="0"/>
        <v>4.7</v>
      </c>
      <c r="H27" s="2" t="s">
        <v>7</v>
      </c>
      <c r="I27" s="4">
        <f t="shared" si="1"/>
        <v>0</v>
      </c>
      <c r="J27" s="2" t="s">
        <v>8</v>
      </c>
      <c r="O27">
        <f t="shared" si="2"/>
        <v>0</v>
      </c>
    </row>
    <row r="28" spans="2:15" ht="12.75">
      <c r="B28" s="10"/>
      <c r="C28" s="2" t="s">
        <v>6</v>
      </c>
      <c r="D28" s="10"/>
      <c r="E28" s="6" t="s">
        <v>4</v>
      </c>
      <c r="F28" s="13" t="s">
        <v>15</v>
      </c>
      <c r="G28" s="15">
        <f t="shared" si="0"/>
        <v>4.7</v>
      </c>
      <c r="H28" s="2" t="s">
        <v>7</v>
      </c>
      <c r="I28" s="4">
        <f t="shared" si="1"/>
        <v>0</v>
      </c>
      <c r="J28" s="2" t="s">
        <v>8</v>
      </c>
      <c r="O28">
        <f t="shared" si="2"/>
        <v>0</v>
      </c>
    </row>
    <row r="29" spans="2:18" ht="12.75">
      <c r="B29" s="10"/>
      <c r="C29" s="2" t="s">
        <v>6</v>
      </c>
      <c r="D29" s="10"/>
      <c r="E29" s="6" t="s">
        <v>4</v>
      </c>
      <c r="F29" s="13" t="s">
        <v>15</v>
      </c>
      <c r="G29" s="15">
        <f t="shared" si="0"/>
        <v>4.7</v>
      </c>
      <c r="H29" s="2" t="s">
        <v>7</v>
      </c>
      <c r="I29" s="4">
        <f t="shared" si="1"/>
        <v>0</v>
      </c>
      <c r="J29" s="2" t="s">
        <v>8</v>
      </c>
      <c r="O29">
        <f t="shared" si="2"/>
        <v>0</v>
      </c>
      <c r="Q29">
        <f>IF($K21=$P$18,$B55,0)</f>
        <v>0</v>
      </c>
      <c r="R29">
        <f>IF(K21=$P$18,D55,0)</f>
        <v>0</v>
      </c>
    </row>
    <row r="30" spans="2:18" ht="12.75">
      <c r="B30" s="10"/>
      <c r="C30" s="2" t="s">
        <v>6</v>
      </c>
      <c r="D30" s="10"/>
      <c r="E30" s="6" t="s">
        <v>4</v>
      </c>
      <c r="F30" s="13" t="s">
        <v>15</v>
      </c>
      <c r="G30" s="15">
        <f t="shared" si="0"/>
        <v>4.7</v>
      </c>
      <c r="H30" s="2" t="s">
        <v>7</v>
      </c>
      <c r="I30" s="4">
        <f t="shared" si="1"/>
        <v>0</v>
      </c>
      <c r="J30" s="2" t="s">
        <v>8</v>
      </c>
      <c r="O30">
        <f t="shared" si="2"/>
        <v>0</v>
      </c>
      <c r="Q30">
        <f>IF(K70=$P$18,$B104,0)</f>
        <v>0</v>
      </c>
      <c r="R30">
        <f>IF(K70=$P$18,D104,0)</f>
        <v>0</v>
      </c>
    </row>
    <row r="31" spans="2:18" ht="12.75">
      <c r="B31" s="10"/>
      <c r="C31" s="2" t="s">
        <v>6</v>
      </c>
      <c r="D31" s="10"/>
      <c r="E31" s="6" t="s">
        <v>4</v>
      </c>
      <c r="F31" s="13" t="s">
        <v>15</v>
      </c>
      <c r="G31" s="15">
        <f t="shared" si="0"/>
        <v>4.7</v>
      </c>
      <c r="H31" s="2" t="s">
        <v>7</v>
      </c>
      <c r="I31" s="4">
        <f t="shared" si="1"/>
        <v>0</v>
      </c>
      <c r="J31" s="2" t="s">
        <v>8</v>
      </c>
      <c r="O31">
        <f t="shared" si="2"/>
        <v>0</v>
      </c>
      <c r="Q31">
        <f>IF(K120=$P$18,B154,0)</f>
        <v>60</v>
      </c>
      <c r="R31">
        <f>IF(K120=$P$18,D154,0)</f>
        <v>60000</v>
      </c>
    </row>
    <row r="32" spans="2:18" ht="12.75">
      <c r="B32" s="10"/>
      <c r="C32" s="2" t="s">
        <v>6</v>
      </c>
      <c r="D32" s="10"/>
      <c r="E32" s="6" t="s">
        <v>4</v>
      </c>
      <c r="F32" s="13" t="s">
        <v>15</v>
      </c>
      <c r="G32" s="15">
        <f t="shared" si="0"/>
        <v>4.7</v>
      </c>
      <c r="H32" s="2" t="s">
        <v>7</v>
      </c>
      <c r="I32" s="4">
        <f t="shared" si="1"/>
        <v>0</v>
      </c>
      <c r="J32" s="2" t="s">
        <v>8</v>
      </c>
      <c r="O32">
        <f t="shared" si="2"/>
        <v>0</v>
      </c>
      <c r="Q32">
        <f>IF(K170=$P$18,B204,0)</f>
        <v>0</v>
      </c>
      <c r="R32">
        <f>IF(K170=$P$18,D204,0)</f>
        <v>0</v>
      </c>
    </row>
    <row r="33" spans="2:15" ht="12.75">
      <c r="B33" s="10"/>
      <c r="C33" s="2" t="s">
        <v>6</v>
      </c>
      <c r="D33" s="10"/>
      <c r="E33" s="6" t="s">
        <v>4</v>
      </c>
      <c r="F33" s="13" t="s">
        <v>15</v>
      </c>
      <c r="G33" s="15">
        <f t="shared" si="0"/>
        <v>4.7</v>
      </c>
      <c r="H33" s="2" t="s">
        <v>7</v>
      </c>
      <c r="I33" s="4">
        <f aca="true" t="shared" si="3" ref="I33:I40">B33*G33</f>
        <v>0</v>
      </c>
      <c r="J33" s="2" t="s">
        <v>8</v>
      </c>
      <c r="O33">
        <f t="shared" si="2"/>
        <v>0</v>
      </c>
    </row>
    <row r="34" spans="2:18" ht="12.75">
      <c r="B34" s="10"/>
      <c r="C34" s="2" t="s">
        <v>6</v>
      </c>
      <c r="D34" s="10"/>
      <c r="E34" s="6" t="s">
        <v>4</v>
      </c>
      <c r="F34" s="13" t="s">
        <v>15</v>
      </c>
      <c r="G34" s="15">
        <f t="shared" si="0"/>
        <v>4.7</v>
      </c>
      <c r="H34" s="2" t="s">
        <v>7</v>
      </c>
      <c r="I34" s="4">
        <f t="shared" si="3"/>
        <v>0</v>
      </c>
      <c r="J34" s="2" t="s">
        <v>8</v>
      </c>
      <c r="O34">
        <f t="shared" si="2"/>
        <v>0</v>
      </c>
      <c r="Q34">
        <f>SUM(Q29:Q32)</f>
        <v>60</v>
      </c>
      <c r="R34">
        <f>SUM(R29:R32)</f>
        <v>60000</v>
      </c>
    </row>
    <row r="35" spans="2:15" ht="12.75">
      <c r="B35" s="10"/>
      <c r="C35" s="2" t="s">
        <v>6</v>
      </c>
      <c r="D35" s="10"/>
      <c r="E35" s="6" t="s">
        <v>4</v>
      </c>
      <c r="F35" s="13" t="s">
        <v>15</v>
      </c>
      <c r="G35" s="15">
        <f t="shared" si="0"/>
        <v>4.7</v>
      </c>
      <c r="H35" s="2" t="s">
        <v>7</v>
      </c>
      <c r="I35" s="4">
        <f t="shared" si="3"/>
        <v>0</v>
      </c>
      <c r="J35" s="2" t="s">
        <v>8</v>
      </c>
      <c r="O35">
        <f t="shared" si="2"/>
        <v>0</v>
      </c>
    </row>
    <row r="36" spans="2:15" ht="12.75">
      <c r="B36" s="10"/>
      <c r="C36" s="2" t="s">
        <v>6</v>
      </c>
      <c r="D36" s="10"/>
      <c r="E36" s="6" t="s">
        <v>4</v>
      </c>
      <c r="F36" s="13" t="s">
        <v>15</v>
      </c>
      <c r="G36" s="15">
        <f t="shared" si="0"/>
        <v>4.7</v>
      </c>
      <c r="H36" s="2" t="s">
        <v>7</v>
      </c>
      <c r="I36" s="4">
        <f t="shared" si="3"/>
        <v>0</v>
      </c>
      <c r="J36" s="2" t="s">
        <v>8</v>
      </c>
      <c r="O36">
        <f t="shared" si="2"/>
        <v>0</v>
      </c>
    </row>
    <row r="37" spans="2:15" ht="12.75">
      <c r="B37" s="10"/>
      <c r="C37" s="2" t="s">
        <v>6</v>
      </c>
      <c r="D37" s="10"/>
      <c r="E37" s="6" t="s">
        <v>4</v>
      </c>
      <c r="F37" s="13" t="s">
        <v>15</v>
      </c>
      <c r="G37" s="15">
        <f t="shared" si="0"/>
        <v>4.7</v>
      </c>
      <c r="H37" s="2" t="s">
        <v>7</v>
      </c>
      <c r="I37" s="4">
        <f t="shared" si="3"/>
        <v>0</v>
      </c>
      <c r="J37" s="2" t="s">
        <v>8</v>
      </c>
      <c r="O37">
        <f t="shared" si="2"/>
        <v>0</v>
      </c>
    </row>
    <row r="38" spans="2:15" ht="12.75">
      <c r="B38" s="10"/>
      <c r="C38" s="2" t="s">
        <v>6</v>
      </c>
      <c r="D38" s="10"/>
      <c r="E38" s="6" t="s">
        <v>4</v>
      </c>
      <c r="F38" s="13" t="s">
        <v>15</v>
      </c>
      <c r="G38" s="15">
        <f t="shared" si="0"/>
        <v>4.7</v>
      </c>
      <c r="H38" s="2" t="s">
        <v>7</v>
      </c>
      <c r="I38" s="4">
        <f t="shared" si="3"/>
        <v>0</v>
      </c>
      <c r="J38" s="2" t="s">
        <v>8</v>
      </c>
      <c r="O38">
        <f t="shared" si="2"/>
        <v>0</v>
      </c>
    </row>
    <row r="39" spans="2:15" ht="12.75">
      <c r="B39" s="10"/>
      <c r="C39" s="2" t="s">
        <v>6</v>
      </c>
      <c r="D39" s="10"/>
      <c r="E39" s="6" t="s">
        <v>4</v>
      </c>
      <c r="F39" s="13" t="s">
        <v>15</v>
      </c>
      <c r="G39" s="15">
        <f t="shared" si="0"/>
        <v>4.7</v>
      </c>
      <c r="H39" s="2" t="s">
        <v>7</v>
      </c>
      <c r="I39" s="4">
        <f t="shared" si="3"/>
        <v>0</v>
      </c>
      <c r="J39" s="2" t="s">
        <v>8</v>
      </c>
      <c r="O39">
        <f t="shared" si="2"/>
        <v>0</v>
      </c>
    </row>
    <row r="40" spans="2:15" ht="12.75">
      <c r="B40" s="10"/>
      <c r="C40" s="2" t="s">
        <v>6</v>
      </c>
      <c r="D40" s="10"/>
      <c r="E40" s="6" t="s">
        <v>4</v>
      </c>
      <c r="F40" s="13" t="s">
        <v>15</v>
      </c>
      <c r="G40" s="15">
        <f t="shared" si="0"/>
        <v>4.7</v>
      </c>
      <c r="H40" s="2" t="s">
        <v>7</v>
      </c>
      <c r="I40" s="4">
        <f t="shared" si="3"/>
        <v>0</v>
      </c>
      <c r="J40" s="2" t="s">
        <v>8</v>
      </c>
      <c r="O40">
        <f t="shared" si="2"/>
        <v>0</v>
      </c>
    </row>
    <row r="41" spans="2:15" ht="12.75">
      <c r="B41" s="10"/>
      <c r="C41" s="2" t="s">
        <v>6</v>
      </c>
      <c r="D41" s="10"/>
      <c r="E41" s="6" t="s">
        <v>4</v>
      </c>
      <c r="F41" s="13" t="s">
        <v>15</v>
      </c>
      <c r="G41" s="15">
        <f t="shared" si="0"/>
        <v>4.7</v>
      </c>
      <c r="H41" s="2" t="s">
        <v>7</v>
      </c>
      <c r="I41" s="4">
        <f t="shared" si="1"/>
        <v>0</v>
      </c>
      <c r="J41" s="2" t="s">
        <v>8</v>
      </c>
      <c r="O41">
        <f t="shared" si="2"/>
        <v>0</v>
      </c>
    </row>
    <row r="42" spans="2:15" ht="12.75">
      <c r="B42" s="10"/>
      <c r="C42" s="2" t="s">
        <v>6</v>
      </c>
      <c r="D42" s="10"/>
      <c r="E42" s="6" t="s">
        <v>4</v>
      </c>
      <c r="F42" s="13" t="s">
        <v>15</v>
      </c>
      <c r="G42" s="15">
        <f t="shared" si="0"/>
        <v>4.7</v>
      </c>
      <c r="H42" s="2" t="s">
        <v>7</v>
      </c>
      <c r="I42" s="4">
        <f t="shared" si="1"/>
        <v>0</v>
      </c>
      <c r="J42" s="2" t="s">
        <v>8</v>
      </c>
      <c r="O42">
        <f t="shared" si="2"/>
        <v>0</v>
      </c>
    </row>
    <row r="43" spans="2:15" ht="12.75">
      <c r="B43" s="10"/>
      <c r="C43" s="2" t="s">
        <v>6</v>
      </c>
      <c r="D43" s="10"/>
      <c r="E43" s="6" t="s">
        <v>4</v>
      </c>
      <c r="F43" s="13" t="s">
        <v>15</v>
      </c>
      <c r="G43" s="15">
        <f t="shared" si="0"/>
        <v>4.7</v>
      </c>
      <c r="H43" s="2" t="s">
        <v>7</v>
      </c>
      <c r="I43" s="4">
        <f t="shared" si="1"/>
        <v>0</v>
      </c>
      <c r="J43" s="2" t="s">
        <v>8</v>
      </c>
      <c r="O43">
        <f t="shared" si="2"/>
        <v>0</v>
      </c>
    </row>
    <row r="44" spans="2:15" ht="12.75">
      <c r="B44" s="10"/>
      <c r="C44" s="2" t="s">
        <v>6</v>
      </c>
      <c r="D44" s="10"/>
      <c r="E44" s="6" t="s">
        <v>4</v>
      </c>
      <c r="F44" s="13" t="s">
        <v>15</v>
      </c>
      <c r="G44" s="15">
        <f t="shared" si="0"/>
        <v>4.7</v>
      </c>
      <c r="H44" s="2" t="s">
        <v>7</v>
      </c>
      <c r="I44" s="4">
        <f t="shared" si="1"/>
        <v>0</v>
      </c>
      <c r="J44" s="2" t="s">
        <v>8</v>
      </c>
      <c r="O44">
        <f t="shared" si="2"/>
        <v>0</v>
      </c>
    </row>
    <row r="45" spans="2:15" ht="12.75">
      <c r="B45" s="10"/>
      <c r="C45" s="2" t="s">
        <v>6</v>
      </c>
      <c r="D45" s="10"/>
      <c r="E45" s="6" t="s">
        <v>4</v>
      </c>
      <c r="F45" s="13" t="s">
        <v>15</v>
      </c>
      <c r="G45" s="15">
        <f t="shared" si="0"/>
        <v>4.7</v>
      </c>
      <c r="H45" s="2" t="s">
        <v>7</v>
      </c>
      <c r="I45" s="4">
        <f t="shared" si="1"/>
        <v>0</v>
      </c>
      <c r="J45" s="2" t="s">
        <v>8</v>
      </c>
      <c r="O45">
        <f t="shared" si="2"/>
        <v>0</v>
      </c>
    </row>
    <row r="46" spans="2:15" ht="12.75">
      <c r="B46" s="10"/>
      <c r="C46" s="2" t="s">
        <v>6</v>
      </c>
      <c r="D46" s="10"/>
      <c r="E46" s="6" t="s">
        <v>4</v>
      </c>
      <c r="F46" s="13" t="s">
        <v>15</v>
      </c>
      <c r="G46" s="15">
        <f t="shared" si="0"/>
        <v>4.7</v>
      </c>
      <c r="H46" s="2" t="s">
        <v>7</v>
      </c>
      <c r="I46" s="4">
        <f t="shared" si="1"/>
        <v>0</v>
      </c>
      <c r="J46" s="2" t="s">
        <v>8</v>
      </c>
      <c r="O46">
        <f t="shared" si="2"/>
        <v>0</v>
      </c>
    </row>
    <row r="47" spans="2:15" ht="12.75">
      <c r="B47" s="10"/>
      <c r="C47" s="2" t="s">
        <v>6</v>
      </c>
      <c r="D47" s="10"/>
      <c r="E47" s="6" t="s">
        <v>4</v>
      </c>
      <c r="F47" s="13" t="s">
        <v>15</v>
      </c>
      <c r="G47" s="15">
        <f t="shared" si="0"/>
        <v>4.7</v>
      </c>
      <c r="H47" s="2" t="s">
        <v>7</v>
      </c>
      <c r="I47" s="4">
        <f t="shared" si="1"/>
        <v>0</v>
      </c>
      <c r="J47" s="2" t="s">
        <v>8</v>
      </c>
      <c r="O47">
        <f t="shared" si="2"/>
        <v>0</v>
      </c>
    </row>
    <row r="48" spans="2:15" ht="12.75">
      <c r="B48" s="10"/>
      <c r="C48" s="2" t="s">
        <v>6</v>
      </c>
      <c r="D48" s="10"/>
      <c r="E48" s="6" t="s">
        <v>4</v>
      </c>
      <c r="F48" s="13" t="s">
        <v>15</v>
      </c>
      <c r="G48" s="15">
        <f t="shared" si="0"/>
        <v>4.7</v>
      </c>
      <c r="H48" s="2" t="s">
        <v>7</v>
      </c>
      <c r="I48" s="4">
        <f t="shared" si="1"/>
        <v>0</v>
      </c>
      <c r="J48" s="2" t="s">
        <v>8</v>
      </c>
      <c r="O48">
        <f t="shared" si="2"/>
        <v>0</v>
      </c>
    </row>
    <row r="49" spans="2:15" ht="12.75">
      <c r="B49" s="10"/>
      <c r="C49" s="2" t="s">
        <v>6</v>
      </c>
      <c r="D49" s="10"/>
      <c r="E49" s="6" t="s">
        <v>4</v>
      </c>
      <c r="F49" s="13" t="s">
        <v>15</v>
      </c>
      <c r="G49" s="15">
        <f t="shared" si="0"/>
        <v>4.7</v>
      </c>
      <c r="H49" s="2" t="s">
        <v>7</v>
      </c>
      <c r="I49" s="4">
        <f t="shared" si="1"/>
        <v>0</v>
      </c>
      <c r="J49" s="2" t="s">
        <v>8</v>
      </c>
      <c r="O49">
        <f t="shared" si="2"/>
        <v>0</v>
      </c>
    </row>
    <row r="50" spans="2:15" ht="12.75">
      <c r="B50" s="10"/>
      <c r="C50" s="2" t="s">
        <v>6</v>
      </c>
      <c r="D50" s="10"/>
      <c r="E50" s="6" t="s">
        <v>4</v>
      </c>
      <c r="F50" s="13" t="s">
        <v>15</v>
      </c>
      <c r="G50" s="15">
        <f t="shared" si="0"/>
        <v>4.7</v>
      </c>
      <c r="H50" s="2" t="s">
        <v>7</v>
      </c>
      <c r="I50" s="4">
        <f t="shared" si="1"/>
        <v>0</v>
      </c>
      <c r="J50" s="2" t="s">
        <v>8</v>
      </c>
      <c r="O50">
        <f t="shared" si="2"/>
        <v>0</v>
      </c>
    </row>
    <row r="51" spans="2:15" ht="12.75">
      <c r="B51" s="10"/>
      <c r="C51" s="2" t="s">
        <v>6</v>
      </c>
      <c r="D51" s="10"/>
      <c r="E51" s="6" t="s">
        <v>4</v>
      </c>
      <c r="F51" s="13" t="s">
        <v>15</v>
      </c>
      <c r="G51" s="15">
        <f t="shared" si="0"/>
        <v>4.7</v>
      </c>
      <c r="H51" s="2" t="s">
        <v>7</v>
      </c>
      <c r="I51" s="4">
        <f t="shared" si="1"/>
        <v>0</v>
      </c>
      <c r="J51" s="2" t="s">
        <v>8</v>
      </c>
      <c r="O51">
        <f t="shared" si="2"/>
        <v>0</v>
      </c>
    </row>
    <row r="52" spans="2:15" ht="12.75">
      <c r="B52" s="10"/>
      <c r="C52" s="2" t="s">
        <v>6</v>
      </c>
      <c r="D52" s="10"/>
      <c r="E52" s="6" t="s">
        <v>4</v>
      </c>
      <c r="F52" s="13" t="s">
        <v>15</v>
      </c>
      <c r="G52" s="15">
        <f t="shared" si="0"/>
        <v>4.7</v>
      </c>
      <c r="H52" s="2" t="s">
        <v>7</v>
      </c>
      <c r="I52" s="4">
        <f t="shared" si="1"/>
        <v>0</v>
      </c>
      <c r="J52" s="2" t="s">
        <v>8</v>
      </c>
      <c r="O52">
        <f t="shared" si="2"/>
        <v>0</v>
      </c>
    </row>
    <row r="53" spans="2:15" ht="12.75">
      <c r="B53" s="10"/>
      <c r="C53" s="2" t="s">
        <v>6</v>
      </c>
      <c r="D53" s="10"/>
      <c r="E53" s="6" t="s">
        <v>4</v>
      </c>
      <c r="F53" s="13" t="s">
        <v>15</v>
      </c>
      <c r="G53" s="15">
        <f t="shared" si="0"/>
        <v>4.7</v>
      </c>
      <c r="H53" s="2" t="s">
        <v>7</v>
      </c>
      <c r="I53" s="4">
        <f t="shared" si="1"/>
        <v>0</v>
      </c>
      <c r="J53" s="2" t="s">
        <v>8</v>
      </c>
      <c r="O53">
        <f t="shared" si="2"/>
        <v>0</v>
      </c>
    </row>
    <row r="54" spans="2:3" ht="12">
      <c r="B54" s="9" t="s">
        <v>21</v>
      </c>
      <c r="C54" s="8"/>
    </row>
    <row r="55" spans="2:15" ht="12.75">
      <c r="B55" s="5">
        <f>SUM(B22:B53)</f>
        <v>1108</v>
      </c>
      <c r="C55" s="2" t="s">
        <v>9</v>
      </c>
      <c r="D55" s="5">
        <f>O55</f>
        <v>6758800</v>
      </c>
      <c r="E55" s="6" t="s">
        <v>4</v>
      </c>
      <c r="H55" s="7" t="s">
        <v>10</v>
      </c>
      <c r="I55" s="4">
        <f>SUM(I22:I53)</f>
        <v>31766.36</v>
      </c>
      <c r="O55">
        <f>SUM(O22:O53)</f>
        <v>6758800</v>
      </c>
    </row>
    <row r="56" spans="8:9" ht="12">
      <c r="H56" s="7" t="s">
        <v>11</v>
      </c>
      <c r="I56" s="4">
        <f>I55*12</f>
        <v>381196.32</v>
      </c>
    </row>
    <row r="57" ht="11.25" thickBot="1"/>
    <row r="58" spans="2:7" ht="13.5" thickBot="1" thickTop="1">
      <c r="B58" s="9" t="s">
        <v>17</v>
      </c>
      <c r="C58" s="68" t="s">
        <v>41</v>
      </c>
      <c r="D58" s="69"/>
      <c r="G58" s="3"/>
    </row>
    <row r="59" ht="11.25" thickTop="1"/>
    <row r="60" spans="2:9" ht="12.75">
      <c r="B60" s="11" t="s">
        <v>12</v>
      </c>
      <c r="C60" s="10">
        <v>1000</v>
      </c>
      <c r="D60" s="6" t="s">
        <v>4</v>
      </c>
      <c r="E60" s="11" t="s">
        <v>3</v>
      </c>
      <c r="F60" s="14">
        <v>4.84</v>
      </c>
      <c r="G60" s="12" t="s">
        <v>5</v>
      </c>
      <c r="H60" s="26" t="s">
        <v>31</v>
      </c>
      <c r="I60" s="27" t="s">
        <v>16</v>
      </c>
    </row>
    <row r="61" spans="2:9" ht="12.75">
      <c r="B61" s="11" t="s">
        <v>13</v>
      </c>
      <c r="C61" s="10">
        <v>1000</v>
      </c>
      <c r="D61" s="6" t="s">
        <v>4</v>
      </c>
      <c r="E61" s="11" t="s">
        <v>3</v>
      </c>
      <c r="F61" s="16">
        <v>4.84</v>
      </c>
      <c r="G61" s="12" t="s">
        <v>5</v>
      </c>
      <c r="H61" s="26">
        <v>1000</v>
      </c>
      <c r="I61" s="27" t="s">
        <v>4</v>
      </c>
    </row>
    <row r="62" spans="2:9" ht="12.75">
      <c r="B62" s="11" t="s">
        <v>13</v>
      </c>
      <c r="C62" s="10">
        <v>1000</v>
      </c>
      <c r="D62" s="6" t="s">
        <v>4</v>
      </c>
      <c r="E62" s="11" t="s">
        <v>3</v>
      </c>
      <c r="F62" s="16">
        <v>4.84</v>
      </c>
      <c r="G62" s="12" t="s">
        <v>5</v>
      </c>
      <c r="H62" s="26">
        <v>1000</v>
      </c>
      <c r="I62" s="27" t="s">
        <v>4</v>
      </c>
    </row>
    <row r="63" spans="2:9" ht="12.75">
      <c r="B63" s="11" t="s">
        <v>13</v>
      </c>
      <c r="C63" s="10"/>
      <c r="D63" s="6" t="s">
        <v>4</v>
      </c>
      <c r="E63" s="11" t="s">
        <v>3</v>
      </c>
      <c r="F63" s="16">
        <v>0</v>
      </c>
      <c r="G63" s="12" t="s">
        <v>5</v>
      </c>
      <c r="H63" s="26">
        <v>1000</v>
      </c>
      <c r="I63" s="27" t="s">
        <v>4</v>
      </c>
    </row>
    <row r="64" spans="2:9" ht="12.75">
      <c r="B64" s="11" t="s">
        <v>13</v>
      </c>
      <c r="C64" s="10"/>
      <c r="D64" s="6" t="s">
        <v>4</v>
      </c>
      <c r="E64" s="11" t="s">
        <v>3</v>
      </c>
      <c r="F64" s="16">
        <v>0</v>
      </c>
      <c r="G64" s="12" t="s">
        <v>5</v>
      </c>
      <c r="H64" s="26">
        <v>1000</v>
      </c>
      <c r="I64" s="27" t="s">
        <v>4</v>
      </c>
    </row>
    <row r="65" spans="2:9" ht="12.75">
      <c r="B65" s="11" t="s">
        <v>13</v>
      </c>
      <c r="C65" s="10"/>
      <c r="D65" s="6" t="s">
        <v>4</v>
      </c>
      <c r="E65" s="11" t="s">
        <v>3</v>
      </c>
      <c r="F65" s="16">
        <v>0</v>
      </c>
      <c r="G65" s="12" t="s">
        <v>5</v>
      </c>
      <c r="H65" s="26">
        <v>1000</v>
      </c>
      <c r="I65" s="27" t="s">
        <v>4</v>
      </c>
    </row>
    <row r="66" spans="2:9" ht="12.75">
      <c r="B66" s="11" t="s">
        <v>13</v>
      </c>
      <c r="C66" s="10"/>
      <c r="D66" s="6" t="s">
        <v>4</v>
      </c>
      <c r="E66" s="11" t="s">
        <v>3</v>
      </c>
      <c r="F66" s="16">
        <v>0</v>
      </c>
      <c r="G66" s="12" t="s">
        <v>5</v>
      </c>
      <c r="H66" s="26">
        <v>1000</v>
      </c>
      <c r="I66" s="27" t="s">
        <v>4</v>
      </c>
    </row>
    <row r="67" spans="2:9" ht="12.75">
      <c r="B67" s="11" t="s">
        <v>14</v>
      </c>
      <c r="C67" s="26">
        <f>SUM(C60:C66)</f>
        <v>3000</v>
      </c>
      <c r="D67" s="6" t="s">
        <v>4</v>
      </c>
      <c r="E67" s="11" t="s">
        <v>3</v>
      </c>
      <c r="F67" s="14">
        <v>4.84</v>
      </c>
      <c r="G67" s="57" t="s">
        <v>5</v>
      </c>
      <c r="H67" s="26">
        <v>1000</v>
      </c>
      <c r="I67" s="27" t="s">
        <v>4</v>
      </c>
    </row>
    <row r="69" ht="11.25" thickBot="1">
      <c r="K69" s="22" t="s">
        <v>33</v>
      </c>
    </row>
    <row r="70" spans="2:11" ht="13.5" thickBot="1" thickTop="1">
      <c r="B70" s="18" t="s">
        <v>22</v>
      </c>
      <c r="C70" s="61" t="s">
        <v>44</v>
      </c>
      <c r="D70" s="63"/>
      <c r="E70" s="21" t="s">
        <v>20</v>
      </c>
      <c r="G70" s="60" t="s">
        <v>43</v>
      </c>
      <c r="H70" s="56" t="s">
        <v>32</v>
      </c>
      <c r="K70" s="23" t="s">
        <v>19</v>
      </c>
    </row>
    <row r="71" spans="2:15" ht="13.5" thickTop="1">
      <c r="B71" s="10">
        <v>145</v>
      </c>
      <c r="C71" s="2" t="s">
        <v>6</v>
      </c>
      <c r="D71" s="10">
        <v>2700</v>
      </c>
      <c r="E71" s="6" t="s">
        <v>4</v>
      </c>
      <c r="F71" s="13" t="s">
        <v>15</v>
      </c>
      <c r="G71" s="15">
        <f>ROUND(IF(D71&gt;C$67,F$60+(F$61*C$61+F$62*C$62+F$63*C$63+F$64*C$64+F$65*C$65+F$66*C$66+(D71-C$67)*F$67)/1000,IF(D71&gt;C$60+C$61+C$62+C$63+C$64+C$65,F$60+(F$61*C$61+F$62*C$62+F$63*C$63+F$64*C$64+F$65*C$65+(D71-C$60-C$61-C$62-C$63-C$64-C$65)*F$66)/1000,IF(D71&gt;C$60+C$61+C$62+C$63+C$64,F$60+(F$61*C$61+F$62*C$62+F$63*C$63+F$64*C$64+(D71-C$60-C$61-C$62-C$63-C$64)*F$65)/1000,IF(D71&gt;C$60+C$61+C$62+C$63,F$60+(F$61*C$61+F$62*C$62+F$63*C$63+(D71-C$60-C$61-C$62-C$63)*F$64)/1000,IF(D71&gt;C$60+C$61+C$62,F$60+(F$61*C$61+F$62*C$62+(D71-C$60-C$61-C$62)*F$63)/1000,IF(D71&gt;C$60+C$61,F$60+(F$61*C$61+(D71-C$60-C$61)*F$62)/1000,IF(D71&gt;C$60,F$60+(D71-C$60)*F$61/1000,F$60))))))),2)</f>
        <v>13.07</v>
      </c>
      <c r="H71" s="2" t="s">
        <v>7</v>
      </c>
      <c r="I71" s="4">
        <f>B71*G71</f>
        <v>1895.15</v>
      </c>
      <c r="J71" s="2" t="s">
        <v>8</v>
      </c>
      <c r="O71">
        <f>B71*D71</f>
        <v>391500</v>
      </c>
    </row>
    <row r="72" spans="2:15" ht="12.75">
      <c r="B72" s="10"/>
      <c r="C72" s="2" t="s">
        <v>6</v>
      </c>
      <c r="D72" s="10"/>
      <c r="E72" s="6" t="s">
        <v>4</v>
      </c>
      <c r="F72" s="13" t="s">
        <v>15</v>
      </c>
      <c r="G72" s="15">
        <f aca="true" t="shared" si="4" ref="G72:G102">ROUND(IF(D72&gt;C$67,F$60+(F$61*C$61+F$62*C$62+F$63*C$63+F$64*C$64+F$65*C$65+F$66*C$66+(D72-C$67)*F$67)/1000,IF(D72&gt;C$60+C$61+C$62+C$63+C$64+C$65,F$60+(F$61*C$61+F$62*C$62+F$63*C$63+F$64*C$64+F$65*C$65+(D72-C$60-C$61-C$62-C$63-C$64-C$65)*F$66)/1000,IF(D72&gt;C$60+C$61+C$62+C$63+C$64,F$60+(F$61*C$61+F$62*C$62+F$63*C$63+F$64*C$64+(D72-C$60-C$61-C$62-C$63-C$64)*F$65)/1000,IF(D72&gt;C$60+C$61+C$62+C$63,F$60+(F$61*C$61+F$62*C$62+F$63*C$63+(D72-C$60-C$61-C$62-C$63)*F$64)/1000,IF(D72&gt;C$60+C$61+C$62,F$60+(F$61*C$61+F$62*C$62+(D72-C$60-C$61-C$62)*F$63)/1000,IF(D72&gt;C$60+C$61,F$60+(F$61*C$61+(D72-C$60-C$61)*F$62)/1000,IF(D72&gt;C$60,F$60+(D72-C$60)*F$61/1000,F$60))))))),2)</f>
        <v>4.84</v>
      </c>
      <c r="H72" s="2" t="s">
        <v>7</v>
      </c>
      <c r="I72" s="4">
        <f aca="true" t="shared" si="5" ref="I72:I102">B72*G72</f>
        <v>0</v>
      </c>
      <c r="J72" s="2" t="s">
        <v>8</v>
      </c>
      <c r="O72">
        <f aca="true" t="shared" si="6" ref="O72:O102">B72*D72</f>
        <v>0</v>
      </c>
    </row>
    <row r="73" spans="2:15" ht="12.75">
      <c r="B73" s="10"/>
      <c r="C73" s="2" t="s">
        <v>6</v>
      </c>
      <c r="D73" s="10"/>
      <c r="E73" s="6" t="s">
        <v>4</v>
      </c>
      <c r="F73" s="13" t="s">
        <v>15</v>
      </c>
      <c r="G73" s="15">
        <f t="shared" si="4"/>
        <v>4.84</v>
      </c>
      <c r="H73" s="2" t="s">
        <v>7</v>
      </c>
      <c r="I73" s="4">
        <f t="shared" si="5"/>
        <v>0</v>
      </c>
      <c r="J73" s="2" t="s">
        <v>8</v>
      </c>
      <c r="O73">
        <f t="shared" si="6"/>
        <v>0</v>
      </c>
    </row>
    <row r="74" spans="2:15" ht="12.75">
      <c r="B74" s="10"/>
      <c r="C74" s="2" t="s">
        <v>6</v>
      </c>
      <c r="D74" s="10"/>
      <c r="E74" s="6" t="s">
        <v>4</v>
      </c>
      <c r="F74" s="13" t="s">
        <v>15</v>
      </c>
      <c r="G74" s="15">
        <f t="shared" si="4"/>
        <v>4.84</v>
      </c>
      <c r="H74" s="2" t="s">
        <v>7</v>
      </c>
      <c r="I74" s="4">
        <f t="shared" si="5"/>
        <v>0</v>
      </c>
      <c r="J74" s="2" t="s">
        <v>8</v>
      </c>
      <c r="O74">
        <f t="shared" si="6"/>
        <v>0</v>
      </c>
    </row>
    <row r="75" spans="2:15" ht="12.75">
      <c r="B75" s="10"/>
      <c r="C75" s="2" t="s">
        <v>6</v>
      </c>
      <c r="D75" s="10"/>
      <c r="E75" s="6" t="s">
        <v>4</v>
      </c>
      <c r="F75" s="13" t="s">
        <v>15</v>
      </c>
      <c r="G75" s="15">
        <f t="shared" si="4"/>
        <v>4.84</v>
      </c>
      <c r="H75" s="2" t="s">
        <v>7</v>
      </c>
      <c r="I75" s="4">
        <f t="shared" si="5"/>
        <v>0</v>
      </c>
      <c r="J75" s="2" t="s">
        <v>8</v>
      </c>
      <c r="O75">
        <f t="shared" si="6"/>
        <v>0</v>
      </c>
    </row>
    <row r="76" spans="2:15" ht="12.75">
      <c r="B76" s="10"/>
      <c r="C76" s="2" t="s">
        <v>6</v>
      </c>
      <c r="D76" s="10"/>
      <c r="E76" s="6" t="s">
        <v>4</v>
      </c>
      <c r="F76" s="13" t="s">
        <v>15</v>
      </c>
      <c r="G76" s="15">
        <f t="shared" si="4"/>
        <v>4.84</v>
      </c>
      <c r="H76" s="2" t="s">
        <v>7</v>
      </c>
      <c r="I76" s="4">
        <f t="shared" si="5"/>
        <v>0</v>
      </c>
      <c r="J76" s="2" t="s">
        <v>8</v>
      </c>
      <c r="O76">
        <f t="shared" si="6"/>
        <v>0</v>
      </c>
    </row>
    <row r="77" spans="2:15" ht="12.75">
      <c r="B77" s="10"/>
      <c r="C77" s="2" t="s">
        <v>6</v>
      </c>
      <c r="D77" s="10"/>
      <c r="E77" s="6" t="s">
        <v>4</v>
      </c>
      <c r="F77" s="13" t="s">
        <v>15</v>
      </c>
      <c r="G77" s="15">
        <f t="shared" si="4"/>
        <v>4.84</v>
      </c>
      <c r="H77" s="2" t="s">
        <v>7</v>
      </c>
      <c r="I77" s="4">
        <f t="shared" si="5"/>
        <v>0</v>
      </c>
      <c r="J77" s="2" t="s">
        <v>8</v>
      </c>
      <c r="O77">
        <f t="shared" si="6"/>
        <v>0</v>
      </c>
    </row>
    <row r="78" spans="2:15" ht="12.75">
      <c r="B78" s="10"/>
      <c r="C78" s="2" t="s">
        <v>6</v>
      </c>
      <c r="D78" s="10"/>
      <c r="E78" s="6" t="s">
        <v>4</v>
      </c>
      <c r="F78" s="13" t="s">
        <v>15</v>
      </c>
      <c r="G78" s="15">
        <f t="shared" si="4"/>
        <v>4.84</v>
      </c>
      <c r="H78" s="2" t="s">
        <v>7</v>
      </c>
      <c r="I78" s="4">
        <f t="shared" si="5"/>
        <v>0</v>
      </c>
      <c r="J78" s="2" t="s">
        <v>8</v>
      </c>
      <c r="O78">
        <f t="shared" si="6"/>
        <v>0</v>
      </c>
    </row>
    <row r="79" spans="2:15" ht="12.75">
      <c r="B79" s="10"/>
      <c r="C79" s="2" t="s">
        <v>6</v>
      </c>
      <c r="D79" s="10"/>
      <c r="E79" s="6" t="s">
        <v>4</v>
      </c>
      <c r="F79" s="13" t="s">
        <v>15</v>
      </c>
      <c r="G79" s="15">
        <f t="shared" si="4"/>
        <v>4.84</v>
      </c>
      <c r="H79" s="2" t="s">
        <v>7</v>
      </c>
      <c r="I79" s="4">
        <f t="shared" si="5"/>
        <v>0</v>
      </c>
      <c r="J79" s="2" t="s">
        <v>8</v>
      </c>
      <c r="O79">
        <f t="shared" si="6"/>
        <v>0</v>
      </c>
    </row>
    <row r="80" spans="2:15" ht="12.75">
      <c r="B80" s="10"/>
      <c r="C80" s="2" t="s">
        <v>6</v>
      </c>
      <c r="D80" s="10"/>
      <c r="E80" s="6" t="s">
        <v>4</v>
      </c>
      <c r="F80" s="13" t="s">
        <v>15</v>
      </c>
      <c r="G80" s="15">
        <f t="shared" si="4"/>
        <v>4.84</v>
      </c>
      <c r="H80" s="2" t="s">
        <v>7</v>
      </c>
      <c r="I80" s="4">
        <f t="shared" si="5"/>
        <v>0</v>
      </c>
      <c r="J80" s="2" t="s">
        <v>8</v>
      </c>
      <c r="O80">
        <f t="shared" si="6"/>
        <v>0</v>
      </c>
    </row>
    <row r="81" spans="2:15" ht="12.75">
      <c r="B81" s="10"/>
      <c r="C81" s="2" t="s">
        <v>6</v>
      </c>
      <c r="D81" s="10"/>
      <c r="E81" s="6" t="s">
        <v>4</v>
      </c>
      <c r="F81" s="13" t="s">
        <v>15</v>
      </c>
      <c r="G81" s="15">
        <f t="shared" si="4"/>
        <v>4.84</v>
      </c>
      <c r="H81" s="2" t="s">
        <v>7</v>
      </c>
      <c r="I81" s="4">
        <f t="shared" si="5"/>
        <v>0</v>
      </c>
      <c r="J81" s="2" t="s">
        <v>8</v>
      </c>
      <c r="O81">
        <f t="shared" si="6"/>
        <v>0</v>
      </c>
    </row>
    <row r="82" spans="2:15" ht="12.75">
      <c r="B82" s="10"/>
      <c r="C82" s="2" t="s">
        <v>6</v>
      </c>
      <c r="D82" s="10"/>
      <c r="E82" s="6" t="s">
        <v>4</v>
      </c>
      <c r="F82" s="13" t="s">
        <v>15</v>
      </c>
      <c r="G82" s="15">
        <f t="shared" si="4"/>
        <v>4.84</v>
      </c>
      <c r="H82" s="2" t="s">
        <v>7</v>
      </c>
      <c r="I82" s="4">
        <f t="shared" si="5"/>
        <v>0</v>
      </c>
      <c r="J82" s="2" t="s">
        <v>8</v>
      </c>
      <c r="O82">
        <f t="shared" si="6"/>
        <v>0</v>
      </c>
    </row>
    <row r="83" spans="2:15" ht="12.75">
      <c r="B83" s="10"/>
      <c r="C83" s="2" t="s">
        <v>6</v>
      </c>
      <c r="D83" s="10"/>
      <c r="E83" s="6" t="s">
        <v>4</v>
      </c>
      <c r="F83" s="13" t="s">
        <v>15</v>
      </c>
      <c r="G83" s="15">
        <f t="shared" si="4"/>
        <v>4.84</v>
      </c>
      <c r="H83" s="2" t="s">
        <v>7</v>
      </c>
      <c r="I83" s="4">
        <f t="shared" si="5"/>
        <v>0</v>
      </c>
      <c r="J83" s="2" t="s">
        <v>8</v>
      </c>
      <c r="O83">
        <f t="shared" si="6"/>
        <v>0</v>
      </c>
    </row>
    <row r="84" spans="2:15" ht="12.75">
      <c r="B84" s="10"/>
      <c r="C84" s="2" t="s">
        <v>6</v>
      </c>
      <c r="D84" s="10"/>
      <c r="E84" s="6" t="s">
        <v>4</v>
      </c>
      <c r="F84" s="13" t="s">
        <v>15</v>
      </c>
      <c r="G84" s="15">
        <f t="shared" si="4"/>
        <v>4.84</v>
      </c>
      <c r="H84" s="2" t="s">
        <v>7</v>
      </c>
      <c r="I84" s="4">
        <f t="shared" si="5"/>
        <v>0</v>
      </c>
      <c r="J84" s="2" t="s">
        <v>8</v>
      </c>
      <c r="O84">
        <f t="shared" si="6"/>
        <v>0</v>
      </c>
    </row>
    <row r="85" spans="2:15" ht="12.75">
      <c r="B85" s="10"/>
      <c r="C85" s="2" t="s">
        <v>6</v>
      </c>
      <c r="D85" s="10"/>
      <c r="E85" s="6" t="s">
        <v>4</v>
      </c>
      <c r="F85" s="13" t="s">
        <v>15</v>
      </c>
      <c r="G85" s="15">
        <f t="shared" si="4"/>
        <v>4.84</v>
      </c>
      <c r="H85" s="2" t="s">
        <v>7</v>
      </c>
      <c r="I85" s="4">
        <f t="shared" si="5"/>
        <v>0</v>
      </c>
      <c r="J85" s="2" t="s">
        <v>8</v>
      </c>
      <c r="O85">
        <f t="shared" si="6"/>
        <v>0</v>
      </c>
    </row>
    <row r="86" spans="2:15" ht="12.75">
      <c r="B86" s="10"/>
      <c r="C86" s="2" t="s">
        <v>6</v>
      </c>
      <c r="D86" s="10"/>
      <c r="E86" s="6" t="s">
        <v>4</v>
      </c>
      <c r="F86" s="13" t="s">
        <v>15</v>
      </c>
      <c r="G86" s="15">
        <f t="shared" si="4"/>
        <v>4.84</v>
      </c>
      <c r="H86" s="2" t="s">
        <v>7</v>
      </c>
      <c r="I86" s="4">
        <f t="shared" si="5"/>
        <v>0</v>
      </c>
      <c r="J86" s="2" t="s">
        <v>8</v>
      </c>
      <c r="O86">
        <f t="shared" si="6"/>
        <v>0</v>
      </c>
    </row>
    <row r="87" spans="2:15" ht="12.75">
      <c r="B87" s="10"/>
      <c r="C87" s="2" t="s">
        <v>6</v>
      </c>
      <c r="D87" s="10"/>
      <c r="E87" s="6" t="s">
        <v>4</v>
      </c>
      <c r="F87" s="13" t="s">
        <v>15</v>
      </c>
      <c r="G87" s="15">
        <f t="shared" si="4"/>
        <v>4.84</v>
      </c>
      <c r="H87" s="2" t="s">
        <v>7</v>
      </c>
      <c r="I87" s="4">
        <f t="shared" si="5"/>
        <v>0</v>
      </c>
      <c r="J87" s="2" t="s">
        <v>8</v>
      </c>
      <c r="O87">
        <f t="shared" si="6"/>
        <v>0</v>
      </c>
    </row>
    <row r="88" spans="2:15" ht="12.75">
      <c r="B88" s="10"/>
      <c r="C88" s="2" t="s">
        <v>6</v>
      </c>
      <c r="D88" s="10"/>
      <c r="E88" s="6" t="s">
        <v>4</v>
      </c>
      <c r="F88" s="13" t="s">
        <v>15</v>
      </c>
      <c r="G88" s="15">
        <f t="shared" si="4"/>
        <v>4.84</v>
      </c>
      <c r="H88" s="2" t="s">
        <v>7</v>
      </c>
      <c r="I88" s="4">
        <f t="shared" si="5"/>
        <v>0</v>
      </c>
      <c r="J88" s="2" t="s">
        <v>8</v>
      </c>
      <c r="O88">
        <f t="shared" si="6"/>
        <v>0</v>
      </c>
    </row>
    <row r="89" spans="2:15" ht="12.75">
      <c r="B89" s="10"/>
      <c r="C89" s="2" t="s">
        <v>6</v>
      </c>
      <c r="D89" s="10"/>
      <c r="E89" s="6" t="s">
        <v>4</v>
      </c>
      <c r="F89" s="13" t="s">
        <v>15</v>
      </c>
      <c r="G89" s="15">
        <f t="shared" si="4"/>
        <v>4.84</v>
      </c>
      <c r="H89" s="2" t="s">
        <v>7</v>
      </c>
      <c r="I89" s="4">
        <f t="shared" si="5"/>
        <v>0</v>
      </c>
      <c r="J89" s="2" t="s">
        <v>8</v>
      </c>
      <c r="O89">
        <f t="shared" si="6"/>
        <v>0</v>
      </c>
    </row>
    <row r="90" spans="2:15" ht="12.75">
      <c r="B90" s="10"/>
      <c r="C90" s="2" t="s">
        <v>6</v>
      </c>
      <c r="D90" s="10"/>
      <c r="E90" s="6" t="s">
        <v>4</v>
      </c>
      <c r="F90" s="13" t="s">
        <v>15</v>
      </c>
      <c r="G90" s="15">
        <f t="shared" si="4"/>
        <v>4.84</v>
      </c>
      <c r="H90" s="2" t="s">
        <v>7</v>
      </c>
      <c r="I90" s="4">
        <f t="shared" si="5"/>
        <v>0</v>
      </c>
      <c r="J90" s="2" t="s">
        <v>8</v>
      </c>
      <c r="O90">
        <f t="shared" si="6"/>
        <v>0</v>
      </c>
    </row>
    <row r="91" spans="2:15" ht="12.75">
      <c r="B91" s="10"/>
      <c r="C91" s="2" t="s">
        <v>6</v>
      </c>
      <c r="D91" s="10"/>
      <c r="E91" s="6" t="s">
        <v>4</v>
      </c>
      <c r="F91" s="13" t="s">
        <v>15</v>
      </c>
      <c r="G91" s="15">
        <f t="shared" si="4"/>
        <v>4.84</v>
      </c>
      <c r="H91" s="2" t="s">
        <v>7</v>
      </c>
      <c r="I91" s="4">
        <f t="shared" si="5"/>
        <v>0</v>
      </c>
      <c r="J91" s="2" t="s">
        <v>8</v>
      </c>
      <c r="O91">
        <f t="shared" si="6"/>
        <v>0</v>
      </c>
    </row>
    <row r="92" spans="2:15" ht="12.75">
      <c r="B92" s="10"/>
      <c r="C92" s="2" t="s">
        <v>6</v>
      </c>
      <c r="D92" s="10"/>
      <c r="E92" s="6" t="s">
        <v>4</v>
      </c>
      <c r="F92" s="13" t="s">
        <v>15</v>
      </c>
      <c r="G92" s="15">
        <f t="shared" si="4"/>
        <v>4.84</v>
      </c>
      <c r="H92" s="2" t="s">
        <v>7</v>
      </c>
      <c r="I92" s="4">
        <f t="shared" si="5"/>
        <v>0</v>
      </c>
      <c r="J92" s="2" t="s">
        <v>8</v>
      </c>
      <c r="O92">
        <f t="shared" si="6"/>
        <v>0</v>
      </c>
    </row>
    <row r="93" spans="2:15" ht="12.75">
      <c r="B93" s="10"/>
      <c r="C93" s="2" t="s">
        <v>6</v>
      </c>
      <c r="D93" s="10"/>
      <c r="E93" s="6" t="s">
        <v>4</v>
      </c>
      <c r="F93" s="13" t="s">
        <v>15</v>
      </c>
      <c r="G93" s="15">
        <f t="shared" si="4"/>
        <v>4.84</v>
      </c>
      <c r="H93" s="2" t="s">
        <v>7</v>
      </c>
      <c r="I93" s="4">
        <f t="shared" si="5"/>
        <v>0</v>
      </c>
      <c r="J93" s="2" t="s">
        <v>8</v>
      </c>
      <c r="O93">
        <f t="shared" si="6"/>
        <v>0</v>
      </c>
    </row>
    <row r="94" spans="2:15" ht="12.75">
      <c r="B94" s="10"/>
      <c r="C94" s="2" t="s">
        <v>6</v>
      </c>
      <c r="D94" s="10"/>
      <c r="E94" s="6" t="s">
        <v>4</v>
      </c>
      <c r="F94" s="13" t="s">
        <v>15</v>
      </c>
      <c r="G94" s="15">
        <f t="shared" si="4"/>
        <v>4.84</v>
      </c>
      <c r="H94" s="2" t="s">
        <v>7</v>
      </c>
      <c r="I94" s="4">
        <f t="shared" si="5"/>
        <v>0</v>
      </c>
      <c r="J94" s="2" t="s">
        <v>8</v>
      </c>
      <c r="O94">
        <f t="shared" si="6"/>
        <v>0</v>
      </c>
    </row>
    <row r="95" spans="2:15" ht="12.75">
      <c r="B95" s="10"/>
      <c r="C95" s="2" t="s">
        <v>6</v>
      </c>
      <c r="D95" s="10"/>
      <c r="E95" s="6" t="s">
        <v>4</v>
      </c>
      <c r="F95" s="13" t="s">
        <v>15</v>
      </c>
      <c r="G95" s="15">
        <f t="shared" si="4"/>
        <v>4.84</v>
      </c>
      <c r="H95" s="2" t="s">
        <v>7</v>
      </c>
      <c r="I95" s="4">
        <f t="shared" si="5"/>
        <v>0</v>
      </c>
      <c r="J95" s="2" t="s">
        <v>8</v>
      </c>
      <c r="O95">
        <f t="shared" si="6"/>
        <v>0</v>
      </c>
    </row>
    <row r="96" spans="2:15" ht="12.75">
      <c r="B96" s="10"/>
      <c r="C96" s="2" t="s">
        <v>6</v>
      </c>
      <c r="D96" s="10"/>
      <c r="E96" s="6" t="s">
        <v>4</v>
      </c>
      <c r="F96" s="13" t="s">
        <v>15</v>
      </c>
      <c r="G96" s="15">
        <f t="shared" si="4"/>
        <v>4.84</v>
      </c>
      <c r="H96" s="2" t="s">
        <v>7</v>
      </c>
      <c r="I96" s="4">
        <f t="shared" si="5"/>
        <v>0</v>
      </c>
      <c r="J96" s="2" t="s">
        <v>8</v>
      </c>
      <c r="O96">
        <f t="shared" si="6"/>
        <v>0</v>
      </c>
    </row>
    <row r="97" spans="2:15" ht="12.75">
      <c r="B97" s="10"/>
      <c r="C97" s="2" t="s">
        <v>6</v>
      </c>
      <c r="D97" s="10"/>
      <c r="E97" s="6" t="s">
        <v>4</v>
      </c>
      <c r="F97" s="13" t="s">
        <v>15</v>
      </c>
      <c r="G97" s="15">
        <f t="shared" si="4"/>
        <v>4.84</v>
      </c>
      <c r="H97" s="2" t="s">
        <v>7</v>
      </c>
      <c r="I97" s="4">
        <f t="shared" si="5"/>
        <v>0</v>
      </c>
      <c r="J97" s="2" t="s">
        <v>8</v>
      </c>
      <c r="O97">
        <f t="shared" si="6"/>
        <v>0</v>
      </c>
    </row>
    <row r="98" spans="2:15" ht="12.75">
      <c r="B98" s="10"/>
      <c r="C98" s="2" t="s">
        <v>6</v>
      </c>
      <c r="D98" s="10"/>
      <c r="E98" s="6" t="s">
        <v>4</v>
      </c>
      <c r="F98" s="13" t="s">
        <v>15</v>
      </c>
      <c r="G98" s="15">
        <f t="shared" si="4"/>
        <v>4.84</v>
      </c>
      <c r="H98" s="2" t="s">
        <v>7</v>
      </c>
      <c r="I98" s="4">
        <f t="shared" si="5"/>
        <v>0</v>
      </c>
      <c r="J98" s="2" t="s">
        <v>8</v>
      </c>
      <c r="O98">
        <f t="shared" si="6"/>
        <v>0</v>
      </c>
    </row>
    <row r="99" spans="2:15" ht="12.75">
      <c r="B99" s="10"/>
      <c r="C99" s="2" t="s">
        <v>6</v>
      </c>
      <c r="D99" s="10"/>
      <c r="E99" s="6" t="s">
        <v>4</v>
      </c>
      <c r="F99" s="13" t="s">
        <v>15</v>
      </c>
      <c r="G99" s="15">
        <f t="shared" si="4"/>
        <v>4.84</v>
      </c>
      <c r="H99" s="2" t="s">
        <v>7</v>
      </c>
      <c r="I99" s="4">
        <f t="shared" si="5"/>
        <v>0</v>
      </c>
      <c r="J99" s="2" t="s">
        <v>8</v>
      </c>
      <c r="O99">
        <f t="shared" si="6"/>
        <v>0</v>
      </c>
    </row>
    <row r="100" spans="2:15" ht="12.75">
      <c r="B100" s="10"/>
      <c r="C100" s="2" t="s">
        <v>6</v>
      </c>
      <c r="D100" s="10"/>
      <c r="E100" s="6" t="s">
        <v>4</v>
      </c>
      <c r="F100" s="13" t="s">
        <v>15</v>
      </c>
      <c r="G100" s="15">
        <f t="shared" si="4"/>
        <v>4.84</v>
      </c>
      <c r="H100" s="2" t="s">
        <v>7</v>
      </c>
      <c r="I100" s="4">
        <f t="shared" si="5"/>
        <v>0</v>
      </c>
      <c r="J100" s="2" t="s">
        <v>8</v>
      </c>
      <c r="O100">
        <f t="shared" si="6"/>
        <v>0</v>
      </c>
    </row>
    <row r="101" spans="2:15" ht="12.75">
      <c r="B101" s="10"/>
      <c r="C101" s="2" t="s">
        <v>6</v>
      </c>
      <c r="D101" s="10"/>
      <c r="E101" s="6" t="s">
        <v>4</v>
      </c>
      <c r="F101" s="13" t="s">
        <v>15</v>
      </c>
      <c r="G101" s="15">
        <f t="shared" si="4"/>
        <v>4.84</v>
      </c>
      <c r="H101" s="2" t="s">
        <v>7</v>
      </c>
      <c r="I101" s="4">
        <f t="shared" si="5"/>
        <v>0</v>
      </c>
      <c r="J101" s="2" t="s">
        <v>8</v>
      </c>
      <c r="O101">
        <f t="shared" si="6"/>
        <v>0</v>
      </c>
    </row>
    <row r="102" spans="2:15" ht="12.75">
      <c r="B102" s="10"/>
      <c r="C102" s="2" t="s">
        <v>6</v>
      </c>
      <c r="D102" s="10"/>
      <c r="E102" s="6" t="s">
        <v>4</v>
      </c>
      <c r="F102" s="13" t="s">
        <v>15</v>
      </c>
      <c r="G102" s="15">
        <f t="shared" si="4"/>
        <v>4.84</v>
      </c>
      <c r="H102" s="2" t="s">
        <v>7</v>
      </c>
      <c r="I102" s="4">
        <f t="shared" si="5"/>
        <v>0</v>
      </c>
      <c r="J102" s="2" t="s">
        <v>8</v>
      </c>
      <c r="O102">
        <f t="shared" si="6"/>
        <v>0</v>
      </c>
    </row>
    <row r="103" spans="2:3" ht="12">
      <c r="B103" s="9" t="s">
        <v>21</v>
      </c>
      <c r="C103" s="8"/>
    </row>
    <row r="104" spans="2:15" ht="12.75">
      <c r="B104" s="5">
        <f>SUM(B71:B102)</f>
        <v>145</v>
      </c>
      <c r="C104" s="2" t="s">
        <v>9</v>
      </c>
      <c r="D104" s="5">
        <f>O104</f>
        <v>391500</v>
      </c>
      <c r="E104" s="6" t="s">
        <v>4</v>
      </c>
      <c r="H104" s="7" t="s">
        <v>10</v>
      </c>
      <c r="I104" s="4">
        <f>SUM(I71:I102)</f>
        <v>1895.15</v>
      </c>
      <c r="O104">
        <f>SUM(O71:O102)</f>
        <v>391500</v>
      </c>
    </row>
    <row r="105" spans="8:9" ht="12">
      <c r="H105" s="7" t="s">
        <v>11</v>
      </c>
      <c r="I105" s="4">
        <f>I104*12</f>
        <v>22741.800000000003</v>
      </c>
    </row>
    <row r="106" spans="8:9" ht="12">
      <c r="H106" s="7"/>
      <c r="I106" s="4"/>
    </row>
    <row r="107" spans="8:9" ht="12.75" thickBot="1">
      <c r="H107" s="7"/>
      <c r="I107" s="4"/>
    </row>
    <row r="108" spans="2:7" ht="13.5" thickBot="1" thickTop="1">
      <c r="B108" s="9" t="s">
        <v>17</v>
      </c>
      <c r="C108" s="68" t="s">
        <v>41</v>
      </c>
      <c r="D108" s="69"/>
      <c r="G108" s="3"/>
    </row>
    <row r="109" ht="11.25" thickTop="1"/>
    <row r="110" spans="2:9" ht="12.75">
      <c r="B110" s="11" t="s">
        <v>12</v>
      </c>
      <c r="C110" s="10">
        <v>1000</v>
      </c>
      <c r="D110" s="6" t="s">
        <v>4</v>
      </c>
      <c r="E110" s="11" t="s">
        <v>3</v>
      </c>
      <c r="F110" s="14">
        <v>7.06</v>
      </c>
      <c r="G110" s="12" t="s">
        <v>5</v>
      </c>
      <c r="H110" s="26" t="s">
        <v>31</v>
      </c>
      <c r="I110" s="27" t="s">
        <v>16</v>
      </c>
    </row>
    <row r="111" spans="2:9" ht="12.75">
      <c r="B111" s="11" t="s">
        <v>13</v>
      </c>
      <c r="C111" s="10">
        <v>1000</v>
      </c>
      <c r="D111" s="6" t="s">
        <v>4</v>
      </c>
      <c r="E111" s="11" t="s">
        <v>3</v>
      </c>
      <c r="F111" s="16">
        <v>7.06</v>
      </c>
      <c r="G111" s="12" t="s">
        <v>5</v>
      </c>
      <c r="H111" s="26">
        <v>1000</v>
      </c>
      <c r="I111" s="27" t="s">
        <v>4</v>
      </c>
    </row>
    <row r="112" spans="2:9" ht="12.75">
      <c r="B112" s="11" t="s">
        <v>13</v>
      </c>
      <c r="C112" s="10">
        <v>1000</v>
      </c>
      <c r="D112" s="6" t="s">
        <v>4</v>
      </c>
      <c r="E112" s="11" t="s">
        <v>3</v>
      </c>
      <c r="F112" s="16">
        <v>7.06</v>
      </c>
      <c r="G112" s="12" t="s">
        <v>5</v>
      </c>
      <c r="H112" s="26">
        <v>1000</v>
      </c>
      <c r="I112" s="27" t="s">
        <v>4</v>
      </c>
    </row>
    <row r="113" spans="2:9" ht="12.75">
      <c r="B113" s="11" t="s">
        <v>13</v>
      </c>
      <c r="C113" s="10"/>
      <c r="D113" s="6" t="s">
        <v>4</v>
      </c>
      <c r="E113" s="11" t="s">
        <v>3</v>
      </c>
      <c r="F113" s="16">
        <v>0</v>
      </c>
      <c r="G113" s="12" t="s">
        <v>5</v>
      </c>
      <c r="H113" s="26">
        <v>1000</v>
      </c>
      <c r="I113" s="27" t="s">
        <v>4</v>
      </c>
    </row>
    <row r="114" spans="2:9" ht="12.75">
      <c r="B114" s="11" t="s">
        <v>13</v>
      </c>
      <c r="C114" s="10"/>
      <c r="D114" s="6" t="s">
        <v>4</v>
      </c>
      <c r="E114" s="11" t="s">
        <v>3</v>
      </c>
      <c r="F114" s="16">
        <v>0</v>
      </c>
      <c r="G114" s="12" t="s">
        <v>5</v>
      </c>
      <c r="H114" s="26">
        <v>1000</v>
      </c>
      <c r="I114" s="27" t="s">
        <v>4</v>
      </c>
    </row>
    <row r="115" spans="2:9" ht="12.75">
      <c r="B115" s="11" t="s">
        <v>13</v>
      </c>
      <c r="C115" s="10"/>
      <c r="D115" s="6" t="s">
        <v>4</v>
      </c>
      <c r="E115" s="11" t="s">
        <v>3</v>
      </c>
      <c r="F115" s="16">
        <v>0</v>
      </c>
      <c r="G115" s="12" t="s">
        <v>5</v>
      </c>
      <c r="H115" s="26">
        <v>1000</v>
      </c>
      <c r="I115" s="27" t="s">
        <v>4</v>
      </c>
    </row>
    <row r="116" spans="2:9" ht="12.75">
      <c r="B116" s="11" t="s">
        <v>13</v>
      </c>
      <c r="C116" s="10"/>
      <c r="D116" s="6" t="s">
        <v>4</v>
      </c>
      <c r="E116" s="11" t="s">
        <v>3</v>
      </c>
      <c r="F116" s="16">
        <v>0</v>
      </c>
      <c r="G116" s="12" t="s">
        <v>5</v>
      </c>
      <c r="H116" s="26">
        <v>1000</v>
      </c>
      <c r="I116" s="27" t="s">
        <v>4</v>
      </c>
    </row>
    <row r="117" spans="2:9" ht="12.75">
      <c r="B117" s="11" t="s">
        <v>14</v>
      </c>
      <c r="C117" s="26">
        <f>SUM(C110:C116)</f>
        <v>3000</v>
      </c>
      <c r="D117" s="6" t="s">
        <v>4</v>
      </c>
      <c r="E117" s="11" t="s">
        <v>3</v>
      </c>
      <c r="F117" s="14">
        <v>7.06</v>
      </c>
      <c r="G117" s="57" t="s">
        <v>5</v>
      </c>
      <c r="H117" s="26">
        <v>1000</v>
      </c>
      <c r="I117" s="27" t="s">
        <v>4</v>
      </c>
    </row>
    <row r="119" ht="11.25" thickBot="1">
      <c r="K119" s="22" t="s">
        <v>33</v>
      </c>
    </row>
    <row r="120" spans="2:11" ht="13.5" thickBot="1" thickTop="1">
      <c r="B120" s="18" t="s">
        <v>22</v>
      </c>
      <c r="C120" s="61" t="s">
        <v>45</v>
      </c>
      <c r="D120" s="63"/>
      <c r="E120" s="21" t="s">
        <v>20</v>
      </c>
      <c r="G120" s="60" t="s">
        <v>43</v>
      </c>
      <c r="H120" s="56" t="s">
        <v>32</v>
      </c>
      <c r="K120" s="23" t="s">
        <v>34</v>
      </c>
    </row>
    <row r="121" spans="2:15" ht="13.5" thickTop="1">
      <c r="B121" s="10">
        <v>60</v>
      </c>
      <c r="C121" s="2" t="s">
        <v>6</v>
      </c>
      <c r="D121" s="10">
        <v>1000</v>
      </c>
      <c r="E121" s="6" t="s">
        <v>4</v>
      </c>
      <c r="F121" s="13" t="s">
        <v>15</v>
      </c>
      <c r="G121" s="15">
        <f>ROUND(IF(D121&gt;C$117,F$110+(F$111*C$111+F$112*C$112+F$113*C$113+F$114*C$114+F$115*C$115+F$116*C$116+(D121-C$117)*F$117)/1000,IF(D121&gt;C$110+C$111+C$112+C$113+C$114+C$115,F$110+(F$111*C$111+F$112*C$112+F$113*C$113+F$114*C$114+F$115*C$115+(D121-C$110-C$111-C$112-C$113-C$114-C$115)*F$116)/1000,IF(D121&gt;C$110+C$111+C$112+C$113+C$114,F$110+(F$111*C$111+F$112*C$112+F$113*C$113+F$114*C$114+(D121-C$110-C$111-C$112-C$113-C$114)*F$115)/1000,IF(D121&gt;C$110+C$111+C$112+C$113,F$110+(F$111*C$111+F$112*C$112+F$113*C$113+(D121-C$110-C$111-C$112-C$113)*F$114)/1000,IF(D121&gt;C$110+C$111+C$112,F$110+(F$111*C$111+F$112*C$112+(D121-C$110-C$111-C$112)*F$113)/1000,IF(D121&gt;C$110+C$111,F$110+(F$111*C$111+(D121-C$110-C$111)*F$112)/1000,IF(D121&gt;C$110,F$110+(D121-C$110)*F$111/1000,F$110))))))),2)</f>
        <v>7.06</v>
      </c>
      <c r="H121" s="2" t="s">
        <v>7</v>
      </c>
      <c r="I121" s="4">
        <f>B121*G121</f>
        <v>423.59999999999997</v>
      </c>
      <c r="J121" s="2" t="s">
        <v>8</v>
      </c>
      <c r="O121">
        <f>B121*D121</f>
        <v>60000</v>
      </c>
    </row>
    <row r="122" spans="2:15" ht="12.75">
      <c r="B122" s="10"/>
      <c r="C122" s="2" t="s">
        <v>6</v>
      </c>
      <c r="D122" s="10"/>
      <c r="E122" s="6" t="s">
        <v>4</v>
      </c>
      <c r="F122" s="13" t="s">
        <v>15</v>
      </c>
      <c r="G122" s="15">
        <f aca="true" t="shared" si="7" ref="G122:G152">ROUND(IF(D122&gt;C$117,F$110+(F$111*C$111+F$112*C$112+F$113*C$113+F$114*C$114+F$115*C$115+F$116*C$116+(D122-C$117)*F$117)/1000,IF(D122&gt;C$110+C$111+C$112+C$113+C$114+C$115,F$110+(F$111*C$111+F$112*C$112+F$113*C$113+F$114*C$114+F$115*C$115+(D122-C$110-C$111-C$112-C$113-C$114-C$115)*F$116)/1000,IF(D122&gt;C$110+C$111+C$112+C$113+C$114,F$110+(F$111*C$111+F$112*C$112+F$113*C$113+F$114*C$114+(D122-C$110-C$111-C$112-C$113-C$114)*F$115)/1000,IF(D122&gt;C$110+C$111+C$112+C$113,F$110+(F$111*C$111+F$112*C$112+F$113*C$113+(D122-C$110-C$111-C$112-C$113)*F$114)/1000,IF(D122&gt;C$110+C$111+C$112,F$110+(F$111*C$111+F$112*C$112+(D122-C$110-C$111-C$112)*F$113)/1000,IF(D122&gt;C$110+C$111,F$110+(F$111*C$111+(D122-C$110-C$111)*F$112)/1000,IF(D122&gt;C$110,F$110+(D122-C$110)*F$111/1000,F$110))))))),2)</f>
        <v>7.06</v>
      </c>
      <c r="H122" s="2" t="s">
        <v>7</v>
      </c>
      <c r="I122" s="4">
        <f aca="true" t="shared" si="8" ref="I122:I152">B122*G122</f>
        <v>0</v>
      </c>
      <c r="J122" s="2" t="s">
        <v>8</v>
      </c>
      <c r="O122">
        <f aca="true" t="shared" si="9" ref="O122:O152">B122*D122</f>
        <v>0</v>
      </c>
    </row>
    <row r="123" spans="2:15" ht="12.75">
      <c r="B123" s="10"/>
      <c r="C123" s="2" t="s">
        <v>6</v>
      </c>
      <c r="D123" s="10"/>
      <c r="E123" s="6" t="s">
        <v>4</v>
      </c>
      <c r="F123" s="13" t="s">
        <v>15</v>
      </c>
      <c r="G123" s="15">
        <f t="shared" si="7"/>
        <v>7.06</v>
      </c>
      <c r="H123" s="2" t="s">
        <v>7</v>
      </c>
      <c r="I123" s="4">
        <f t="shared" si="8"/>
        <v>0</v>
      </c>
      <c r="J123" s="2" t="s">
        <v>8</v>
      </c>
      <c r="O123">
        <f t="shared" si="9"/>
        <v>0</v>
      </c>
    </row>
    <row r="124" spans="2:15" ht="12.75">
      <c r="B124" s="10"/>
      <c r="C124" s="2" t="s">
        <v>6</v>
      </c>
      <c r="D124" s="10"/>
      <c r="E124" s="6" t="s">
        <v>4</v>
      </c>
      <c r="F124" s="13" t="s">
        <v>15</v>
      </c>
      <c r="G124" s="15">
        <f t="shared" si="7"/>
        <v>7.06</v>
      </c>
      <c r="H124" s="2" t="s">
        <v>7</v>
      </c>
      <c r="I124" s="4">
        <f t="shared" si="8"/>
        <v>0</v>
      </c>
      <c r="J124" s="2" t="s">
        <v>8</v>
      </c>
      <c r="O124">
        <f t="shared" si="9"/>
        <v>0</v>
      </c>
    </row>
    <row r="125" spans="2:15" ht="12.75">
      <c r="B125" s="10"/>
      <c r="C125" s="2" t="s">
        <v>6</v>
      </c>
      <c r="D125" s="10"/>
      <c r="E125" s="6" t="s">
        <v>4</v>
      </c>
      <c r="F125" s="13" t="s">
        <v>15</v>
      </c>
      <c r="G125" s="15">
        <f t="shared" si="7"/>
        <v>7.06</v>
      </c>
      <c r="H125" s="2" t="s">
        <v>7</v>
      </c>
      <c r="I125" s="4">
        <f t="shared" si="8"/>
        <v>0</v>
      </c>
      <c r="J125" s="2" t="s">
        <v>8</v>
      </c>
      <c r="O125">
        <f t="shared" si="9"/>
        <v>0</v>
      </c>
    </row>
    <row r="126" spans="2:15" ht="12.75">
      <c r="B126" s="10"/>
      <c r="C126" s="2" t="s">
        <v>6</v>
      </c>
      <c r="D126" s="10"/>
      <c r="E126" s="6" t="s">
        <v>4</v>
      </c>
      <c r="F126" s="13" t="s">
        <v>15</v>
      </c>
      <c r="G126" s="15">
        <f t="shared" si="7"/>
        <v>7.06</v>
      </c>
      <c r="H126" s="2" t="s">
        <v>7</v>
      </c>
      <c r="I126" s="4">
        <f t="shared" si="8"/>
        <v>0</v>
      </c>
      <c r="J126" s="2" t="s">
        <v>8</v>
      </c>
      <c r="O126">
        <f t="shared" si="9"/>
        <v>0</v>
      </c>
    </row>
    <row r="127" spans="2:15" ht="12.75">
      <c r="B127" s="10"/>
      <c r="C127" s="2" t="s">
        <v>6</v>
      </c>
      <c r="D127" s="10"/>
      <c r="E127" s="6" t="s">
        <v>4</v>
      </c>
      <c r="F127" s="13" t="s">
        <v>15</v>
      </c>
      <c r="G127" s="15">
        <f t="shared" si="7"/>
        <v>7.06</v>
      </c>
      <c r="H127" s="2" t="s">
        <v>7</v>
      </c>
      <c r="I127" s="4">
        <f t="shared" si="8"/>
        <v>0</v>
      </c>
      <c r="J127" s="2" t="s">
        <v>8</v>
      </c>
      <c r="O127">
        <f t="shared" si="9"/>
        <v>0</v>
      </c>
    </row>
    <row r="128" spans="2:15" ht="12.75">
      <c r="B128" s="10"/>
      <c r="C128" s="2" t="s">
        <v>6</v>
      </c>
      <c r="D128" s="10"/>
      <c r="E128" s="6" t="s">
        <v>4</v>
      </c>
      <c r="F128" s="13" t="s">
        <v>15</v>
      </c>
      <c r="G128" s="15">
        <f t="shared" si="7"/>
        <v>7.06</v>
      </c>
      <c r="H128" s="2" t="s">
        <v>7</v>
      </c>
      <c r="I128" s="4">
        <f t="shared" si="8"/>
        <v>0</v>
      </c>
      <c r="J128" s="2" t="s">
        <v>8</v>
      </c>
      <c r="O128">
        <f t="shared" si="9"/>
        <v>0</v>
      </c>
    </row>
    <row r="129" spans="2:15" ht="12.75">
      <c r="B129" s="10"/>
      <c r="C129" s="2" t="s">
        <v>6</v>
      </c>
      <c r="D129" s="10"/>
      <c r="E129" s="6" t="s">
        <v>4</v>
      </c>
      <c r="F129" s="13" t="s">
        <v>15</v>
      </c>
      <c r="G129" s="15">
        <f t="shared" si="7"/>
        <v>7.06</v>
      </c>
      <c r="H129" s="2" t="s">
        <v>7</v>
      </c>
      <c r="I129" s="4">
        <f t="shared" si="8"/>
        <v>0</v>
      </c>
      <c r="J129" s="2" t="s">
        <v>8</v>
      </c>
      <c r="O129">
        <f t="shared" si="9"/>
        <v>0</v>
      </c>
    </row>
    <row r="130" spans="2:15" ht="12.75">
      <c r="B130" s="10"/>
      <c r="C130" s="2" t="s">
        <v>6</v>
      </c>
      <c r="D130" s="10"/>
      <c r="E130" s="6" t="s">
        <v>4</v>
      </c>
      <c r="F130" s="13" t="s">
        <v>15</v>
      </c>
      <c r="G130" s="15">
        <f t="shared" si="7"/>
        <v>7.06</v>
      </c>
      <c r="H130" s="2" t="s">
        <v>7</v>
      </c>
      <c r="I130" s="4">
        <f t="shared" si="8"/>
        <v>0</v>
      </c>
      <c r="J130" s="2" t="s">
        <v>8</v>
      </c>
      <c r="O130">
        <f t="shared" si="9"/>
        <v>0</v>
      </c>
    </row>
    <row r="131" spans="2:15" ht="12.75">
      <c r="B131" s="10"/>
      <c r="C131" s="2" t="s">
        <v>6</v>
      </c>
      <c r="D131" s="10"/>
      <c r="E131" s="6" t="s">
        <v>4</v>
      </c>
      <c r="F131" s="13" t="s">
        <v>15</v>
      </c>
      <c r="G131" s="15">
        <f t="shared" si="7"/>
        <v>7.06</v>
      </c>
      <c r="H131" s="2" t="s">
        <v>7</v>
      </c>
      <c r="I131" s="4">
        <f t="shared" si="8"/>
        <v>0</v>
      </c>
      <c r="J131" s="2" t="s">
        <v>8</v>
      </c>
      <c r="O131">
        <f t="shared" si="9"/>
        <v>0</v>
      </c>
    </row>
    <row r="132" spans="2:15" ht="12.75">
      <c r="B132" s="10"/>
      <c r="C132" s="2" t="s">
        <v>6</v>
      </c>
      <c r="D132" s="10"/>
      <c r="E132" s="6" t="s">
        <v>4</v>
      </c>
      <c r="F132" s="13" t="s">
        <v>15</v>
      </c>
      <c r="G132" s="15">
        <f t="shared" si="7"/>
        <v>7.06</v>
      </c>
      <c r="H132" s="2" t="s">
        <v>7</v>
      </c>
      <c r="I132" s="4">
        <f t="shared" si="8"/>
        <v>0</v>
      </c>
      <c r="J132" s="2" t="s">
        <v>8</v>
      </c>
      <c r="O132">
        <f t="shared" si="9"/>
        <v>0</v>
      </c>
    </row>
    <row r="133" spans="2:15" ht="12.75">
      <c r="B133" s="10"/>
      <c r="C133" s="2" t="s">
        <v>6</v>
      </c>
      <c r="D133" s="10"/>
      <c r="E133" s="6" t="s">
        <v>4</v>
      </c>
      <c r="F133" s="13" t="s">
        <v>15</v>
      </c>
      <c r="G133" s="15">
        <f t="shared" si="7"/>
        <v>7.06</v>
      </c>
      <c r="H133" s="2" t="s">
        <v>7</v>
      </c>
      <c r="I133" s="4">
        <f t="shared" si="8"/>
        <v>0</v>
      </c>
      <c r="J133" s="2" t="s">
        <v>8</v>
      </c>
      <c r="O133">
        <f t="shared" si="9"/>
        <v>0</v>
      </c>
    </row>
    <row r="134" spans="2:15" ht="12.75">
      <c r="B134" s="10"/>
      <c r="C134" s="2" t="s">
        <v>6</v>
      </c>
      <c r="D134" s="10"/>
      <c r="E134" s="6" t="s">
        <v>4</v>
      </c>
      <c r="F134" s="13" t="s">
        <v>15</v>
      </c>
      <c r="G134" s="15">
        <f t="shared" si="7"/>
        <v>7.06</v>
      </c>
      <c r="H134" s="2" t="s">
        <v>7</v>
      </c>
      <c r="I134" s="4">
        <f t="shared" si="8"/>
        <v>0</v>
      </c>
      <c r="J134" s="2" t="s">
        <v>8</v>
      </c>
      <c r="O134">
        <f t="shared" si="9"/>
        <v>0</v>
      </c>
    </row>
    <row r="135" spans="2:15" ht="12.75">
      <c r="B135" s="10"/>
      <c r="C135" s="2" t="s">
        <v>6</v>
      </c>
      <c r="D135" s="10"/>
      <c r="E135" s="6" t="s">
        <v>4</v>
      </c>
      <c r="F135" s="13" t="s">
        <v>15</v>
      </c>
      <c r="G135" s="15">
        <f t="shared" si="7"/>
        <v>7.06</v>
      </c>
      <c r="H135" s="2" t="s">
        <v>7</v>
      </c>
      <c r="I135" s="4">
        <f t="shared" si="8"/>
        <v>0</v>
      </c>
      <c r="J135" s="2" t="s">
        <v>8</v>
      </c>
      <c r="O135">
        <f t="shared" si="9"/>
        <v>0</v>
      </c>
    </row>
    <row r="136" spans="2:15" ht="12.75">
      <c r="B136" s="10"/>
      <c r="C136" s="2" t="s">
        <v>6</v>
      </c>
      <c r="D136" s="10"/>
      <c r="E136" s="6" t="s">
        <v>4</v>
      </c>
      <c r="F136" s="13" t="s">
        <v>15</v>
      </c>
      <c r="G136" s="15">
        <f t="shared" si="7"/>
        <v>7.06</v>
      </c>
      <c r="H136" s="2" t="s">
        <v>7</v>
      </c>
      <c r="I136" s="4">
        <f t="shared" si="8"/>
        <v>0</v>
      </c>
      <c r="J136" s="2" t="s">
        <v>8</v>
      </c>
      <c r="O136">
        <f t="shared" si="9"/>
        <v>0</v>
      </c>
    </row>
    <row r="137" spans="2:15" ht="12.75">
      <c r="B137" s="10"/>
      <c r="C137" s="2" t="s">
        <v>6</v>
      </c>
      <c r="D137" s="10"/>
      <c r="E137" s="6" t="s">
        <v>4</v>
      </c>
      <c r="F137" s="13" t="s">
        <v>15</v>
      </c>
      <c r="G137" s="15">
        <f t="shared" si="7"/>
        <v>7.06</v>
      </c>
      <c r="H137" s="2" t="s">
        <v>7</v>
      </c>
      <c r="I137" s="4">
        <f t="shared" si="8"/>
        <v>0</v>
      </c>
      <c r="J137" s="2" t="s">
        <v>8</v>
      </c>
      <c r="O137">
        <f t="shared" si="9"/>
        <v>0</v>
      </c>
    </row>
    <row r="138" spans="2:15" ht="12.75">
      <c r="B138" s="10"/>
      <c r="C138" s="2" t="s">
        <v>6</v>
      </c>
      <c r="D138" s="10"/>
      <c r="E138" s="6" t="s">
        <v>4</v>
      </c>
      <c r="F138" s="13" t="s">
        <v>15</v>
      </c>
      <c r="G138" s="15">
        <f t="shared" si="7"/>
        <v>7.06</v>
      </c>
      <c r="H138" s="2" t="s">
        <v>7</v>
      </c>
      <c r="I138" s="4">
        <f t="shared" si="8"/>
        <v>0</v>
      </c>
      <c r="J138" s="2" t="s">
        <v>8</v>
      </c>
      <c r="O138">
        <f t="shared" si="9"/>
        <v>0</v>
      </c>
    </row>
    <row r="139" spans="2:15" ht="12.75">
      <c r="B139" s="10"/>
      <c r="C139" s="2" t="s">
        <v>6</v>
      </c>
      <c r="D139" s="10"/>
      <c r="E139" s="6" t="s">
        <v>4</v>
      </c>
      <c r="F139" s="13" t="s">
        <v>15</v>
      </c>
      <c r="G139" s="15">
        <f t="shared" si="7"/>
        <v>7.06</v>
      </c>
      <c r="H139" s="2" t="s">
        <v>7</v>
      </c>
      <c r="I139" s="4">
        <f t="shared" si="8"/>
        <v>0</v>
      </c>
      <c r="J139" s="2" t="s">
        <v>8</v>
      </c>
      <c r="O139">
        <f t="shared" si="9"/>
        <v>0</v>
      </c>
    </row>
    <row r="140" spans="2:15" ht="12.75">
      <c r="B140" s="10"/>
      <c r="C140" s="2" t="s">
        <v>6</v>
      </c>
      <c r="D140" s="10"/>
      <c r="E140" s="6" t="s">
        <v>4</v>
      </c>
      <c r="F140" s="13" t="s">
        <v>15</v>
      </c>
      <c r="G140" s="15">
        <f t="shared" si="7"/>
        <v>7.06</v>
      </c>
      <c r="H140" s="2" t="s">
        <v>7</v>
      </c>
      <c r="I140" s="4">
        <f t="shared" si="8"/>
        <v>0</v>
      </c>
      <c r="J140" s="2" t="s">
        <v>8</v>
      </c>
      <c r="O140">
        <f t="shared" si="9"/>
        <v>0</v>
      </c>
    </row>
    <row r="141" spans="2:15" ht="12.75">
      <c r="B141" s="10"/>
      <c r="C141" s="2" t="s">
        <v>6</v>
      </c>
      <c r="D141" s="10"/>
      <c r="E141" s="6" t="s">
        <v>4</v>
      </c>
      <c r="F141" s="13" t="s">
        <v>15</v>
      </c>
      <c r="G141" s="15">
        <f t="shared" si="7"/>
        <v>7.06</v>
      </c>
      <c r="H141" s="2" t="s">
        <v>7</v>
      </c>
      <c r="I141" s="4">
        <f t="shared" si="8"/>
        <v>0</v>
      </c>
      <c r="J141" s="2" t="s">
        <v>8</v>
      </c>
      <c r="O141">
        <f t="shared" si="9"/>
        <v>0</v>
      </c>
    </row>
    <row r="142" spans="2:15" ht="12.75">
      <c r="B142" s="10"/>
      <c r="C142" s="2" t="s">
        <v>6</v>
      </c>
      <c r="D142" s="10"/>
      <c r="E142" s="6" t="s">
        <v>4</v>
      </c>
      <c r="F142" s="13" t="s">
        <v>15</v>
      </c>
      <c r="G142" s="15">
        <f t="shared" si="7"/>
        <v>7.06</v>
      </c>
      <c r="H142" s="2" t="s">
        <v>7</v>
      </c>
      <c r="I142" s="4">
        <f t="shared" si="8"/>
        <v>0</v>
      </c>
      <c r="J142" s="2" t="s">
        <v>8</v>
      </c>
      <c r="O142">
        <f t="shared" si="9"/>
        <v>0</v>
      </c>
    </row>
    <row r="143" spans="2:15" ht="12.75">
      <c r="B143" s="10"/>
      <c r="C143" s="2" t="s">
        <v>6</v>
      </c>
      <c r="D143" s="10"/>
      <c r="E143" s="6" t="s">
        <v>4</v>
      </c>
      <c r="F143" s="13" t="s">
        <v>15</v>
      </c>
      <c r="G143" s="15">
        <f t="shared" si="7"/>
        <v>7.06</v>
      </c>
      <c r="H143" s="2" t="s">
        <v>7</v>
      </c>
      <c r="I143" s="4">
        <f t="shared" si="8"/>
        <v>0</v>
      </c>
      <c r="J143" s="2" t="s">
        <v>8</v>
      </c>
      <c r="O143">
        <f t="shared" si="9"/>
        <v>0</v>
      </c>
    </row>
    <row r="144" spans="2:15" ht="12.75">
      <c r="B144" s="10"/>
      <c r="C144" s="2" t="s">
        <v>6</v>
      </c>
      <c r="D144" s="10"/>
      <c r="E144" s="6" t="s">
        <v>4</v>
      </c>
      <c r="F144" s="13" t="s">
        <v>15</v>
      </c>
      <c r="G144" s="15">
        <f t="shared" si="7"/>
        <v>7.06</v>
      </c>
      <c r="H144" s="2" t="s">
        <v>7</v>
      </c>
      <c r="I144" s="4">
        <f t="shared" si="8"/>
        <v>0</v>
      </c>
      <c r="J144" s="2" t="s">
        <v>8</v>
      </c>
      <c r="O144">
        <f t="shared" si="9"/>
        <v>0</v>
      </c>
    </row>
    <row r="145" spans="2:15" ht="12.75">
      <c r="B145" s="10"/>
      <c r="C145" s="2" t="s">
        <v>6</v>
      </c>
      <c r="D145" s="10"/>
      <c r="E145" s="6" t="s">
        <v>4</v>
      </c>
      <c r="F145" s="13" t="s">
        <v>15</v>
      </c>
      <c r="G145" s="15">
        <f t="shared" si="7"/>
        <v>7.06</v>
      </c>
      <c r="H145" s="2" t="s">
        <v>7</v>
      </c>
      <c r="I145" s="4">
        <f t="shared" si="8"/>
        <v>0</v>
      </c>
      <c r="J145" s="2" t="s">
        <v>8</v>
      </c>
      <c r="O145">
        <f t="shared" si="9"/>
        <v>0</v>
      </c>
    </row>
    <row r="146" spans="2:15" ht="12.75">
      <c r="B146" s="10"/>
      <c r="C146" s="2" t="s">
        <v>6</v>
      </c>
      <c r="D146" s="10"/>
      <c r="E146" s="6" t="s">
        <v>4</v>
      </c>
      <c r="F146" s="13" t="s">
        <v>15</v>
      </c>
      <c r="G146" s="15">
        <f t="shared" si="7"/>
        <v>7.06</v>
      </c>
      <c r="H146" s="2" t="s">
        <v>7</v>
      </c>
      <c r="I146" s="4">
        <f t="shared" si="8"/>
        <v>0</v>
      </c>
      <c r="J146" s="2" t="s">
        <v>8</v>
      </c>
      <c r="O146">
        <f t="shared" si="9"/>
        <v>0</v>
      </c>
    </row>
    <row r="147" spans="2:15" ht="12.75">
      <c r="B147" s="10"/>
      <c r="C147" s="2" t="s">
        <v>6</v>
      </c>
      <c r="D147" s="10"/>
      <c r="E147" s="6" t="s">
        <v>4</v>
      </c>
      <c r="F147" s="13" t="s">
        <v>15</v>
      </c>
      <c r="G147" s="15">
        <f t="shared" si="7"/>
        <v>7.06</v>
      </c>
      <c r="H147" s="2" t="s">
        <v>7</v>
      </c>
      <c r="I147" s="4">
        <f t="shared" si="8"/>
        <v>0</v>
      </c>
      <c r="J147" s="2" t="s">
        <v>8</v>
      </c>
      <c r="O147">
        <f t="shared" si="9"/>
        <v>0</v>
      </c>
    </row>
    <row r="148" spans="2:15" ht="12.75">
      <c r="B148" s="10"/>
      <c r="C148" s="2" t="s">
        <v>6</v>
      </c>
      <c r="D148" s="10"/>
      <c r="E148" s="6" t="s">
        <v>4</v>
      </c>
      <c r="F148" s="13" t="s">
        <v>15</v>
      </c>
      <c r="G148" s="15">
        <f t="shared" si="7"/>
        <v>7.06</v>
      </c>
      <c r="H148" s="2" t="s">
        <v>7</v>
      </c>
      <c r="I148" s="4">
        <f t="shared" si="8"/>
        <v>0</v>
      </c>
      <c r="J148" s="2" t="s">
        <v>8</v>
      </c>
      <c r="O148">
        <f t="shared" si="9"/>
        <v>0</v>
      </c>
    </row>
    <row r="149" spans="2:15" ht="12.75">
      <c r="B149" s="10"/>
      <c r="C149" s="2" t="s">
        <v>6</v>
      </c>
      <c r="D149" s="10"/>
      <c r="E149" s="6" t="s">
        <v>4</v>
      </c>
      <c r="F149" s="13" t="s">
        <v>15</v>
      </c>
      <c r="G149" s="15">
        <f t="shared" si="7"/>
        <v>7.06</v>
      </c>
      <c r="H149" s="2" t="s">
        <v>7</v>
      </c>
      <c r="I149" s="4">
        <f t="shared" si="8"/>
        <v>0</v>
      </c>
      <c r="J149" s="2" t="s">
        <v>8</v>
      </c>
      <c r="O149">
        <f t="shared" si="9"/>
        <v>0</v>
      </c>
    </row>
    <row r="150" spans="2:15" ht="12.75">
      <c r="B150" s="10"/>
      <c r="C150" s="2" t="s">
        <v>6</v>
      </c>
      <c r="D150" s="10"/>
      <c r="E150" s="6" t="s">
        <v>4</v>
      </c>
      <c r="F150" s="13" t="s">
        <v>15</v>
      </c>
      <c r="G150" s="15">
        <f t="shared" si="7"/>
        <v>7.06</v>
      </c>
      <c r="H150" s="2" t="s">
        <v>7</v>
      </c>
      <c r="I150" s="4">
        <f t="shared" si="8"/>
        <v>0</v>
      </c>
      <c r="J150" s="2" t="s">
        <v>8</v>
      </c>
      <c r="O150">
        <f t="shared" si="9"/>
        <v>0</v>
      </c>
    </row>
    <row r="151" spans="2:21" ht="12.75">
      <c r="B151" s="10"/>
      <c r="C151" s="2" t="s">
        <v>6</v>
      </c>
      <c r="D151" s="10"/>
      <c r="E151" s="6" t="s">
        <v>4</v>
      </c>
      <c r="F151" s="13" t="s">
        <v>15</v>
      </c>
      <c r="G151" s="15">
        <f t="shared" si="7"/>
        <v>7.06</v>
      </c>
      <c r="H151" s="2" t="s">
        <v>7</v>
      </c>
      <c r="I151" s="4">
        <f t="shared" si="8"/>
        <v>0</v>
      </c>
      <c r="J151" s="2" t="s">
        <v>8</v>
      </c>
      <c r="O151">
        <f t="shared" si="9"/>
        <v>0</v>
      </c>
      <c r="U151" s="22"/>
    </row>
    <row r="152" spans="2:21" ht="12.75">
      <c r="B152" s="10"/>
      <c r="C152" s="2" t="s">
        <v>6</v>
      </c>
      <c r="D152" s="10"/>
      <c r="E152" s="6" t="s">
        <v>4</v>
      </c>
      <c r="F152" s="13" t="s">
        <v>15</v>
      </c>
      <c r="G152" s="15">
        <f t="shared" si="7"/>
        <v>7.06</v>
      </c>
      <c r="H152" s="2" t="s">
        <v>7</v>
      </c>
      <c r="I152" s="4">
        <f t="shared" si="8"/>
        <v>0</v>
      </c>
      <c r="J152" s="2" t="s">
        <v>8</v>
      </c>
      <c r="O152">
        <f t="shared" si="9"/>
        <v>0</v>
      </c>
      <c r="U152" s="25"/>
    </row>
    <row r="153" spans="2:3" ht="12">
      <c r="B153" s="9" t="s">
        <v>21</v>
      </c>
      <c r="C153" s="8"/>
    </row>
    <row r="154" spans="2:15" ht="12.75">
      <c r="B154" s="5">
        <f>SUM(B121:B152)</f>
        <v>60</v>
      </c>
      <c r="C154" s="2" t="s">
        <v>9</v>
      </c>
      <c r="D154" s="5">
        <f>O154</f>
        <v>60000</v>
      </c>
      <c r="E154" s="6" t="s">
        <v>4</v>
      </c>
      <c r="H154" s="7" t="s">
        <v>10</v>
      </c>
      <c r="I154" s="4">
        <f>SUM(I121:I152)</f>
        <v>423.59999999999997</v>
      </c>
      <c r="O154">
        <f>SUM(O121:O152)</f>
        <v>60000</v>
      </c>
    </row>
    <row r="155" spans="8:9" ht="12">
      <c r="H155" s="7" t="s">
        <v>11</v>
      </c>
      <c r="I155" s="4">
        <f>I154*12</f>
        <v>5083.2</v>
      </c>
    </row>
    <row r="156" spans="8:9" ht="12">
      <c r="H156" s="7"/>
      <c r="I156" s="4"/>
    </row>
    <row r="157" spans="8:9" ht="12.75" thickBot="1">
      <c r="H157" s="7"/>
      <c r="I157" s="4"/>
    </row>
    <row r="158" spans="2:7" ht="13.5" thickBot="1" thickTop="1">
      <c r="B158" s="9" t="s">
        <v>17</v>
      </c>
      <c r="C158" s="68"/>
      <c r="D158" s="69"/>
      <c r="G158" s="3"/>
    </row>
    <row r="159" ht="11.25" thickTop="1"/>
    <row r="160" spans="2:9" ht="12.75">
      <c r="B160" s="11" t="s">
        <v>12</v>
      </c>
      <c r="C160" s="10"/>
      <c r="D160" s="6" t="s">
        <v>4</v>
      </c>
      <c r="E160" s="11" t="s">
        <v>3</v>
      </c>
      <c r="F160" s="14"/>
      <c r="G160" s="12" t="s">
        <v>5</v>
      </c>
      <c r="H160" s="26" t="s">
        <v>31</v>
      </c>
      <c r="I160" s="27" t="s">
        <v>16</v>
      </c>
    </row>
    <row r="161" spans="2:9" ht="12.75">
      <c r="B161" s="11" t="s">
        <v>13</v>
      </c>
      <c r="C161" s="10"/>
      <c r="D161" s="6" t="s">
        <v>4</v>
      </c>
      <c r="E161" s="11" t="s">
        <v>3</v>
      </c>
      <c r="F161" s="16"/>
      <c r="G161" s="12" t="s">
        <v>5</v>
      </c>
      <c r="H161" s="26">
        <v>1000</v>
      </c>
      <c r="I161" s="27" t="s">
        <v>4</v>
      </c>
    </row>
    <row r="162" spans="2:9" ht="12.75">
      <c r="B162" s="11" t="s">
        <v>13</v>
      </c>
      <c r="C162" s="10"/>
      <c r="D162" s="6" t="s">
        <v>4</v>
      </c>
      <c r="E162" s="11" t="s">
        <v>3</v>
      </c>
      <c r="F162" s="16"/>
      <c r="G162" s="12" t="s">
        <v>5</v>
      </c>
      <c r="H162" s="26">
        <v>1000</v>
      </c>
      <c r="I162" s="27" t="s">
        <v>4</v>
      </c>
    </row>
    <row r="163" spans="2:9" ht="12.75">
      <c r="B163" s="11" t="s">
        <v>13</v>
      </c>
      <c r="C163" s="10"/>
      <c r="D163" s="6" t="s">
        <v>4</v>
      </c>
      <c r="E163" s="11" t="s">
        <v>3</v>
      </c>
      <c r="F163" s="16"/>
      <c r="G163" s="12" t="s">
        <v>5</v>
      </c>
      <c r="H163" s="26">
        <v>1000</v>
      </c>
      <c r="I163" s="27" t="s">
        <v>4</v>
      </c>
    </row>
    <row r="164" spans="2:9" ht="12.75">
      <c r="B164" s="11" t="s">
        <v>13</v>
      </c>
      <c r="C164" s="10"/>
      <c r="D164" s="6" t="s">
        <v>4</v>
      </c>
      <c r="E164" s="11" t="s">
        <v>3</v>
      </c>
      <c r="F164" s="16"/>
      <c r="G164" s="12" t="s">
        <v>5</v>
      </c>
      <c r="H164" s="26">
        <v>1000</v>
      </c>
      <c r="I164" s="27" t="s">
        <v>4</v>
      </c>
    </row>
    <row r="165" spans="2:9" ht="12.75">
      <c r="B165" s="11" t="s">
        <v>13</v>
      </c>
      <c r="C165" s="10"/>
      <c r="D165" s="6" t="s">
        <v>4</v>
      </c>
      <c r="E165" s="11" t="s">
        <v>3</v>
      </c>
      <c r="F165" s="16"/>
      <c r="G165" s="12" t="s">
        <v>5</v>
      </c>
      <c r="H165" s="26">
        <v>1000</v>
      </c>
      <c r="I165" s="27" t="s">
        <v>4</v>
      </c>
    </row>
    <row r="166" spans="2:9" ht="12.75">
      <c r="B166" s="11" t="s">
        <v>13</v>
      </c>
      <c r="C166" s="10"/>
      <c r="D166" s="6" t="s">
        <v>4</v>
      </c>
      <c r="E166" s="11" t="s">
        <v>3</v>
      </c>
      <c r="F166" s="16"/>
      <c r="G166" s="12" t="s">
        <v>5</v>
      </c>
      <c r="H166" s="26">
        <v>1000</v>
      </c>
      <c r="I166" s="27" t="s">
        <v>4</v>
      </c>
    </row>
    <row r="167" spans="2:9" ht="12.75">
      <c r="B167" s="11" t="s">
        <v>14</v>
      </c>
      <c r="C167" s="26">
        <f>SUM(C160:C166)</f>
        <v>0</v>
      </c>
      <c r="D167" s="6" t="s">
        <v>4</v>
      </c>
      <c r="E167" s="11" t="s">
        <v>3</v>
      </c>
      <c r="F167" s="14"/>
      <c r="G167" s="57" t="s">
        <v>5</v>
      </c>
      <c r="H167" s="26">
        <v>1000</v>
      </c>
      <c r="I167" s="27" t="s">
        <v>4</v>
      </c>
    </row>
    <row r="168" ht="12.75">
      <c r="S168" s="28"/>
    </row>
    <row r="169" spans="11:19" ht="13.5" thickBot="1">
      <c r="K169" s="22" t="s">
        <v>33</v>
      </c>
      <c r="S169" s="28"/>
    </row>
    <row r="170" spans="2:19" ht="14.25" thickBot="1" thickTop="1">
      <c r="B170" s="18" t="s">
        <v>22</v>
      </c>
      <c r="C170" s="68"/>
      <c r="D170" s="69"/>
      <c r="E170" s="21" t="s">
        <v>20</v>
      </c>
      <c r="G170" s="24"/>
      <c r="H170" s="56" t="s">
        <v>32</v>
      </c>
      <c r="K170" s="23"/>
      <c r="S170" s="28"/>
    </row>
    <row r="171" spans="2:19" ht="13.5" thickTop="1">
      <c r="B171" s="10"/>
      <c r="C171" s="2" t="s">
        <v>6</v>
      </c>
      <c r="D171" s="10"/>
      <c r="E171" s="6" t="s">
        <v>4</v>
      </c>
      <c r="F171" s="13" t="s">
        <v>15</v>
      </c>
      <c r="G171" s="15">
        <f>ROUND(IF(D171&gt;C$167,F$160+(F$161*C$161+F$162*C$162+F$163*C$163+F$164*C$164+F$165*C$165+F$166*C$166+(D171-C$167)*F$167)/1000,IF(D171&gt;C$160+C$161+C$162+C$163+C$164+C$165,F$160+(F$161*C$161+F$162*C$162+F$163*C$163+F$164*C$164+F$165*C$165+(D171-C$160-C$161-C$162-C$163-C$164-C$165)*F$166)/1000,IF(D171&gt;C$160+C$161+C$162+C$163+C$164,F$160+(F$161*C$161+F$162*C$162+F$163*C$163+F$164*C$164+(D171-C$160-C$161-C$162-C$163-C$164)*F$165)/1000,IF(D171&gt;C$160+C$161+C$162+C$163,F$160+(F$161*C$161+F$162*C$162+F$163*C$163+(D171-C$160-C$161-C$162-C$163)*F$164)/1000,IF(D171&gt;C$160+C$161+C$162,F$160+(F$161*C$161+F$162*C$162+(D171-C$160-C$161-C$162)*F$163)/1000,IF(D171&gt;C$160+C$161,F$160+(F$161*C$161+(D171-C$160-C$161)*F$162)/1000,IF(D171&gt;C$160,F$160+(D171-C$160)*F$161/1000,F$160))))))),2)</f>
        <v>0</v>
      </c>
      <c r="H171" s="2" t="s">
        <v>7</v>
      </c>
      <c r="I171" s="4">
        <f>B171*G171</f>
        <v>0</v>
      </c>
      <c r="J171" s="2" t="s">
        <v>8</v>
      </c>
      <c r="O171">
        <f>B171*D171</f>
        <v>0</v>
      </c>
      <c r="S171" s="28"/>
    </row>
    <row r="172" spans="2:19" ht="12.75">
      <c r="B172" s="10"/>
      <c r="C172" s="2" t="s">
        <v>6</v>
      </c>
      <c r="D172" s="10"/>
      <c r="E172" s="6" t="s">
        <v>4</v>
      </c>
      <c r="F172" s="13" t="s">
        <v>15</v>
      </c>
      <c r="G172" s="15">
        <f aca="true" t="shared" si="10" ref="G172:G202">ROUND(IF(D172&gt;C$167,F$160+(F$161*C$161+F$162*C$162+F$163*C$163+F$164*C$164+F$165*C$165+F$166*C$166+(D172-C$167)*F$167)/1000,IF(D172&gt;C$160+C$161+C$162+C$163+C$164+C$165,F$160+(F$161*C$161+F$162*C$162+F$163*C$163+F$164*C$164+F$165*C$165+(D172-C$160-C$161-C$162-C$163-C$164-C$165)*F$166)/1000,IF(D172&gt;C$160+C$161+C$162+C$163+C$164,F$160+(F$161*C$161+F$162*C$162+F$163*C$163+F$164*C$164+(D172-C$160-C$161-C$162-C$163-C$164)*F$165)/1000,IF(D172&gt;C$160+C$161+C$162+C$163,F$160+(F$161*C$161+F$162*C$162+F$163*C$163+(D172-C$160-C$161-C$162-C$163)*F$164)/1000,IF(D172&gt;C$160+C$161+C$162,F$160+(F$161*C$161+F$162*C$162+(D172-C$160-C$161-C$162)*F$163)/1000,IF(D172&gt;C$160+C$161,F$160+(F$161*C$161+(D172-C$160-C$161)*F$162)/1000,IF(D172&gt;C$160,F$160+(D172-C$160)*F$161/1000,F$160))))))),2)</f>
        <v>0</v>
      </c>
      <c r="H172" s="2" t="s">
        <v>7</v>
      </c>
      <c r="I172" s="4">
        <f aca="true" t="shared" si="11" ref="I172:I202">B172*G172</f>
        <v>0</v>
      </c>
      <c r="J172" s="2" t="s">
        <v>8</v>
      </c>
      <c r="O172">
        <f aca="true" t="shared" si="12" ref="O172:O202">B172*D172</f>
        <v>0</v>
      </c>
      <c r="S172" s="28"/>
    </row>
    <row r="173" spans="2:19" ht="12.75">
      <c r="B173" s="10"/>
      <c r="C173" s="2" t="s">
        <v>6</v>
      </c>
      <c r="D173" s="10"/>
      <c r="E173" s="6" t="s">
        <v>4</v>
      </c>
      <c r="F173" s="13" t="s">
        <v>15</v>
      </c>
      <c r="G173" s="15">
        <f t="shared" si="10"/>
        <v>0</v>
      </c>
      <c r="H173" s="2" t="s">
        <v>7</v>
      </c>
      <c r="I173" s="4">
        <f t="shared" si="11"/>
        <v>0</v>
      </c>
      <c r="J173" s="2" t="s">
        <v>8</v>
      </c>
      <c r="O173">
        <f t="shared" si="12"/>
        <v>0</v>
      </c>
      <c r="S173" s="28"/>
    </row>
    <row r="174" spans="2:19" ht="12.75">
      <c r="B174" s="10"/>
      <c r="C174" s="2" t="s">
        <v>6</v>
      </c>
      <c r="D174" s="10"/>
      <c r="E174" s="6" t="s">
        <v>4</v>
      </c>
      <c r="F174" s="13" t="s">
        <v>15</v>
      </c>
      <c r="G174" s="15">
        <f t="shared" si="10"/>
        <v>0</v>
      </c>
      <c r="H174" s="2" t="s">
        <v>7</v>
      </c>
      <c r="I174" s="4">
        <f t="shared" si="11"/>
        <v>0</v>
      </c>
      <c r="J174" s="2" t="s">
        <v>8</v>
      </c>
      <c r="O174">
        <f t="shared" si="12"/>
        <v>0</v>
      </c>
      <c r="S174" s="28"/>
    </row>
    <row r="175" spans="2:19" ht="12.75">
      <c r="B175" s="10"/>
      <c r="C175" s="2" t="s">
        <v>6</v>
      </c>
      <c r="D175" s="10"/>
      <c r="E175" s="6" t="s">
        <v>4</v>
      </c>
      <c r="F175" s="13" t="s">
        <v>15</v>
      </c>
      <c r="G175" s="15">
        <f t="shared" si="10"/>
        <v>0</v>
      </c>
      <c r="H175" s="2" t="s">
        <v>7</v>
      </c>
      <c r="I175" s="4">
        <f t="shared" si="11"/>
        <v>0</v>
      </c>
      <c r="J175" s="2" t="s">
        <v>8</v>
      </c>
      <c r="O175">
        <f t="shared" si="12"/>
        <v>0</v>
      </c>
      <c r="S175" s="28"/>
    </row>
    <row r="176" spans="2:19" ht="12.75">
      <c r="B176" s="10"/>
      <c r="C176" s="2" t="s">
        <v>6</v>
      </c>
      <c r="D176" s="10"/>
      <c r="E176" s="6" t="s">
        <v>4</v>
      </c>
      <c r="F176" s="13" t="s">
        <v>15</v>
      </c>
      <c r="G176" s="15">
        <f t="shared" si="10"/>
        <v>0</v>
      </c>
      <c r="H176" s="2" t="s">
        <v>7</v>
      </c>
      <c r="I176" s="4">
        <f t="shared" si="11"/>
        <v>0</v>
      </c>
      <c r="J176" s="2" t="s">
        <v>8</v>
      </c>
      <c r="O176">
        <f t="shared" si="12"/>
        <v>0</v>
      </c>
      <c r="S176" s="28"/>
    </row>
    <row r="177" spans="2:19" ht="12.75">
      <c r="B177" s="10"/>
      <c r="C177" s="2" t="s">
        <v>6</v>
      </c>
      <c r="D177" s="10"/>
      <c r="E177" s="6" t="s">
        <v>4</v>
      </c>
      <c r="F177" s="13" t="s">
        <v>15</v>
      </c>
      <c r="G177" s="15">
        <f t="shared" si="10"/>
        <v>0</v>
      </c>
      <c r="H177" s="2" t="s">
        <v>7</v>
      </c>
      <c r="I177" s="4">
        <f t="shared" si="11"/>
        <v>0</v>
      </c>
      <c r="J177" s="2" t="s">
        <v>8</v>
      </c>
      <c r="O177">
        <f t="shared" si="12"/>
        <v>0</v>
      </c>
      <c r="S177" s="28"/>
    </row>
    <row r="178" spans="2:19" ht="12.75">
      <c r="B178" s="10"/>
      <c r="C178" s="2" t="s">
        <v>6</v>
      </c>
      <c r="D178" s="10"/>
      <c r="E178" s="6" t="s">
        <v>4</v>
      </c>
      <c r="F178" s="13" t="s">
        <v>15</v>
      </c>
      <c r="G178" s="15">
        <f t="shared" si="10"/>
        <v>0</v>
      </c>
      <c r="H178" s="2" t="s">
        <v>7</v>
      </c>
      <c r="I178" s="4">
        <f t="shared" si="11"/>
        <v>0</v>
      </c>
      <c r="J178" s="2" t="s">
        <v>8</v>
      </c>
      <c r="O178">
        <f t="shared" si="12"/>
        <v>0</v>
      </c>
      <c r="S178" s="28"/>
    </row>
    <row r="179" spans="2:19" ht="12.75">
      <c r="B179" s="10"/>
      <c r="C179" s="2" t="s">
        <v>6</v>
      </c>
      <c r="D179" s="10"/>
      <c r="E179" s="6" t="s">
        <v>4</v>
      </c>
      <c r="F179" s="13" t="s">
        <v>15</v>
      </c>
      <c r="G179" s="15">
        <f t="shared" si="10"/>
        <v>0</v>
      </c>
      <c r="H179" s="2" t="s">
        <v>7</v>
      </c>
      <c r="I179" s="4">
        <f t="shared" si="11"/>
        <v>0</v>
      </c>
      <c r="J179" s="2" t="s">
        <v>8</v>
      </c>
      <c r="O179">
        <f t="shared" si="12"/>
        <v>0</v>
      </c>
      <c r="S179" s="28"/>
    </row>
    <row r="180" spans="2:19" ht="12.75">
      <c r="B180" s="10"/>
      <c r="C180" s="2" t="s">
        <v>6</v>
      </c>
      <c r="D180" s="10"/>
      <c r="E180" s="6" t="s">
        <v>4</v>
      </c>
      <c r="F180" s="13" t="s">
        <v>15</v>
      </c>
      <c r="G180" s="15">
        <f t="shared" si="10"/>
        <v>0</v>
      </c>
      <c r="H180" s="2" t="s">
        <v>7</v>
      </c>
      <c r="I180" s="4">
        <f t="shared" si="11"/>
        <v>0</v>
      </c>
      <c r="J180" s="2" t="s">
        <v>8</v>
      </c>
      <c r="O180">
        <f t="shared" si="12"/>
        <v>0</v>
      </c>
      <c r="S180" s="28"/>
    </row>
    <row r="181" spans="2:19" ht="12.75">
      <c r="B181" s="10"/>
      <c r="C181" s="2" t="s">
        <v>6</v>
      </c>
      <c r="D181" s="10"/>
      <c r="E181" s="6" t="s">
        <v>4</v>
      </c>
      <c r="F181" s="13" t="s">
        <v>15</v>
      </c>
      <c r="G181" s="15">
        <f t="shared" si="10"/>
        <v>0</v>
      </c>
      <c r="H181" s="2" t="s">
        <v>7</v>
      </c>
      <c r="I181" s="4">
        <f t="shared" si="11"/>
        <v>0</v>
      </c>
      <c r="J181" s="2" t="s">
        <v>8</v>
      </c>
      <c r="O181">
        <f t="shared" si="12"/>
        <v>0</v>
      </c>
      <c r="S181" s="28"/>
    </row>
    <row r="182" spans="2:19" ht="12.75">
      <c r="B182" s="10"/>
      <c r="C182" s="2" t="s">
        <v>6</v>
      </c>
      <c r="D182" s="10"/>
      <c r="E182" s="6" t="s">
        <v>4</v>
      </c>
      <c r="F182" s="13" t="s">
        <v>15</v>
      </c>
      <c r="G182" s="15">
        <f t="shared" si="10"/>
        <v>0</v>
      </c>
      <c r="H182" s="2" t="s">
        <v>7</v>
      </c>
      <c r="I182" s="4">
        <f t="shared" si="11"/>
        <v>0</v>
      </c>
      <c r="J182" s="2" t="s">
        <v>8</v>
      </c>
      <c r="O182">
        <f t="shared" si="12"/>
        <v>0</v>
      </c>
      <c r="S182" s="28"/>
    </row>
    <row r="183" spans="2:19" ht="12.75">
      <c r="B183" s="10"/>
      <c r="C183" s="2" t="s">
        <v>6</v>
      </c>
      <c r="D183" s="10"/>
      <c r="E183" s="6" t="s">
        <v>4</v>
      </c>
      <c r="F183" s="13" t="s">
        <v>15</v>
      </c>
      <c r="G183" s="15">
        <f t="shared" si="10"/>
        <v>0</v>
      </c>
      <c r="H183" s="2" t="s">
        <v>7</v>
      </c>
      <c r="I183" s="4">
        <f t="shared" si="11"/>
        <v>0</v>
      </c>
      <c r="J183" s="2" t="s">
        <v>8</v>
      </c>
      <c r="O183">
        <f t="shared" si="12"/>
        <v>0</v>
      </c>
      <c r="S183" s="28"/>
    </row>
    <row r="184" spans="2:19" ht="12.75">
      <c r="B184" s="10"/>
      <c r="C184" s="2" t="s">
        <v>6</v>
      </c>
      <c r="D184" s="10"/>
      <c r="E184" s="6" t="s">
        <v>4</v>
      </c>
      <c r="F184" s="13" t="s">
        <v>15</v>
      </c>
      <c r="G184" s="15">
        <f t="shared" si="10"/>
        <v>0</v>
      </c>
      <c r="H184" s="2" t="s">
        <v>7</v>
      </c>
      <c r="I184" s="4">
        <f t="shared" si="11"/>
        <v>0</v>
      </c>
      <c r="J184" s="2" t="s">
        <v>8</v>
      </c>
      <c r="O184">
        <f t="shared" si="12"/>
        <v>0</v>
      </c>
      <c r="S184" s="28"/>
    </row>
    <row r="185" spans="2:19" ht="12.75">
      <c r="B185" s="10"/>
      <c r="C185" s="2" t="s">
        <v>6</v>
      </c>
      <c r="D185" s="10"/>
      <c r="E185" s="6" t="s">
        <v>4</v>
      </c>
      <c r="F185" s="13" t="s">
        <v>15</v>
      </c>
      <c r="G185" s="15">
        <f t="shared" si="10"/>
        <v>0</v>
      </c>
      <c r="H185" s="2" t="s">
        <v>7</v>
      </c>
      <c r="I185" s="4">
        <f t="shared" si="11"/>
        <v>0</v>
      </c>
      <c r="J185" s="2" t="s">
        <v>8</v>
      </c>
      <c r="O185">
        <f t="shared" si="12"/>
        <v>0</v>
      </c>
      <c r="S185" s="28"/>
    </row>
    <row r="186" spans="2:19" ht="12.75">
      <c r="B186" s="10"/>
      <c r="C186" s="2" t="s">
        <v>6</v>
      </c>
      <c r="D186" s="10"/>
      <c r="E186" s="6" t="s">
        <v>4</v>
      </c>
      <c r="F186" s="13" t="s">
        <v>15</v>
      </c>
      <c r="G186" s="15">
        <f t="shared" si="10"/>
        <v>0</v>
      </c>
      <c r="H186" s="2" t="s">
        <v>7</v>
      </c>
      <c r="I186" s="4">
        <f t="shared" si="11"/>
        <v>0</v>
      </c>
      <c r="J186" s="2" t="s">
        <v>8</v>
      </c>
      <c r="O186">
        <f t="shared" si="12"/>
        <v>0</v>
      </c>
      <c r="S186" s="28"/>
    </row>
    <row r="187" spans="2:19" ht="12.75">
      <c r="B187" s="10"/>
      <c r="C187" s="2" t="s">
        <v>6</v>
      </c>
      <c r="D187" s="10"/>
      <c r="E187" s="6" t="s">
        <v>4</v>
      </c>
      <c r="F187" s="13" t="s">
        <v>15</v>
      </c>
      <c r="G187" s="15">
        <f t="shared" si="10"/>
        <v>0</v>
      </c>
      <c r="H187" s="2" t="s">
        <v>7</v>
      </c>
      <c r="I187" s="4">
        <f t="shared" si="11"/>
        <v>0</v>
      </c>
      <c r="J187" s="2" t="s">
        <v>8</v>
      </c>
      <c r="O187">
        <f t="shared" si="12"/>
        <v>0</v>
      </c>
      <c r="S187" s="28"/>
    </row>
    <row r="188" spans="2:19" ht="12.75">
      <c r="B188" s="10"/>
      <c r="C188" s="2" t="s">
        <v>6</v>
      </c>
      <c r="D188" s="10"/>
      <c r="E188" s="6" t="s">
        <v>4</v>
      </c>
      <c r="F188" s="13" t="s">
        <v>15</v>
      </c>
      <c r="G188" s="15">
        <f t="shared" si="10"/>
        <v>0</v>
      </c>
      <c r="H188" s="2" t="s">
        <v>7</v>
      </c>
      <c r="I188" s="4">
        <f t="shared" si="11"/>
        <v>0</v>
      </c>
      <c r="J188" s="2" t="s">
        <v>8</v>
      </c>
      <c r="O188">
        <f t="shared" si="12"/>
        <v>0</v>
      </c>
      <c r="S188" s="28"/>
    </row>
    <row r="189" spans="2:19" ht="12.75">
      <c r="B189" s="10"/>
      <c r="C189" s="2" t="s">
        <v>6</v>
      </c>
      <c r="D189" s="10"/>
      <c r="E189" s="6" t="s">
        <v>4</v>
      </c>
      <c r="F189" s="13" t="s">
        <v>15</v>
      </c>
      <c r="G189" s="15">
        <f t="shared" si="10"/>
        <v>0</v>
      </c>
      <c r="H189" s="2" t="s">
        <v>7</v>
      </c>
      <c r="I189" s="4">
        <f t="shared" si="11"/>
        <v>0</v>
      </c>
      <c r="J189" s="2" t="s">
        <v>8</v>
      </c>
      <c r="O189">
        <f t="shared" si="12"/>
        <v>0</v>
      </c>
      <c r="S189" s="28"/>
    </row>
    <row r="190" spans="2:19" ht="12.75">
      <c r="B190" s="10"/>
      <c r="C190" s="2" t="s">
        <v>6</v>
      </c>
      <c r="D190" s="10"/>
      <c r="E190" s="6" t="s">
        <v>4</v>
      </c>
      <c r="F190" s="13" t="s">
        <v>15</v>
      </c>
      <c r="G190" s="15">
        <f t="shared" si="10"/>
        <v>0</v>
      </c>
      <c r="H190" s="2" t="s">
        <v>7</v>
      </c>
      <c r="I190" s="4">
        <f t="shared" si="11"/>
        <v>0</v>
      </c>
      <c r="J190" s="2" t="s">
        <v>8</v>
      </c>
      <c r="O190">
        <f t="shared" si="12"/>
        <v>0</v>
      </c>
      <c r="S190" s="28"/>
    </row>
    <row r="191" spans="2:19" ht="12.75">
      <c r="B191" s="10"/>
      <c r="C191" s="2" t="s">
        <v>6</v>
      </c>
      <c r="D191" s="10"/>
      <c r="E191" s="6" t="s">
        <v>4</v>
      </c>
      <c r="F191" s="13" t="s">
        <v>15</v>
      </c>
      <c r="G191" s="15">
        <f t="shared" si="10"/>
        <v>0</v>
      </c>
      <c r="H191" s="2" t="s">
        <v>7</v>
      </c>
      <c r="I191" s="4">
        <f t="shared" si="11"/>
        <v>0</v>
      </c>
      <c r="J191" s="2" t="s">
        <v>8</v>
      </c>
      <c r="O191">
        <f t="shared" si="12"/>
        <v>0</v>
      </c>
      <c r="S191" s="28"/>
    </row>
    <row r="192" spans="2:19" ht="12.75">
      <c r="B192" s="10"/>
      <c r="C192" s="2" t="s">
        <v>6</v>
      </c>
      <c r="D192" s="10"/>
      <c r="E192" s="6" t="s">
        <v>4</v>
      </c>
      <c r="F192" s="13" t="s">
        <v>15</v>
      </c>
      <c r="G192" s="15">
        <f t="shared" si="10"/>
        <v>0</v>
      </c>
      <c r="H192" s="2" t="s">
        <v>7</v>
      </c>
      <c r="I192" s="4">
        <f t="shared" si="11"/>
        <v>0</v>
      </c>
      <c r="J192" s="2" t="s">
        <v>8</v>
      </c>
      <c r="O192">
        <f t="shared" si="12"/>
        <v>0</v>
      </c>
      <c r="S192" s="28"/>
    </row>
    <row r="193" spans="2:19" ht="12.75">
      <c r="B193" s="10"/>
      <c r="C193" s="2" t="s">
        <v>6</v>
      </c>
      <c r="D193" s="10"/>
      <c r="E193" s="6" t="s">
        <v>4</v>
      </c>
      <c r="F193" s="13" t="s">
        <v>15</v>
      </c>
      <c r="G193" s="15">
        <f t="shared" si="10"/>
        <v>0</v>
      </c>
      <c r="H193" s="2" t="s">
        <v>7</v>
      </c>
      <c r="I193" s="4">
        <f t="shared" si="11"/>
        <v>0</v>
      </c>
      <c r="J193" s="2" t="s">
        <v>8</v>
      </c>
      <c r="O193">
        <f t="shared" si="12"/>
        <v>0</v>
      </c>
      <c r="S193" s="28"/>
    </row>
    <row r="194" spans="2:19" ht="12.75">
      <c r="B194" s="10"/>
      <c r="C194" s="2" t="s">
        <v>6</v>
      </c>
      <c r="D194" s="10"/>
      <c r="E194" s="6" t="s">
        <v>4</v>
      </c>
      <c r="F194" s="13" t="s">
        <v>15</v>
      </c>
      <c r="G194" s="15">
        <f t="shared" si="10"/>
        <v>0</v>
      </c>
      <c r="H194" s="2" t="s">
        <v>7</v>
      </c>
      <c r="I194" s="4">
        <f t="shared" si="11"/>
        <v>0</v>
      </c>
      <c r="J194" s="2" t="s">
        <v>8</v>
      </c>
      <c r="O194">
        <f t="shared" si="12"/>
        <v>0</v>
      </c>
      <c r="S194" s="28"/>
    </row>
    <row r="195" spans="2:19" ht="12.75">
      <c r="B195" s="10"/>
      <c r="C195" s="2" t="s">
        <v>6</v>
      </c>
      <c r="D195" s="10"/>
      <c r="E195" s="6" t="s">
        <v>4</v>
      </c>
      <c r="F195" s="13" t="s">
        <v>15</v>
      </c>
      <c r="G195" s="15">
        <f t="shared" si="10"/>
        <v>0</v>
      </c>
      <c r="H195" s="2" t="s">
        <v>7</v>
      </c>
      <c r="I195" s="4">
        <f t="shared" si="11"/>
        <v>0</v>
      </c>
      <c r="J195" s="2" t="s">
        <v>8</v>
      </c>
      <c r="O195">
        <f t="shared" si="12"/>
        <v>0</v>
      </c>
      <c r="S195" s="28"/>
    </row>
    <row r="196" spans="2:19" ht="12.75">
      <c r="B196" s="10"/>
      <c r="C196" s="2" t="s">
        <v>6</v>
      </c>
      <c r="D196" s="10"/>
      <c r="E196" s="6" t="s">
        <v>4</v>
      </c>
      <c r="F196" s="13" t="s">
        <v>15</v>
      </c>
      <c r="G196" s="15">
        <f t="shared" si="10"/>
        <v>0</v>
      </c>
      <c r="H196" s="2" t="s">
        <v>7</v>
      </c>
      <c r="I196" s="4">
        <f t="shared" si="11"/>
        <v>0</v>
      </c>
      <c r="J196" s="2" t="s">
        <v>8</v>
      </c>
      <c r="O196">
        <f t="shared" si="12"/>
        <v>0</v>
      </c>
      <c r="S196" s="28"/>
    </row>
    <row r="197" spans="2:19" ht="12.75">
      <c r="B197" s="10"/>
      <c r="C197" s="2" t="s">
        <v>6</v>
      </c>
      <c r="D197" s="10"/>
      <c r="E197" s="6" t="s">
        <v>4</v>
      </c>
      <c r="F197" s="13" t="s">
        <v>15</v>
      </c>
      <c r="G197" s="15">
        <f t="shared" si="10"/>
        <v>0</v>
      </c>
      <c r="H197" s="2" t="s">
        <v>7</v>
      </c>
      <c r="I197" s="4">
        <f t="shared" si="11"/>
        <v>0</v>
      </c>
      <c r="J197" s="2" t="s">
        <v>8</v>
      </c>
      <c r="O197">
        <f t="shared" si="12"/>
        <v>0</v>
      </c>
      <c r="S197" s="28"/>
    </row>
    <row r="198" spans="2:19" ht="12.75">
      <c r="B198" s="10"/>
      <c r="C198" s="2" t="s">
        <v>6</v>
      </c>
      <c r="D198" s="10"/>
      <c r="E198" s="6" t="s">
        <v>4</v>
      </c>
      <c r="F198" s="13" t="s">
        <v>15</v>
      </c>
      <c r="G198" s="15">
        <f t="shared" si="10"/>
        <v>0</v>
      </c>
      <c r="H198" s="2" t="s">
        <v>7</v>
      </c>
      <c r="I198" s="4">
        <f t="shared" si="11"/>
        <v>0</v>
      </c>
      <c r="J198" s="2" t="s">
        <v>8</v>
      </c>
      <c r="O198">
        <f t="shared" si="12"/>
        <v>0</v>
      </c>
      <c r="S198" s="28"/>
    </row>
    <row r="199" spans="2:19" ht="12.75">
      <c r="B199" s="10"/>
      <c r="C199" s="2" t="s">
        <v>6</v>
      </c>
      <c r="D199" s="10"/>
      <c r="E199" s="6" t="s">
        <v>4</v>
      </c>
      <c r="F199" s="13" t="s">
        <v>15</v>
      </c>
      <c r="G199" s="15">
        <f t="shared" si="10"/>
        <v>0</v>
      </c>
      <c r="H199" s="2" t="s">
        <v>7</v>
      </c>
      <c r="I199" s="4">
        <f t="shared" si="11"/>
        <v>0</v>
      </c>
      <c r="J199" s="2" t="s">
        <v>8</v>
      </c>
      <c r="O199">
        <f t="shared" si="12"/>
        <v>0</v>
      </c>
      <c r="S199" s="28"/>
    </row>
    <row r="200" spans="2:19" ht="12.75">
      <c r="B200" s="10"/>
      <c r="C200" s="2" t="s">
        <v>6</v>
      </c>
      <c r="D200" s="10"/>
      <c r="E200" s="6" t="s">
        <v>4</v>
      </c>
      <c r="F200" s="13" t="s">
        <v>15</v>
      </c>
      <c r="G200" s="15">
        <f t="shared" si="10"/>
        <v>0</v>
      </c>
      <c r="H200" s="2" t="s">
        <v>7</v>
      </c>
      <c r="I200" s="4">
        <f t="shared" si="11"/>
        <v>0</v>
      </c>
      <c r="J200" s="2" t="s">
        <v>8</v>
      </c>
      <c r="O200">
        <f t="shared" si="12"/>
        <v>0</v>
      </c>
      <c r="S200" s="28"/>
    </row>
    <row r="201" spans="2:19" ht="12.75">
      <c r="B201" s="10"/>
      <c r="C201" s="2" t="s">
        <v>6</v>
      </c>
      <c r="D201" s="10"/>
      <c r="E201" s="6" t="s">
        <v>4</v>
      </c>
      <c r="F201" s="13" t="s">
        <v>15</v>
      </c>
      <c r="G201" s="15">
        <f t="shared" si="10"/>
        <v>0</v>
      </c>
      <c r="H201" s="2" t="s">
        <v>7</v>
      </c>
      <c r="I201" s="4">
        <f t="shared" si="11"/>
        <v>0</v>
      </c>
      <c r="J201" s="2" t="s">
        <v>8</v>
      </c>
      <c r="O201">
        <f t="shared" si="12"/>
        <v>0</v>
      </c>
      <c r="S201" s="28"/>
    </row>
    <row r="202" spans="2:19" ht="12.75">
      <c r="B202" s="10"/>
      <c r="C202" s="2" t="s">
        <v>6</v>
      </c>
      <c r="D202" s="10"/>
      <c r="E202" s="6" t="s">
        <v>4</v>
      </c>
      <c r="F202" s="13" t="s">
        <v>15</v>
      </c>
      <c r="G202" s="15">
        <f t="shared" si="10"/>
        <v>0</v>
      </c>
      <c r="H202" s="2" t="s">
        <v>7</v>
      </c>
      <c r="I202" s="4">
        <f t="shared" si="11"/>
        <v>0</v>
      </c>
      <c r="J202" s="2" t="s">
        <v>8</v>
      </c>
      <c r="O202">
        <f t="shared" si="12"/>
        <v>0</v>
      </c>
      <c r="S202" s="28"/>
    </row>
    <row r="203" spans="2:19" ht="12.75">
      <c r="B203" s="9" t="s">
        <v>21</v>
      </c>
      <c r="C203" s="8"/>
      <c r="S203" s="28"/>
    </row>
    <row r="204" spans="2:19" ht="12.75">
      <c r="B204" s="5">
        <f>SUM(B171:B202)</f>
        <v>0</v>
      </c>
      <c r="C204" s="2" t="s">
        <v>9</v>
      </c>
      <c r="D204" s="5">
        <f>O204</f>
        <v>0</v>
      </c>
      <c r="E204" s="6" t="s">
        <v>4</v>
      </c>
      <c r="H204" s="7" t="s">
        <v>10</v>
      </c>
      <c r="I204" s="4">
        <f>SUM(I171:I202)</f>
        <v>0</v>
      </c>
      <c r="O204">
        <f>SUM(O171:O202)</f>
        <v>0</v>
      </c>
      <c r="S204" s="28"/>
    </row>
    <row r="205" spans="8:19" ht="12.75">
      <c r="H205" s="7" t="s">
        <v>11</v>
      </c>
      <c r="I205" s="4">
        <f>I204*12</f>
        <v>0</v>
      </c>
      <c r="S205" s="28"/>
    </row>
    <row r="206" spans="5:19" ht="12.75">
      <c r="E206" s="9"/>
      <c r="F206" s="9"/>
      <c r="G206" s="9"/>
      <c r="H206" s="19"/>
      <c r="I206" s="20"/>
      <c r="K206" s="26"/>
      <c r="L206" s="28"/>
      <c r="M206" s="26"/>
      <c r="N206" s="27"/>
      <c r="O206" s="31"/>
      <c r="P206" s="30"/>
      <c r="Q206" s="28"/>
      <c r="R206" s="29"/>
      <c r="S206" s="28"/>
    </row>
    <row r="207" spans="5:19" ht="12.75">
      <c r="E207" s="9"/>
      <c r="F207" s="9" t="s">
        <v>37</v>
      </c>
      <c r="G207" s="9"/>
      <c r="H207" s="19" t="s">
        <v>38</v>
      </c>
      <c r="I207" s="20">
        <f>I204+I154+I104+I55</f>
        <v>34085.11</v>
      </c>
      <c r="K207" s="26"/>
      <c r="L207" s="28"/>
      <c r="M207" s="26"/>
      <c r="N207" s="27"/>
      <c r="O207" s="31"/>
      <c r="P207" s="30"/>
      <c r="Q207" s="28"/>
      <c r="R207" s="29"/>
      <c r="S207" s="28"/>
    </row>
    <row r="208" spans="8:19" ht="12.75">
      <c r="H208" s="9" t="s">
        <v>39</v>
      </c>
      <c r="I208" s="20">
        <f>I205+I155+I105+I56</f>
        <v>409021.32</v>
      </c>
      <c r="K208" s="26"/>
      <c r="L208" s="28"/>
      <c r="M208" s="26"/>
      <c r="N208" s="27"/>
      <c r="O208" s="31"/>
      <c r="P208" s="30"/>
      <c r="Q208" s="28"/>
      <c r="R208" s="29"/>
      <c r="S208" s="28"/>
    </row>
    <row r="210" spans="11:18" ht="13.5" thickBot="1">
      <c r="K210" s="55"/>
      <c r="L210" s="26"/>
      <c r="M210" s="28"/>
      <c r="N210" s="26"/>
      <c r="O210" s="27"/>
      <c r="Q210" s="32"/>
      <c r="R210" s="29"/>
    </row>
    <row r="211" spans="2:18" ht="12.75" thickTop="1">
      <c r="B211" s="33"/>
      <c r="C211" s="34"/>
      <c r="D211" s="34"/>
      <c r="E211" s="34"/>
      <c r="F211" s="34"/>
      <c r="G211" s="34"/>
      <c r="H211" s="34"/>
      <c r="I211" s="34"/>
      <c r="J211" s="35"/>
      <c r="Q211" s="7"/>
      <c r="R211" s="4"/>
    </row>
    <row r="212" spans="2:10" ht="12">
      <c r="B212" s="71" t="s">
        <v>23</v>
      </c>
      <c r="C212" s="72"/>
      <c r="D212" s="75">
        <f>Q26</f>
        <v>1253</v>
      </c>
      <c r="E212" s="76"/>
      <c r="F212" s="64" t="s">
        <v>35</v>
      </c>
      <c r="G212" s="65"/>
      <c r="H212" s="65"/>
      <c r="I212" s="54">
        <f>Q34</f>
        <v>60</v>
      </c>
      <c r="J212" s="36"/>
    </row>
    <row r="213" spans="2:10" ht="12">
      <c r="B213" s="73" t="s">
        <v>24</v>
      </c>
      <c r="C213" s="74"/>
      <c r="D213" s="77">
        <f>R26</f>
        <v>7150300</v>
      </c>
      <c r="E213" s="78"/>
      <c r="F213" s="66" t="s">
        <v>36</v>
      </c>
      <c r="G213" s="67"/>
      <c r="H213" s="67"/>
      <c r="I213" s="53">
        <f>R34</f>
        <v>60000</v>
      </c>
      <c r="J213" s="37"/>
    </row>
    <row r="214" spans="2:10" ht="10.5">
      <c r="B214" s="38"/>
      <c r="C214" s="39"/>
      <c r="D214" s="39"/>
      <c r="E214" s="39"/>
      <c r="F214" s="39"/>
      <c r="G214" s="39"/>
      <c r="H214" s="39"/>
      <c r="I214" s="39"/>
      <c r="J214" s="41"/>
    </row>
    <row r="215" spans="2:10" ht="12">
      <c r="B215" s="38"/>
      <c r="C215" s="39"/>
      <c r="D215" s="39"/>
      <c r="E215" s="51" t="s">
        <v>30</v>
      </c>
      <c r="F215" s="52" t="s">
        <v>15</v>
      </c>
      <c r="G215" s="49">
        <f>D212+I212</f>
        <v>1313</v>
      </c>
      <c r="H215" s="39"/>
      <c r="I215" s="39"/>
      <c r="J215" s="41"/>
    </row>
    <row r="216" spans="2:10" ht="12">
      <c r="B216" s="38"/>
      <c r="C216" s="39"/>
      <c r="D216" s="39"/>
      <c r="E216" s="51" t="s">
        <v>25</v>
      </c>
      <c r="F216" s="52" t="s">
        <v>15</v>
      </c>
      <c r="G216" s="42">
        <f>D213/D212</f>
        <v>5706.544293695131</v>
      </c>
      <c r="H216" s="39"/>
      <c r="I216" s="39"/>
      <c r="J216" s="41"/>
    </row>
    <row r="217" spans="2:10" ht="12">
      <c r="B217" s="38"/>
      <c r="C217" s="39"/>
      <c r="D217" s="39"/>
      <c r="E217" s="43" t="s">
        <v>26</v>
      </c>
      <c r="F217" s="50" t="s">
        <v>15</v>
      </c>
      <c r="G217" s="44">
        <f>ROUNDUP(I213/G216,0)</f>
        <v>11</v>
      </c>
      <c r="H217" s="39"/>
      <c r="I217" s="40"/>
      <c r="J217" s="41"/>
    </row>
    <row r="218" spans="2:10" ht="12">
      <c r="B218" s="38"/>
      <c r="C218" s="39"/>
      <c r="D218" s="39"/>
      <c r="E218" s="43" t="s">
        <v>29</v>
      </c>
      <c r="F218" s="50" t="s">
        <v>15</v>
      </c>
      <c r="G218" s="44">
        <f>D212</f>
        <v>1253</v>
      </c>
      <c r="H218" s="43"/>
      <c r="I218" s="39"/>
      <c r="J218" s="41"/>
    </row>
    <row r="219" spans="2:10" ht="12">
      <c r="B219" s="38"/>
      <c r="C219" s="39"/>
      <c r="D219" s="70" t="s">
        <v>27</v>
      </c>
      <c r="E219" s="70"/>
      <c r="F219" s="50" t="s">
        <v>15</v>
      </c>
      <c r="G219" s="44">
        <f>G218+G217</f>
        <v>1264</v>
      </c>
      <c r="H219" s="39"/>
      <c r="I219" s="39"/>
      <c r="J219" s="41"/>
    </row>
    <row r="220" spans="2:10" ht="10.5">
      <c r="B220" s="38"/>
      <c r="C220" s="39"/>
      <c r="D220" s="39"/>
      <c r="E220" s="39"/>
      <c r="F220" s="39"/>
      <c r="G220" s="39"/>
      <c r="H220" s="39"/>
      <c r="I220" s="39"/>
      <c r="J220" s="41"/>
    </row>
    <row r="221" spans="2:10" ht="12">
      <c r="B221" s="38"/>
      <c r="C221" s="39"/>
      <c r="D221" s="70" t="s">
        <v>28</v>
      </c>
      <c r="E221" s="70"/>
      <c r="F221" s="50" t="s">
        <v>15</v>
      </c>
      <c r="G221" s="45">
        <f>I208/G219/12</f>
        <v>26.966068037974683</v>
      </c>
      <c r="H221" s="39"/>
      <c r="I221" s="39"/>
      <c r="J221" s="41"/>
    </row>
    <row r="222" spans="2:10" ht="11.25" thickBot="1">
      <c r="B222" s="46"/>
      <c r="C222" s="47"/>
      <c r="D222" s="47"/>
      <c r="E222" s="47"/>
      <c r="F222" s="47"/>
      <c r="G222" s="47"/>
      <c r="H222" s="47"/>
      <c r="I222" s="47"/>
      <c r="J222" s="48"/>
    </row>
    <row r="223" spans="2:10" ht="11.25" thickTop="1">
      <c r="B223" s="58"/>
      <c r="C223" s="58"/>
      <c r="D223" s="58"/>
      <c r="E223" s="58"/>
      <c r="F223" s="58"/>
      <c r="G223" s="58"/>
      <c r="H223" s="58"/>
      <c r="I223" s="58"/>
      <c r="J223" s="58"/>
    </row>
  </sheetData>
  <sheetProtection sheet="1" objects="1" scenarios="1" formatCells="0" selectLockedCells="1"/>
  <mergeCells count="18">
    <mergeCell ref="C170:D170"/>
    <mergeCell ref="C120:D120"/>
    <mergeCell ref="D221:E221"/>
    <mergeCell ref="B212:C212"/>
    <mergeCell ref="B213:C213"/>
    <mergeCell ref="D212:E212"/>
    <mergeCell ref="D213:E213"/>
    <mergeCell ref="D219:E219"/>
    <mergeCell ref="C3:E3"/>
    <mergeCell ref="F212:H212"/>
    <mergeCell ref="C5:E5"/>
    <mergeCell ref="F213:H213"/>
    <mergeCell ref="C21:D21"/>
    <mergeCell ref="C9:D9"/>
    <mergeCell ref="C58:D58"/>
    <mergeCell ref="C70:D70"/>
    <mergeCell ref="C108:D108"/>
    <mergeCell ref="C158:D158"/>
  </mergeCells>
  <printOptions/>
  <pageMargins left="0.5" right="0.5" top="0.5" bottom="0.5" header="0.5" footer="0.5"/>
  <pageSetup horizontalDpi="600" verticalDpi="600" orientation="portrait" scale="85" r:id="rId1"/>
  <rowBreaks count="3" manualBreakCount="3">
    <brk id="56" min="1" max="11" man="1"/>
    <brk id="106" min="1" max="11" man="1"/>
    <brk id="156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Sturdivant, Bob</dc:creator>
  <cp:keywords/>
  <dc:description/>
  <cp:lastModifiedBy>Sturdivant, Bob</cp:lastModifiedBy>
  <cp:lastPrinted>2020-02-19T18:34:34Z</cp:lastPrinted>
  <dcterms:created xsi:type="dcterms:W3CDTF">2008-09-24T17:14:52Z</dcterms:created>
  <dcterms:modified xsi:type="dcterms:W3CDTF">2020-03-03T20:17:19Z</dcterms:modified>
  <cp:category/>
  <cp:version/>
  <cp:contentType/>
  <cp:contentStatus/>
</cp:coreProperties>
</file>