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sserver2\kpsc cases\0.0 - BR 2021 - 00079 Green Station CPCN and RegAsset\3rd IRs\Legal and Witness Rvw\PSC 3-1 - Electronic Attachments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Sheet1!$B$6:$O$38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K28" i="1"/>
  <c r="L28" i="1" s="1"/>
  <c r="K29" i="1"/>
  <c r="L29" i="1"/>
  <c r="K30" i="1"/>
  <c r="L30" i="1" s="1"/>
  <c r="M30" i="1" s="1"/>
  <c r="K31" i="1"/>
  <c r="L31" i="1" s="1"/>
  <c r="M31" i="1" s="1"/>
  <c r="M29" i="1" l="1"/>
  <c r="M28" i="1"/>
  <c r="I8" i="1" l="1"/>
  <c r="I9" i="1"/>
  <c r="I10" i="1"/>
  <c r="I11" i="1"/>
  <c r="I12" i="1"/>
  <c r="I13" i="1"/>
  <c r="I14" i="1"/>
  <c r="I15" i="1"/>
  <c r="K15" i="1" s="1"/>
  <c r="L15" i="1" s="1"/>
  <c r="M15" i="1" s="1"/>
  <c r="I16" i="1"/>
  <c r="I17" i="1"/>
  <c r="I18" i="1"/>
  <c r="I19" i="1"/>
  <c r="I20" i="1"/>
  <c r="I21" i="1"/>
  <c r="I22" i="1"/>
  <c r="I23" i="1"/>
  <c r="K23" i="1" s="1"/>
  <c r="L23" i="1" s="1"/>
  <c r="M23" i="1" s="1"/>
  <c r="I24" i="1"/>
  <c r="I25" i="1"/>
  <c r="I26" i="1"/>
  <c r="I27" i="1"/>
  <c r="K12" i="1" l="1"/>
  <c r="L12" i="1" s="1"/>
  <c r="N11" i="1"/>
  <c r="K11" i="1"/>
  <c r="K26" i="1"/>
  <c r="L26" i="1" s="1"/>
  <c r="N10" i="1"/>
  <c r="K10" i="1"/>
  <c r="L10" i="1" s="1"/>
  <c r="M10" i="1" s="1"/>
  <c r="K17" i="1"/>
  <c r="K24" i="1"/>
  <c r="L24" i="1" s="1"/>
  <c r="N8" i="1"/>
  <c r="J8" i="1" s="1"/>
  <c r="K8" i="1"/>
  <c r="K20" i="1"/>
  <c r="L20" i="1" s="1"/>
  <c r="M20" i="1"/>
  <c r="K27" i="1"/>
  <c r="L27" i="1" s="1"/>
  <c r="K25" i="1"/>
  <c r="L25" i="1" s="1"/>
  <c r="M25" i="1" s="1"/>
  <c r="K16" i="1"/>
  <c r="L16" i="1" s="1"/>
  <c r="M16" i="1"/>
  <c r="K22" i="1"/>
  <c r="L22" i="1" s="1"/>
  <c r="K14" i="1"/>
  <c r="L14" i="1" s="1"/>
  <c r="M14" i="1" s="1"/>
  <c r="K19" i="1"/>
  <c r="L19" i="1" s="1"/>
  <c r="M19" i="1" s="1"/>
  <c r="K18" i="1"/>
  <c r="N9" i="1"/>
  <c r="K9" i="1"/>
  <c r="L9" i="1" s="1"/>
  <c r="M9" i="1" s="1"/>
  <c r="K21" i="1"/>
  <c r="L21" i="1"/>
  <c r="K13" i="1"/>
  <c r="N12" i="1"/>
  <c r="J12" i="1" s="1"/>
  <c r="J13" i="1"/>
  <c r="J14" i="1"/>
  <c r="J10" i="1"/>
  <c r="J17" i="1"/>
  <c r="J19" i="1" s="1"/>
  <c r="J16" i="1"/>
  <c r="J15" i="1"/>
  <c r="L17" i="1" l="1"/>
  <c r="M17" i="1" s="1"/>
  <c r="J11" i="1"/>
  <c r="L18" i="1"/>
  <c r="M18" i="1" s="1"/>
  <c r="M26" i="1"/>
  <c r="L8" i="1"/>
  <c r="M8" i="1" s="1"/>
  <c r="L11" i="1"/>
  <c r="M11" i="1" s="1"/>
  <c r="M21" i="1"/>
  <c r="M22" i="1"/>
  <c r="M27" i="1"/>
  <c r="L13" i="1"/>
  <c r="M13" i="1" s="1"/>
  <c r="M24" i="1"/>
  <c r="M12" i="1"/>
  <c r="J9" i="1"/>
  <c r="J21" i="1"/>
  <c r="J24" i="1"/>
  <c r="J20" i="1"/>
  <c r="J26" i="1"/>
  <c r="J23" i="1"/>
  <c r="J28" i="1"/>
  <c r="J29" i="1"/>
  <c r="J30" i="1"/>
  <c r="J31" i="1"/>
  <c r="J27" i="1"/>
  <c r="J22" i="1"/>
  <c r="J25" i="1"/>
  <c r="J18" i="1"/>
</calcChain>
</file>

<file path=xl/sharedStrings.xml><?xml version="1.0" encoding="utf-8"?>
<sst xmlns="http://schemas.openxmlformats.org/spreadsheetml/2006/main" count="32" uniqueCount="32">
  <si>
    <t>Year</t>
  </si>
  <si>
    <t xml:space="preserve">Rural Summer CP </t>
  </si>
  <si>
    <t>Rural Winter CP</t>
  </si>
  <si>
    <t>Rural Annual CP</t>
  </si>
  <si>
    <t>Direct Serve Annual CP</t>
  </si>
  <si>
    <t>Transmission Losses</t>
  </si>
  <si>
    <t>Total Annual CP</t>
  </si>
  <si>
    <t>*</t>
  </si>
  <si>
    <t>**</t>
  </si>
  <si>
    <t>Long Term Load forecast extends only through 2039.  In Base case, Growth rate remains constant for 2040 through 2043</t>
  </si>
  <si>
    <t>2040**</t>
  </si>
  <si>
    <t>2041**</t>
  </si>
  <si>
    <t>2042**</t>
  </si>
  <si>
    <t>2043**</t>
  </si>
  <si>
    <t>Non-Member Sales obligations are purchased rather than generated when beneficial to members</t>
  </si>
  <si>
    <r>
      <t>MISO Obligations MW</t>
    </r>
    <r>
      <rPr>
        <vertAlign val="superscript"/>
        <sz val="14"/>
        <color theme="1"/>
        <rFont val="Calibri"/>
        <family val="2"/>
        <scheme val="minor"/>
      </rPr>
      <t>1</t>
    </r>
  </si>
  <si>
    <t>2024-2043 from IRP Base Case which does not include Green Conversion to Gas</t>
  </si>
  <si>
    <t>***</t>
  </si>
  <si>
    <t>MISO Obligations held constant  through 2043</t>
  </si>
  <si>
    <t>BREC Annual NCP (non-coincident with MISO) w/o Losses from 2020 Long Term Load Forecast (where it is called BREC Annual CP to indicate highest one hour Rural + Industrial load combined)</t>
  </si>
  <si>
    <t xml:space="preserve">Total MISO PRMR = Load plus Transmission Losses and Planning Reserve Margin </t>
  </si>
  <si>
    <t>Estimated MISO Coincidence</t>
  </si>
  <si>
    <t>Estimated Transmission Losses</t>
  </si>
  <si>
    <t>Estimated MISO PRM</t>
  </si>
  <si>
    <t>BREC  Annual Non-Coincident Peak</t>
  </si>
  <si>
    <t>Big Rivers Planning Reserve Margin Requirement</t>
  </si>
  <si>
    <t>Total MISO PRMR MW*</t>
  </si>
  <si>
    <t>NCP from 2021 Budget -  See PSC1-14 Support Capcity Forecast (3-1-21) which is the 2021 Budget but adjusted for Green going off in 7 years and NGCC coming on</t>
  </si>
  <si>
    <t>*    Planning Reserve Margin Requirement includes a MISO coincidence Factor, Transmission Losses, and Planning Reserve Margin (PRM)</t>
  </si>
  <si>
    <t>during the second ten years of the Nucor contract, with Nucor responsible for all costs of such output</t>
  </si>
  <si>
    <t>** 2032/2033 load obligation reduced due to Nucor contract terms taking effect in 2nd ten years of that contract</t>
  </si>
  <si>
    <t>does not include 2032/33 load obligation reduced due to Nucor contract terms taking effect in 2nd ten years of that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</si>
</sst>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4" borderId="5" xfId="0" applyFont="1" applyFill="1" applyBorder="1"/>
    <xf numFmtId="0" fontId="3" fillId="4" borderId="0" xfId="0" applyFont="1" applyFill="1" applyBorder="1"/>
    <xf numFmtId="0" fontId="3" fillId="0" borderId="3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0" fontId="3" fillId="0" borderId="7" xfId="0" applyFont="1" applyBorder="1"/>
    <xf numFmtId="0" fontId="3" fillId="0" borderId="11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4" borderId="7" xfId="0" applyFont="1" applyFill="1" applyBorder="1"/>
    <xf numFmtId="0" fontId="0" fillId="0" borderId="0" xfId="0" applyBorder="1"/>
    <xf numFmtId="0" fontId="3" fillId="4" borderId="10" xfId="0" applyFont="1" applyFill="1" applyBorder="1"/>
    <xf numFmtId="0" fontId="6" fillId="4" borderId="7" xfId="0" applyFont="1" applyFill="1" applyBorder="1"/>
    <xf numFmtId="0" fontId="0" fillId="4" borderId="0" xfId="0" applyFill="1"/>
    <xf numFmtId="0" fontId="0" fillId="4" borderId="6" xfId="0" applyFill="1" applyBorder="1"/>
    <xf numFmtId="0" fontId="0" fillId="4" borderId="12" xfId="0" applyFill="1" applyBorder="1"/>
    <xf numFmtId="0" fontId="3" fillId="0" borderId="7" xfId="0" applyFont="1" applyBorder="1" applyAlignment="1">
      <alignment horizontal="right"/>
    </xf>
    <xf numFmtId="0" fontId="6" fillId="4" borderId="11" xfId="0" applyFont="1" applyFill="1" applyBorder="1"/>
    <xf numFmtId="0" fontId="3" fillId="0" borderId="0" xfId="0" applyFont="1" applyFill="1" applyBorder="1"/>
    <xf numFmtId="0" fontId="0" fillId="0" borderId="0" xfId="0" applyFill="1" applyAlignment="1"/>
    <xf numFmtId="0" fontId="3" fillId="0" borderId="2" xfId="0" applyFont="1" applyFill="1" applyBorder="1"/>
    <xf numFmtId="0" fontId="0" fillId="0" borderId="0" xfId="0" applyFill="1"/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 applyAlignment="1"/>
    <xf numFmtId="3" fontId="3" fillId="4" borderId="1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46"/>
  <sheetViews>
    <sheetView tabSelected="1" topLeftCell="A4" zoomScale="80" zoomScaleNormal="80" workbookViewId="0">
      <selection activeCell="S19" sqref="S19"/>
    </sheetView>
  </sheetViews>
  <sheetFormatPr defaultRowHeight="15" x14ac:dyDescent="0.25"/>
  <cols>
    <col min="2" max="2" width="16.7109375" customWidth="1"/>
    <col min="3" max="6" width="12.5703125" hidden="1" customWidth="1"/>
    <col min="7" max="7" width="14.85546875" hidden="1" customWidth="1"/>
    <col min="8" max="8" width="12.5703125" hidden="1" customWidth="1"/>
    <col min="9" max="9" width="21.28515625" customWidth="1"/>
    <col min="10" max="10" width="14.7109375" hidden="1" customWidth="1"/>
    <col min="11" max="11" width="14.7109375" customWidth="1"/>
    <col min="12" max="12" width="15.5703125" bestFit="1" customWidth="1"/>
    <col min="13" max="13" width="15.5703125" customWidth="1"/>
    <col min="14" max="14" width="24.28515625" customWidth="1"/>
    <col min="15" max="15" width="12.28515625" style="38" customWidth="1"/>
    <col min="16" max="16" width="8.85546875" style="38"/>
  </cols>
  <sheetData>
    <row r="5" spans="1:17" ht="18.75" x14ac:dyDescent="0.3">
      <c r="A5" s="30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5"/>
      <c r="P5" s="36"/>
      <c r="Q5" s="1"/>
    </row>
    <row r="6" spans="1:17" ht="19.5" thickBot="1" x14ac:dyDescent="0.35">
      <c r="A6" s="30"/>
      <c r="B6" s="42" t="s">
        <v>25</v>
      </c>
      <c r="C6" s="43"/>
      <c r="D6" s="43"/>
      <c r="E6" s="43"/>
      <c r="F6" s="43"/>
      <c r="G6" s="43"/>
      <c r="H6" s="43"/>
      <c r="I6" s="44"/>
      <c r="J6" s="44"/>
      <c r="K6" s="44"/>
      <c r="L6" s="44"/>
      <c r="M6" s="44"/>
      <c r="N6" s="44"/>
      <c r="O6" s="37"/>
    </row>
    <row r="7" spans="1:17" ht="195" customHeight="1" thickBot="1" x14ac:dyDescent="0.3">
      <c r="A7" s="30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6</v>
      </c>
      <c r="I7" s="25" t="s">
        <v>24</v>
      </c>
      <c r="J7" s="23" t="s">
        <v>15</v>
      </c>
      <c r="K7" s="25" t="s">
        <v>21</v>
      </c>
      <c r="L7" s="25" t="s">
        <v>22</v>
      </c>
      <c r="M7" s="25" t="s">
        <v>23</v>
      </c>
      <c r="N7" s="24" t="s">
        <v>26</v>
      </c>
      <c r="O7" s="2"/>
    </row>
    <row r="8" spans="1:17" ht="19.5" hidden="1" thickBot="1" x14ac:dyDescent="0.35">
      <c r="A8" s="30"/>
      <c r="B8" s="10">
        <v>2020</v>
      </c>
      <c r="C8" s="3">
        <v>483946.11631541583</v>
      </c>
      <c r="D8" s="3">
        <v>484817.22479184682</v>
      </c>
      <c r="E8" s="3">
        <v>483946.11631541583</v>
      </c>
      <c r="F8" s="3">
        <v>127100.74715396216</v>
      </c>
      <c r="G8" s="3">
        <v>15667.868294086657</v>
      </c>
      <c r="H8" s="4">
        <f t="shared" ref="H8:H27" si="0">SUM(E8:G8)</f>
        <v>626714.73176346463</v>
      </c>
      <c r="I8" s="6">
        <f t="shared" ref="I8:I27" si="1">(+H8-G8)/1000</f>
        <v>611.04686346937797</v>
      </c>
      <c r="J8" s="3">
        <f>+N8-I8</f>
        <v>48.620546751579241</v>
      </c>
      <c r="K8" s="6">
        <f>+I8*-0.03</f>
        <v>-18.33140590408134</v>
      </c>
      <c r="L8" s="3">
        <f>(+I8+K8)*0.022</f>
        <v>13.039740066436526</v>
      </c>
      <c r="M8" s="3">
        <f>(+I8+K8+L8)*8.9%</f>
        <v>53.912212589224254</v>
      </c>
      <c r="N8" s="3">
        <f>+(I8*0.97)*1.022*1.089</f>
        <v>659.66741022095721</v>
      </c>
      <c r="O8" s="39"/>
    </row>
    <row r="9" spans="1:17" ht="19.5" hidden="1" thickBot="1" x14ac:dyDescent="0.35">
      <c r="A9" s="30"/>
      <c r="B9" s="10">
        <v>2021</v>
      </c>
      <c r="C9" s="3">
        <v>489218.0342526405</v>
      </c>
      <c r="D9" s="3">
        <v>489893.29029351583</v>
      </c>
      <c r="E9" s="3">
        <v>489218.0342526405</v>
      </c>
      <c r="F9" s="3">
        <v>127100.74715396216</v>
      </c>
      <c r="G9" s="3">
        <v>15803.045677092392</v>
      </c>
      <c r="H9" s="4">
        <f t="shared" si="0"/>
        <v>632121.8270836951</v>
      </c>
      <c r="I9" s="6">
        <f t="shared" si="1"/>
        <v>616.31878140660274</v>
      </c>
      <c r="J9" s="3">
        <f t="shared" ref="J9:J17" si="2">+N9-I9</f>
        <v>49.040029360625113</v>
      </c>
      <c r="K9" s="6">
        <f t="shared" ref="K9:K31" si="3">+I9*-0.03</f>
        <v>-18.489563442198083</v>
      </c>
      <c r="L9" s="3">
        <f t="shared" ref="L9:L31" si="4">(+I9+K9)*0.022</f>
        <v>13.152242795216901</v>
      </c>
      <c r="M9" s="3">
        <f t="shared" ref="M9:M31" si="5">(+I9+K9+L9)*8.9%</f>
        <v>54.377350007606324</v>
      </c>
      <c r="N9" s="3">
        <f t="shared" ref="N9:N12" si="6">+(I9*0.97)*1.022*1.089</f>
        <v>665.35881076722785</v>
      </c>
      <c r="O9" s="39"/>
    </row>
    <row r="10" spans="1:17" ht="18.75" x14ac:dyDescent="0.3">
      <c r="A10" s="30"/>
      <c r="B10" s="14">
        <v>2022</v>
      </c>
      <c r="C10" s="15">
        <v>489558.28731659474</v>
      </c>
      <c r="D10" s="15">
        <v>491913.86118155811</v>
      </c>
      <c r="E10" s="15">
        <v>489558.28731659474</v>
      </c>
      <c r="F10" s="15">
        <v>322043.04994271591</v>
      </c>
      <c r="G10" s="15">
        <v>20810.290698956698</v>
      </c>
      <c r="H10" s="15">
        <f t="shared" si="0"/>
        <v>832411.62795826735</v>
      </c>
      <c r="I10" s="15">
        <f t="shared" si="1"/>
        <v>811.60133725931064</v>
      </c>
      <c r="J10" s="15">
        <f t="shared" si="2"/>
        <v>64.578517820733737</v>
      </c>
      <c r="K10" s="15">
        <f t="shared" si="3"/>
        <v>-24.34804011777932</v>
      </c>
      <c r="L10" s="15">
        <f t="shared" si="4"/>
        <v>17.319572537113689</v>
      </c>
      <c r="M10" s="15">
        <f t="shared" si="5"/>
        <v>71.606985401399413</v>
      </c>
      <c r="N10" s="45">
        <f t="shared" si="6"/>
        <v>876.17985508004438</v>
      </c>
      <c r="O10" s="39"/>
    </row>
    <row r="11" spans="1:17" ht="18.75" x14ac:dyDescent="0.3">
      <c r="A11" s="30"/>
      <c r="B11" s="16">
        <v>2023</v>
      </c>
      <c r="C11" s="3">
        <v>491639.09473231522</v>
      </c>
      <c r="D11" s="3">
        <v>494177.29369219881</v>
      </c>
      <c r="E11" s="3">
        <v>491639.09473231522</v>
      </c>
      <c r="F11" s="3">
        <v>322043.04994271591</v>
      </c>
      <c r="G11" s="3">
        <v>20863.644735257258</v>
      </c>
      <c r="H11" s="3">
        <f t="shared" si="0"/>
        <v>834545.78941028833</v>
      </c>
      <c r="I11" s="3">
        <f t="shared" si="1"/>
        <v>813.68214467503105</v>
      </c>
      <c r="J11" s="3">
        <f t="shared" si="2"/>
        <v>64.744086127005062</v>
      </c>
      <c r="K11" s="3">
        <f t="shared" si="3"/>
        <v>-24.410464340250932</v>
      </c>
      <c r="L11" s="3">
        <f t="shared" si="4"/>
        <v>17.363976967365161</v>
      </c>
      <c r="M11" s="3">
        <f t="shared" si="5"/>
        <v>71.79057349989094</v>
      </c>
      <c r="N11" s="45">
        <f t="shared" si="6"/>
        <v>878.42623080203612</v>
      </c>
      <c r="O11" s="39"/>
    </row>
    <row r="12" spans="1:17" ht="18.75" x14ac:dyDescent="0.3">
      <c r="A12" s="30"/>
      <c r="B12" s="18">
        <v>2024</v>
      </c>
      <c r="C12" s="5">
        <v>493375.75171631278</v>
      </c>
      <c r="D12" s="5">
        <v>495970.44224527932</v>
      </c>
      <c r="E12" s="5">
        <v>493375.75171631278</v>
      </c>
      <c r="F12" s="5">
        <v>322043.04994271591</v>
      </c>
      <c r="G12" s="5">
        <v>20908.174401513534</v>
      </c>
      <c r="H12" s="5">
        <f t="shared" si="0"/>
        <v>836326.97606054228</v>
      </c>
      <c r="I12" s="5">
        <f t="shared" si="1"/>
        <v>815.41880165902876</v>
      </c>
      <c r="J12" s="5">
        <f t="shared" si="2"/>
        <v>64.882270638095633</v>
      </c>
      <c r="K12" s="5">
        <f t="shared" si="3"/>
        <v>-24.462564049770862</v>
      </c>
      <c r="L12" s="5">
        <f t="shared" si="4"/>
        <v>17.401037227403673</v>
      </c>
      <c r="M12" s="5">
        <f t="shared" si="5"/>
        <v>71.943797460462889</v>
      </c>
      <c r="N12" s="45">
        <f t="shared" si="6"/>
        <v>880.30107229712439</v>
      </c>
      <c r="O12" s="39"/>
    </row>
    <row r="13" spans="1:17" ht="18.75" x14ac:dyDescent="0.3">
      <c r="A13" s="30"/>
      <c r="B13" s="18">
        <v>2025</v>
      </c>
      <c r="C13" s="5">
        <v>495136.0488017496</v>
      </c>
      <c r="D13" s="5">
        <v>497934.54936194513</v>
      </c>
      <c r="E13" s="5">
        <v>495136.0488017496</v>
      </c>
      <c r="F13" s="5">
        <v>322043.04994271591</v>
      </c>
      <c r="G13" s="5">
        <v>20953.31022421713</v>
      </c>
      <c r="H13" s="5">
        <f t="shared" si="0"/>
        <v>838132.40896868263</v>
      </c>
      <c r="I13" s="5">
        <f t="shared" si="1"/>
        <v>817.17909874446548</v>
      </c>
      <c r="J13" s="5">
        <f t="shared" si="2"/>
        <v>65.374327899557329</v>
      </c>
      <c r="K13" s="5">
        <f t="shared" si="3"/>
        <v>-24.515372962333963</v>
      </c>
      <c r="L13" s="5">
        <f t="shared" si="4"/>
        <v>17.438601967206893</v>
      </c>
      <c r="M13" s="5">
        <f t="shared" si="5"/>
        <v>72.099107169691123</v>
      </c>
      <c r="N13" s="45">
        <v>882.55342664402281</v>
      </c>
      <c r="O13" s="39"/>
    </row>
    <row r="14" spans="1:17" ht="18.75" x14ac:dyDescent="0.3">
      <c r="A14" s="30"/>
      <c r="B14" s="18">
        <v>2026</v>
      </c>
      <c r="C14" s="5">
        <v>496879.19824387477</v>
      </c>
      <c r="D14" s="5">
        <v>499793.7961059137</v>
      </c>
      <c r="E14" s="5">
        <v>496879.19824387477</v>
      </c>
      <c r="F14" s="5">
        <v>322043.04994271591</v>
      </c>
      <c r="G14" s="5">
        <v>20998.006363758701</v>
      </c>
      <c r="H14" s="5">
        <f t="shared" si="0"/>
        <v>839920.25455034932</v>
      </c>
      <c r="I14" s="5">
        <f t="shared" si="1"/>
        <v>818.92224818659065</v>
      </c>
      <c r="J14" s="5">
        <f t="shared" si="2"/>
        <v>65.513779854927293</v>
      </c>
      <c r="K14" s="5">
        <f t="shared" si="3"/>
        <v>-24.567667445597717</v>
      </c>
      <c r="L14" s="5">
        <f t="shared" si="4"/>
        <v>17.475800776301842</v>
      </c>
      <c r="M14" s="5">
        <f t="shared" si="5"/>
        <v>72.252903955039244</v>
      </c>
      <c r="N14" s="45">
        <v>884.43602804151794</v>
      </c>
      <c r="O14" s="39"/>
    </row>
    <row r="15" spans="1:17" ht="18.75" x14ac:dyDescent="0.3">
      <c r="A15" s="30"/>
      <c r="B15" s="18">
        <v>2027</v>
      </c>
      <c r="C15" s="5">
        <v>497132.90909052454</v>
      </c>
      <c r="D15" s="5">
        <v>499956.64659709478</v>
      </c>
      <c r="E15" s="5">
        <v>497132.90909052454</v>
      </c>
      <c r="F15" s="5">
        <v>322043.04994271591</v>
      </c>
      <c r="G15" s="5">
        <v>21004.511770083103</v>
      </c>
      <c r="H15" s="5">
        <f t="shared" si="0"/>
        <v>840180.47080332355</v>
      </c>
      <c r="I15" s="5">
        <f t="shared" si="1"/>
        <v>819.17595903324047</v>
      </c>
      <c r="J15" s="5">
        <f t="shared" si="2"/>
        <v>65.534076722659279</v>
      </c>
      <c r="K15" s="5">
        <f t="shared" si="3"/>
        <v>-24.575278770997212</v>
      </c>
      <c r="L15" s="5">
        <f t="shared" si="4"/>
        <v>17.48121496576935</v>
      </c>
      <c r="M15" s="5">
        <f t="shared" si="5"/>
        <v>72.275288675293126</v>
      </c>
      <c r="N15" s="45">
        <v>884.71003575589975</v>
      </c>
      <c r="O15" s="39"/>
    </row>
    <row r="16" spans="1:17" ht="18.75" x14ac:dyDescent="0.3">
      <c r="A16" s="30"/>
      <c r="B16" s="18">
        <v>2028</v>
      </c>
      <c r="C16" s="5">
        <v>498359.25338097289</v>
      </c>
      <c r="D16" s="5">
        <v>500819.97661881754</v>
      </c>
      <c r="E16" s="5">
        <v>498359.25338097289</v>
      </c>
      <c r="F16" s="5">
        <v>322043.04994271591</v>
      </c>
      <c r="G16" s="5">
        <v>21035.956495479215</v>
      </c>
      <c r="H16" s="5">
        <f t="shared" si="0"/>
        <v>841438.25981916802</v>
      </c>
      <c r="I16" s="5">
        <f t="shared" si="1"/>
        <v>820.40230332368878</v>
      </c>
      <c r="J16" s="5">
        <f t="shared" si="2"/>
        <v>65.632184265895148</v>
      </c>
      <c r="K16" s="5">
        <f t="shared" si="3"/>
        <v>-24.612069099710663</v>
      </c>
      <c r="L16" s="5">
        <f t="shared" si="4"/>
        <v>17.507385152927519</v>
      </c>
      <c r="M16" s="5">
        <f t="shared" si="5"/>
        <v>72.383488124544613</v>
      </c>
      <c r="N16" s="45">
        <v>886.03448758958393</v>
      </c>
      <c r="O16" s="39"/>
    </row>
    <row r="17" spans="1:15" ht="18.75" x14ac:dyDescent="0.3">
      <c r="A17" s="30"/>
      <c r="B17" s="18">
        <v>2029</v>
      </c>
      <c r="C17" s="5">
        <v>499421.64276983769</v>
      </c>
      <c r="D17" s="5">
        <v>501685.48750382062</v>
      </c>
      <c r="E17" s="5">
        <v>499421.64276983769</v>
      </c>
      <c r="F17" s="5">
        <v>322043.04994271591</v>
      </c>
      <c r="G17" s="5">
        <v>21063.197249039891</v>
      </c>
      <c r="H17" s="5">
        <f t="shared" si="0"/>
        <v>842527.88996159344</v>
      </c>
      <c r="I17" s="5">
        <f t="shared" si="1"/>
        <v>821.46469271255353</v>
      </c>
      <c r="J17" s="5">
        <f t="shared" si="2"/>
        <v>65.717175417004341</v>
      </c>
      <c r="K17" s="5">
        <f t="shared" si="3"/>
        <v>-24.643940781376607</v>
      </c>
      <c r="L17" s="5">
        <f t="shared" si="4"/>
        <v>17.530056542485891</v>
      </c>
      <c r="M17" s="5">
        <f t="shared" si="5"/>
        <v>72.477221954155993</v>
      </c>
      <c r="N17" s="45">
        <v>887.18186812955787</v>
      </c>
      <c r="O17" s="39"/>
    </row>
    <row r="18" spans="1:15" ht="18.75" x14ac:dyDescent="0.3">
      <c r="A18" s="30"/>
      <c r="B18" s="18">
        <v>2030</v>
      </c>
      <c r="C18" s="5">
        <v>500003.57167610066</v>
      </c>
      <c r="D18" s="5">
        <v>501900.32319277944</v>
      </c>
      <c r="E18" s="5">
        <v>500003.57167610066</v>
      </c>
      <c r="F18" s="5">
        <v>322043.04994271591</v>
      </c>
      <c r="G18" s="5">
        <v>21078.118503046571</v>
      </c>
      <c r="H18" s="5">
        <f t="shared" si="0"/>
        <v>843124.7401218632</v>
      </c>
      <c r="I18" s="5">
        <f t="shared" si="1"/>
        <v>822.04662161881663</v>
      </c>
      <c r="J18" s="5">
        <f>+I18*$O$17</f>
        <v>0</v>
      </c>
      <c r="K18" s="5">
        <f t="shared" si="3"/>
        <v>-24.661398648564496</v>
      </c>
      <c r="L18" s="5">
        <f t="shared" si="4"/>
        <v>17.542474905345546</v>
      </c>
      <c r="M18" s="5">
        <f t="shared" si="5"/>
        <v>72.528565110928199</v>
      </c>
      <c r="N18" s="45">
        <v>887.810351348322</v>
      </c>
      <c r="O18" s="39"/>
    </row>
    <row r="19" spans="1:15" ht="18.75" x14ac:dyDescent="0.3">
      <c r="A19" s="30"/>
      <c r="B19" s="18">
        <v>2031</v>
      </c>
      <c r="C19" s="5">
        <v>501074.36773439136</v>
      </c>
      <c r="D19" s="5">
        <v>502686.51901807147</v>
      </c>
      <c r="E19" s="5">
        <v>501074.36773439136</v>
      </c>
      <c r="F19" s="5">
        <v>322043.04994271591</v>
      </c>
      <c r="G19" s="5">
        <v>21105.574812233564</v>
      </c>
      <c r="H19" s="5">
        <f t="shared" si="0"/>
        <v>844222.99248934083</v>
      </c>
      <c r="I19" s="5">
        <f t="shared" si="1"/>
        <v>823.11741767710726</v>
      </c>
      <c r="J19" s="5">
        <f t="shared" ref="J19:J31" si="7">+I19*$O$17</f>
        <v>0</v>
      </c>
      <c r="K19" s="5">
        <f t="shared" si="3"/>
        <v>-24.693522530313217</v>
      </c>
      <c r="L19" s="5">
        <f t="shared" si="4"/>
        <v>17.565325693229468</v>
      </c>
      <c r="M19" s="5">
        <f t="shared" si="5"/>
        <v>72.623040654762107</v>
      </c>
      <c r="N19" s="45">
        <v>888.96681109127587</v>
      </c>
      <c r="O19" s="39"/>
    </row>
    <row r="20" spans="1:15" ht="18.75" x14ac:dyDescent="0.3">
      <c r="A20" s="30"/>
      <c r="B20" s="33">
        <v>2032</v>
      </c>
      <c r="C20" s="5">
        <v>503128.24915446894</v>
      </c>
      <c r="D20" s="5">
        <v>504331.08800190472</v>
      </c>
      <c r="E20" s="5">
        <v>503128.24915446894</v>
      </c>
      <c r="F20" s="5">
        <v>322043.04994271591</v>
      </c>
      <c r="G20" s="5">
        <v>21158.23843838938</v>
      </c>
      <c r="H20" s="5">
        <f t="shared" si="0"/>
        <v>846329.53753557417</v>
      </c>
      <c r="I20" s="5">
        <f t="shared" si="1"/>
        <v>825.17129909718483</v>
      </c>
      <c r="J20" s="5">
        <f t="shared" si="7"/>
        <v>0</v>
      </c>
      <c r="K20" s="5">
        <f t="shared" si="3"/>
        <v>-24.755138972915542</v>
      </c>
      <c r="L20" s="5">
        <f t="shared" si="4"/>
        <v>17.609155522733921</v>
      </c>
      <c r="M20" s="5">
        <f t="shared" si="5"/>
        <v>72.804253092583281</v>
      </c>
      <c r="N20" s="45">
        <v>891.18500302495966</v>
      </c>
      <c r="O20" s="39"/>
    </row>
    <row r="21" spans="1:15" ht="18.75" x14ac:dyDescent="0.3">
      <c r="A21" s="30"/>
      <c r="B21" s="18">
        <v>2033</v>
      </c>
      <c r="C21" s="5">
        <v>504102.98198926088</v>
      </c>
      <c r="D21" s="5">
        <v>505031.85616711766</v>
      </c>
      <c r="E21" s="5">
        <v>504102.98198926088</v>
      </c>
      <c r="F21" s="5">
        <v>322043.04994271591</v>
      </c>
      <c r="G21" s="5">
        <v>21183.231587999384</v>
      </c>
      <c r="H21" s="5">
        <f t="shared" si="0"/>
        <v>847329.26351997617</v>
      </c>
      <c r="I21" s="5">
        <f t="shared" si="1"/>
        <v>826.14603193197684</v>
      </c>
      <c r="J21" s="5">
        <f t="shared" si="7"/>
        <v>0</v>
      </c>
      <c r="K21" s="5">
        <f t="shared" si="3"/>
        <v>-24.784380957959304</v>
      </c>
      <c r="L21" s="5">
        <f t="shared" si="4"/>
        <v>17.629956321428384</v>
      </c>
      <c r="M21" s="5">
        <f t="shared" si="5"/>
        <v>72.890253049294685</v>
      </c>
      <c r="N21" s="45">
        <v>892.23771448653508</v>
      </c>
      <c r="O21" s="39"/>
    </row>
    <row r="22" spans="1:15" ht="18.75" x14ac:dyDescent="0.3">
      <c r="A22" s="30"/>
      <c r="B22" s="18">
        <v>2034</v>
      </c>
      <c r="C22" s="5">
        <v>504840.96009129123</v>
      </c>
      <c r="D22" s="5">
        <v>505431.76502214541</v>
      </c>
      <c r="E22" s="5">
        <v>504840.96009129123</v>
      </c>
      <c r="F22" s="5">
        <v>322043.04994271591</v>
      </c>
      <c r="G22" s="5">
        <v>21202.154103436042</v>
      </c>
      <c r="H22" s="5">
        <f t="shared" si="0"/>
        <v>848086.16413744318</v>
      </c>
      <c r="I22" s="5">
        <f t="shared" si="1"/>
        <v>826.88401003400713</v>
      </c>
      <c r="J22" s="5">
        <f t="shared" si="7"/>
        <v>0</v>
      </c>
      <c r="K22" s="5">
        <f t="shared" si="3"/>
        <v>-24.806520301020214</v>
      </c>
      <c r="L22" s="5">
        <f t="shared" si="4"/>
        <v>17.645704774125711</v>
      </c>
      <c r="M22" s="5">
        <f t="shared" si="5"/>
        <v>72.955364311133039</v>
      </c>
      <c r="N22" s="45">
        <v>893.03473083672782</v>
      </c>
      <c r="O22" s="39"/>
    </row>
    <row r="23" spans="1:15" ht="18.75" x14ac:dyDescent="0.3">
      <c r="A23" s="30"/>
      <c r="B23" s="18">
        <v>2035</v>
      </c>
      <c r="C23" s="5">
        <v>505662.56898748392</v>
      </c>
      <c r="D23" s="5">
        <v>506009.54464856943</v>
      </c>
      <c r="E23" s="5">
        <v>505662.56898748392</v>
      </c>
      <c r="F23" s="5">
        <v>322043.04994271591</v>
      </c>
      <c r="G23" s="5">
        <v>21223.22099821025</v>
      </c>
      <c r="H23" s="5">
        <f t="shared" si="0"/>
        <v>848928.83992841013</v>
      </c>
      <c r="I23" s="5">
        <f t="shared" si="1"/>
        <v>827.70561893019988</v>
      </c>
      <c r="J23" s="5">
        <f t="shared" si="7"/>
        <v>0</v>
      </c>
      <c r="K23" s="5">
        <f t="shared" si="3"/>
        <v>-24.831168567905994</v>
      </c>
      <c r="L23" s="5">
        <f t="shared" si="4"/>
        <v>17.663237907970462</v>
      </c>
      <c r="M23" s="5">
        <f t="shared" si="5"/>
        <v>73.02785425605353</v>
      </c>
      <c r="N23" s="45">
        <v>893.92206844461589</v>
      </c>
      <c r="O23" s="39"/>
    </row>
    <row r="24" spans="1:15" ht="18.75" x14ac:dyDescent="0.3">
      <c r="A24" s="30"/>
      <c r="B24" s="18">
        <v>2036</v>
      </c>
      <c r="C24" s="5">
        <v>506494.77625832357</v>
      </c>
      <c r="D24" s="5">
        <v>506573.93524380453</v>
      </c>
      <c r="E24" s="5">
        <v>506494.77625832357</v>
      </c>
      <c r="F24" s="5">
        <v>322043.04994271591</v>
      </c>
      <c r="G24" s="5">
        <v>21244.559646180482</v>
      </c>
      <c r="H24" s="5">
        <f t="shared" si="0"/>
        <v>849782.38584721996</v>
      </c>
      <c r="I24" s="5">
        <f t="shared" si="1"/>
        <v>828.53782620103948</v>
      </c>
      <c r="J24" s="5">
        <f t="shared" si="7"/>
        <v>0</v>
      </c>
      <c r="K24" s="5">
        <f t="shared" si="3"/>
        <v>-24.856134786031184</v>
      </c>
      <c r="L24" s="5">
        <f t="shared" si="4"/>
        <v>17.680997211130183</v>
      </c>
      <c r="M24" s="5">
        <f t="shared" si="5"/>
        <v>73.101279287726328</v>
      </c>
      <c r="N24" s="45">
        <v>894.82085229712266</v>
      </c>
      <c r="O24" s="40"/>
    </row>
    <row r="25" spans="1:15" ht="19.5" thickBot="1" x14ac:dyDescent="0.35">
      <c r="A25" s="30"/>
      <c r="B25" s="19">
        <v>2037</v>
      </c>
      <c r="C25" s="7">
        <v>507349.41379672417</v>
      </c>
      <c r="D25" s="7">
        <v>507238.3685661254</v>
      </c>
      <c r="E25" s="7">
        <v>507349.41379672417</v>
      </c>
      <c r="F25" s="7">
        <v>322043.04994271591</v>
      </c>
      <c r="G25" s="7">
        <v>21266.473429216421</v>
      </c>
      <c r="H25" s="7">
        <f t="shared" si="0"/>
        <v>850658.9371686565</v>
      </c>
      <c r="I25" s="7">
        <f t="shared" si="1"/>
        <v>829.39246373944013</v>
      </c>
      <c r="J25" s="7">
        <f t="shared" si="7"/>
        <v>0</v>
      </c>
      <c r="K25" s="7">
        <f t="shared" si="3"/>
        <v>-24.881773912183203</v>
      </c>
      <c r="L25" s="7">
        <f t="shared" si="4"/>
        <v>17.69923517619965</v>
      </c>
      <c r="M25" s="7">
        <f t="shared" si="5"/>
        <v>73.176683325307636</v>
      </c>
      <c r="N25" s="46">
        <v>895.74386083859542</v>
      </c>
      <c r="O25" s="40"/>
    </row>
    <row r="26" spans="1:15" ht="18.75" hidden="1" x14ac:dyDescent="0.3">
      <c r="A26" s="30"/>
      <c r="B26" s="18">
        <v>2038</v>
      </c>
      <c r="C26" s="5">
        <v>508129.21622628305</v>
      </c>
      <c r="D26" s="5">
        <v>507809.75351075461</v>
      </c>
      <c r="E26" s="5">
        <v>508129.21622628305</v>
      </c>
      <c r="F26" s="5">
        <v>322043.04994271591</v>
      </c>
      <c r="G26" s="5">
        <v>21286.468363307649</v>
      </c>
      <c r="H26" s="5">
        <f t="shared" si="0"/>
        <v>851458.73453230667</v>
      </c>
      <c r="I26" s="5">
        <f t="shared" si="1"/>
        <v>830.17226616899904</v>
      </c>
      <c r="J26" s="5">
        <f t="shared" si="7"/>
        <v>0</v>
      </c>
      <c r="K26" s="3">
        <f t="shared" si="3"/>
        <v>-24.905167985069969</v>
      </c>
      <c r="L26" s="3">
        <f t="shared" si="4"/>
        <v>17.715876160046438</v>
      </c>
      <c r="M26" s="3">
        <f t="shared" si="5"/>
        <v>73.245484716613831</v>
      </c>
      <c r="N26" s="17">
        <v>896.58604746251899</v>
      </c>
      <c r="O26" s="40"/>
    </row>
    <row r="27" spans="1:15" ht="18.75" hidden="1" x14ac:dyDescent="0.3">
      <c r="A27" s="30"/>
      <c r="B27" s="18">
        <v>2039</v>
      </c>
      <c r="C27" s="5">
        <v>508967.71672195767</v>
      </c>
      <c r="D27" s="5">
        <v>508469.55390433082</v>
      </c>
      <c r="E27" s="5">
        <v>508967.71672195767</v>
      </c>
      <c r="F27" s="5">
        <v>322043.04994271591</v>
      </c>
      <c r="G27" s="5">
        <v>21307.968376017292</v>
      </c>
      <c r="H27" s="5">
        <f t="shared" si="0"/>
        <v>852318.73504069087</v>
      </c>
      <c r="I27" s="5">
        <f t="shared" si="1"/>
        <v>831.01076666467361</v>
      </c>
      <c r="J27" s="5">
        <f t="shared" si="7"/>
        <v>0</v>
      </c>
      <c r="K27" s="3">
        <f t="shared" si="3"/>
        <v>-24.930322999940209</v>
      </c>
      <c r="L27" s="3">
        <f t="shared" si="4"/>
        <v>17.733769760624131</v>
      </c>
      <c r="M27" s="3">
        <f t="shared" si="5"/>
        <v>73.31946499485683</v>
      </c>
      <c r="N27" s="17">
        <v>897.49162799784756</v>
      </c>
      <c r="O27" s="40"/>
    </row>
    <row r="28" spans="1:15" ht="18.75" hidden="1" x14ac:dyDescent="0.3">
      <c r="A28" s="30"/>
      <c r="B28" s="33" t="s">
        <v>10</v>
      </c>
      <c r="C28" s="13"/>
      <c r="D28" s="13"/>
      <c r="E28" s="13"/>
      <c r="F28" s="13"/>
      <c r="G28" s="13"/>
      <c r="H28" s="13"/>
      <c r="I28" s="5">
        <v>833</v>
      </c>
      <c r="J28" s="5">
        <f t="shared" si="7"/>
        <v>0</v>
      </c>
      <c r="K28" s="3">
        <f t="shared" si="3"/>
        <v>-24.99</v>
      </c>
      <c r="L28" s="3">
        <f t="shared" si="4"/>
        <v>17.776219999999999</v>
      </c>
      <c r="M28" s="3">
        <f t="shared" si="5"/>
        <v>73.494973580000007</v>
      </c>
      <c r="N28" s="17">
        <v>899.6400000000001</v>
      </c>
      <c r="O28" s="40"/>
    </row>
    <row r="29" spans="1:15" ht="18.75" hidden="1" x14ac:dyDescent="0.3">
      <c r="A29" s="30"/>
      <c r="B29" s="33" t="s">
        <v>11</v>
      </c>
      <c r="C29" s="13"/>
      <c r="D29" s="13"/>
      <c r="E29" s="13"/>
      <c r="F29" s="13"/>
      <c r="G29" s="13"/>
      <c r="H29" s="13"/>
      <c r="I29" s="5">
        <v>834</v>
      </c>
      <c r="J29" s="5">
        <f t="shared" si="7"/>
        <v>0</v>
      </c>
      <c r="K29" s="3">
        <f t="shared" si="3"/>
        <v>-25.02</v>
      </c>
      <c r="L29" s="3">
        <f t="shared" si="4"/>
        <v>17.797560000000001</v>
      </c>
      <c r="M29" s="3">
        <f t="shared" si="5"/>
        <v>73.583202840000013</v>
      </c>
      <c r="N29" s="17">
        <v>900.72</v>
      </c>
      <c r="O29" s="40"/>
    </row>
    <row r="30" spans="1:15" ht="18.75" hidden="1" x14ac:dyDescent="0.3">
      <c r="A30" s="30"/>
      <c r="B30" s="33" t="s">
        <v>12</v>
      </c>
      <c r="C30" s="13"/>
      <c r="D30" s="13"/>
      <c r="E30" s="13"/>
      <c r="F30" s="13"/>
      <c r="G30" s="13"/>
      <c r="H30" s="13"/>
      <c r="I30" s="5">
        <v>835</v>
      </c>
      <c r="J30" s="5">
        <f t="shared" si="7"/>
        <v>0</v>
      </c>
      <c r="K30" s="3">
        <f t="shared" si="3"/>
        <v>-25.05</v>
      </c>
      <c r="L30" s="3">
        <f t="shared" si="4"/>
        <v>17.818899999999999</v>
      </c>
      <c r="M30" s="3">
        <f t="shared" si="5"/>
        <v>73.671432100000004</v>
      </c>
      <c r="N30" s="17">
        <v>901.80000000000007</v>
      </c>
      <c r="O30" s="40"/>
    </row>
    <row r="31" spans="1:15" ht="18.75" hidden="1" x14ac:dyDescent="0.3">
      <c r="A31" s="30"/>
      <c r="B31" s="33" t="s">
        <v>13</v>
      </c>
      <c r="C31" s="13"/>
      <c r="D31" s="13"/>
      <c r="E31" s="13"/>
      <c r="F31" s="13"/>
      <c r="G31" s="13"/>
      <c r="H31" s="13"/>
      <c r="I31" s="5">
        <v>836</v>
      </c>
      <c r="J31" s="5">
        <f t="shared" si="7"/>
        <v>0</v>
      </c>
      <c r="K31" s="3">
        <f t="shared" si="3"/>
        <v>-25.08</v>
      </c>
      <c r="L31" s="3">
        <f t="shared" si="4"/>
        <v>17.840239999999998</v>
      </c>
      <c r="M31" s="3">
        <f t="shared" si="5"/>
        <v>73.75966136000001</v>
      </c>
      <c r="N31" s="17">
        <v>902.88000000000011</v>
      </c>
      <c r="O31" s="40"/>
    </row>
    <row r="32" spans="1:15" ht="18.75" hidden="1" x14ac:dyDescent="0.3">
      <c r="A32" s="11" t="s">
        <v>7</v>
      </c>
      <c r="B32" s="26" t="s">
        <v>19</v>
      </c>
      <c r="C32" s="27"/>
      <c r="D32" s="9"/>
      <c r="E32" s="9"/>
      <c r="F32" s="9"/>
      <c r="G32" s="9"/>
      <c r="H32" s="9"/>
      <c r="I32" s="9"/>
      <c r="J32" s="9"/>
      <c r="K32" s="9"/>
      <c r="L32" s="9"/>
      <c r="M32" s="9"/>
      <c r="N32" s="28"/>
      <c r="O32" s="35"/>
    </row>
    <row r="33" spans="1:17" ht="18.75" hidden="1" x14ac:dyDescent="0.3">
      <c r="A33" s="11" t="s">
        <v>8</v>
      </c>
      <c r="B33" s="26" t="s">
        <v>16</v>
      </c>
      <c r="C33" s="27"/>
      <c r="D33" s="9"/>
      <c r="E33" s="9"/>
      <c r="F33" s="9"/>
      <c r="G33" s="9"/>
      <c r="H33" s="9"/>
      <c r="I33" s="9"/>
      <c r="J33" s="9"/>
      <c r="K33" s="9"/>
      <c r="L33" s="9"/>
      <c r="M33" s="9"/>
      <c r="N33" s="28"/>
      <c r="O33" s="35"/>
    </row>
    <row r="34" spans="1:17" ht="18.75" hidden="1" x14ac:dyDescent="0.3">
      <c r="A34" s="11" t="s">
        <v>17</v>
      </c>
      <c r="B34" s="26" t="s">
        <v>9</v>
      </c>
      <c r="C34" s="27"/>
      <c r="D34" s="9"/>
      <c r="E34" s="9"/>
      <c r="F34" s="9"/>
      <c r="G34" s="9"/>
      <c r="H34" s="9"/>
      <c r="I34" s="9"/>
      <c r="J34" s="9"/>
      <c r="K34" s="9"/>
      <c r="L34" s="9"/>
      <c r="M34" s="9"/>
      <c r="N34" s="28"/>
      <c r="O34" s="35"/>
    </row>
    <row r="35" spans="1:17" ht="21" x14ac:dyDescent="0.3">
      <c r="A35" s="12">
        <v>1</v>
      </c>
      <c r="B35" s="29" t="s">
        <v>28</v>
      </c>
      <c r="C35" s="27"/>
      <c r="D35" s="9"/>
      <c r="E35" s="9"/>
      <c r="F35" s="9"/>
      <c r="G35" s="9"/>
      <c r="H35" s="9"/>
      <c r="I35" s="9"/>
      <c r="J35" s="9"/>
      <c r="K35" s="9"/>
      <c r="L35" s="9"/>
      <c r="M35" s="9"/>
      <c r="N35" s="28"/>
      <c r="O35" s="35"/>
    </row>
    <row r="36" spans="1:17" ht="18.75" hidden="1" x14ac:dyDescent="0.3">
      <c r="A36" s="11"/>
      <c r="B36" s="26" t="s">
        <v>18</v>
      </c>
      <c r="C36" s="27"/>
      <c r="D36" s="9"/>
      <c r="E36" s="9"/>
      <c r="F36" s="9"/>
      <c r="G36" s="9"/>
      <c r="H36" s="9"/>
      <c r="I36" s="9"/>
      <c r="J36" s="9"/>
      <c r="K36" s="9"/>
      <c r="L36" s="9"/>
      <c r="M36" s="9"/>
      <c r="N36" s="28"/>
      <c r="O36" s="35"/>
    </row>
    <row r="37" spans="1:17" ht="21" hidden="1" x14ac:dyDescent="0.3">
      <c r="A37" s="12">
        <v>2</v>
      </c>
      <c r="B37" s="26" t="s">
        <v>20</v>
      </c>
      <c r="C37" s="27"/>
      <c r="D37" s="9"/>
      <c r="E37" s="9"/>
      <c r="F37" s="9"/>
      <c r="G37" s="9"/>
      <c r="H37" s="9"/>
      <c r="I37" s="9"/>
      <c r="J37" s="9"/>
      <c r="K37" s="9"/>
      <c r="L37" s="9"/>
      <c r="M37" s="9"/>
      <c r="N37" s="28"/>
      <c r="O37" s="35"/>
    </row>
    <row r="38" spans="1:17" ht="21" hidden="1" x14ac:dyDescent="0.3">
      <c r="A38" s="12">
        <v>3</v>
      </c>
      <c r="B38" s="26" t="s">
        <v>14</v>
      </c>
      <c r="C38" s="27"/>
      <c r="D38" s="9"/>
      <c r="E38" s="9"/>
      <c r="F38" s="9"/>
      <c r="G38" s="9"/>
      <c r="H38" s="9"/>
      <c r="I38" s="9"/>
      <c r="J38" s="9"/>
      <c r="K38" s="9"/>
      <c r="L38" s="9"/>
      <c r="M38" s="9"/>
      <c r="N38" s="28"/>
      <c r="O38" s="35"/>
    </row>
    <row r="39" spans="1:17" ht="15.75" thickBot="1" x14ac:dyDescent="0.3">
      <c r="B39" s="34" t="s">
        <v>30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41"/>
    </row>
    <row r="43" spans="1:17" x14ac:dyDescent="0.25">
      <c r="B43" t="s">
        <v>27</v>
      </c>
    </row>
    <row r="44" spans="1:17" x14ac:dyDescent="0.25">
      <c r="I44" s="38" t="s">
        <v>31</v>
      </c>
      <c r="J44" s="38"/>
      <c r="K44" s="38"/>
      <c r="L44" s="38"/>
      <c r="M44" s="38"/>
      <c r="N44" s="38"/>
      <c r="Q44" s="38"/>
    </row>
    <row r="46" spans="1:17" x14ac:dyDescent="0.25">
      <c r="I46" s="38" t="s">
        <v>29</v>
      </c>
      <c r="J46" s="38"/>
      <c r="K46" s="38"/>
      <c r="L46" s="38"/>
      <c r="M46" s="38"/>
      <c r="N46" s="38"/>
    </row>
  </sheetData>
  <mergeCells count="1">
    <mergeCell ref="B6:N6"/>
  </mergeCells>
  <pageMargins left="0.7" right="0.7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Sekeres</dc:creator>
  <cp:lastModifiedBy>Santana, Senthia</cp:lastModifiedBy>
  <cp:lastPrinted>2021-03-12T20:33:25Z</cp:lastPrinted>
  <dcterms:created xsi:type="dcterms:W3CDTF">2021-03-11T00:12:15Z</dcterms:created>
  <dcterms:modified xsi:type="dcterms:W3CDTF">2021-05-07T17:00:02Z</dcterms:modified>
</cp:coreProperties>
</file>