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kywater.sharepoint.com/sites/Finance/Shared Documents/Contracts/PSC Filings Etc/PSC Order 2-23-21/Requested Info/"/>
    </mc:Choice>
  </mc:AlternateContent>
  <xr:revisionPtr revIDLastSave="50" documentId="8_{8F63928F-908D-4741-8758-376A1D9A7D61}" xr6:coauthVersionLast="45" xr6:coauthVersionMax="45" xr10:uidLastSave="{7FF889A0-A404-4702-81A8-6019CFE95A0E}"/>
  <bookViews>
    <workbookView xWindow="38290" yWindow="-110" windowWidth="38620" windowHeight="21220" xr2:uid="{00000000-000D-0000-FFFF-FFFF00000000}"/>
  </bookViews>
  <sheets>
    <sheet name="Debt Schedule" sheetId="1" r:id="rId1"/>
  </sheets>
  <definedNames>
    <definedName name="_xlnm.Print_Area" localSheetId="0">'Debt Schedule'!$A$1:$AS$59</definedName>
    <definedName name="_xlnm.Print_Titles" localSheetId="0">'Debt Schedule'!$A:$A,'Debt Schedule'!$1:$2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16" i="1" l="1"/>
  <c r="AQ16" i="1"/>
  <c r="AS44" i="1"/>
  <c r="AR44" i="1"/>
  <c r="AQ44" i="1"/>
  <c r="AR41" i="1"/>
  <c r="AR42" i="1"/>
  <c r="AR43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M59" i="1"/>
  <c r="AR40" i="1"/>
  <c r="AQ38" i="1"/>
  <c r="AR38" i="1"/>
  <c r="AM31" i="1"/>
  <c r="AQ13" i="1"/>
  <c r="AQ14" i="1"/>
  <c r="AQ15" i="1"/>
  <c r="AQ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12" i="1"/>
  <c r="AQ10" i="1"/>
  <c r="AJ59" i="1"/>
  <c r="AI57" i="1"/>
  <c r="AK57" i="1" s="1"/>
  <c r="AJ29" i="1" s="1"/>
  <c r="AK29" i="1" s="1"/>
  <c r="AK56" i="1"/>
  <c r="AJ28" i="1" s="1"/>
  <c r="AK28" i="1" s="1"/>
  <c r="AI56" i="1"/>
  <c r="AK55" i="1"/>
  <c r="AJ27" i="1" s="1"/>
  <c r="AK27" i="1" s="1"/>
  <c r="AI55" i="1"/>
  <c r="AI54" i="1"/>
  <c r="AK54" i="1" s="1"/>
  <c r="AJ26" i="1" s="1"/>
  <c r="AK26" i="1" s="1"/>
  <c r="AI53" i="1"/>
  <c r="AK53" i="1" s="1"/>
  <c r="AJ25" i="1" s="1"/>
  <c r="AK25" i="1" s="1"/>
  <c r="AK52" i="1"/>
  <c r="AI52" i="1"/>
  <c r="AI51" i="1"/>
  <c r="AK51" i="1" s="1"/>
  <c r="AJ23" i="1" s="1"/>
  <c r="AK23" i="1" s="1"/>
  <c r="AI50" i="1"/>
  <c r="AK50" i="1" s="1"/>
  <c r="AJ22" i="1" s="1"/>
  <c r="AK22" i="1" s="1"/>
  <c r="AI49" i="1"/>
  <c r="AK49" i="1" s="1"/>
  <c r="AJ21" i="1" s="1"/>
  <c r="AK21" i="1" s="1"/>
  <c r="AK48" i="1"/>
  <c r="AI48" i="1"/>
  <c r="AI47" i="1"/>
  <c r="AK47" i="1" s="1"/>
  <c r="AJ19" i="1" s="1"/>
  <c r="AK19" i="1" s="1"/>
  <c r="AI46" i="1"/>
  <c r="AK46" i="1" s="1"/>
  <c r="AJ18" i="1" s="1"/>
  <c r="AK18" i="1" s="1"/>
  <c r="AI45" i="1"/>
  <c r="AK45" i="1" s="1"/>
  <c r="AJ17" i="1" s="1"/>
  <c r="AK17" i="1" s="1"/>
  <c r="AI44" i="1"/>
  <c r="AI59" i="1" s="1"/>
  <c r="AI43" i="1"/>
  <c r="AK43" i="1" s="1"/>
  <c r="AJ15" i="1" s="1"/>
  <c r="AK15" i="1" s="1"/>
  <c r="AI42" i="1"/>
  <c r="AK42" i="1" s="1"/>
  <c r="AJ14" i="1" s="1"/>
  <c r="AK14" i="1" s="1"/>
  <c r="AI41" i="1"/>
  <c r="AK41" i="1" s="1"/>
  <c r="AJ13" i="1" s="1"/>
  <c r="AK13" i="1" s="1"/>
  <c r="AK40" i="1"/>
  <c r="AJ12" i="1" s="1"/>
  <c r="AK12" i="1" s="1"/>
  <c r="AK38" i="1"/>
  <c r="AJ10" i="1" s="1"/>
  <c r="AK10" i="1" s="1"/>
  <c r="AI31" i="1"/>
  <c r="AJ24" i="1"/>
  <c r="AK24" i="1" s="1"/>
  <c r="AJ20" i="1"/>
  <c r="AK20" i="1" s="1"/>
  <c r="AK44" i="1" l="1"/>
  <c r="AJ16" i="1" s="1"/>
  <c r="AJ31" i="1" s="1"/>
  <c r="AR17" i="1"/>
  <c r="AK16" i="1"/>
  <c r="AK31" i="1" s="1"/>
  <c r="L59" i="1"/>
  <c r="P59" i="1"/>
  <c r="T59" i="1"/>
  <c r="X59" i="1"/>
  <c r="AB59" i="1"/>
  <c r="AF59" i="1"/>
  <c r="AN59" i="1"/>
  <c r="H59" i="1"/>
  <c r="K31" i="1"/>
  <c r="M31" i="1"/>
  <c r="O31" i="1"/>
  <c r="Q31" i="1"/>
  <c r="S31" i="1"/>
  <c r="U31" i="1"/>
  <c r="W31" i="1"/>
  <c r="Y31" i="1"/>
  <c r="AA31" i="1"/>
  <c r="AC31" i="1"/>
  <c r="AE31" i="1"/>
  <c r="AG31" i="1"/>
  <c r="H31" i="1"/>
  <c r="G31" i="1"/>
  <c r="AK59" i="1" l="1"/>
  <c r="D59" i="1"/>
  <c r="C31" i="1"/>
  <c r="D31" i="1"/>
  <c r="AQ31" i="1" l="1"/>
  <c r="AM57" i="1"/>
  <c r="AO57" i="1" s="1"/>
  <c r="AN29" i="1" s="1"/>
  <c r="AO29" i="1" s="1"/>
  <c r="AM56" i="1"/>
  <c r="AO56" i="1" s="1"/>
  <c r="AN28" i="1" s="1"/>
  <c r="AO28" i="1" s="1"/>
  <c r="AM55" i="1"/>
  <c r="AO55" i="1" s="1"/>
  <c r="AN27" i="1" s="1"/>
  <c r="AO27" i="1" s="1"/>
  <c r="AM54" i="1"/>
  <c r="AO54" i="1" s="1"/>
  <c r="AN26" i="1" s="1"/>
  <c r="AO26" i="1" s="1"/>
  <c r="AM53" i="1"/>
  <c r="AO53" i="1" s="1"/>
  <c r="AN25" i="1" s="1"/>
  <c r="AO25" i="1" s="1"/>
  <c r="AM52" i="1"/>
  <c r="AO52" i="1" s="1"/>
  <c r="AN24" i="1" s="1"/>
  <c r="AO24" i="1" s="1"/>
  <c r="AM51" i="1"/>
  <c r="AO51" i="1" s="1"/>
  <c r="AN23" i="1" s="1"/>
  <c r="AO23" i="1" s="1"/>
  <c r="AM50" i="1"/>
  <c r="AO50" i="1" s="1"/>
  <c r="AN22" i="1" s="1"/>
  <c r="AO22" i="1" s="1"/>
  <c r="AM49" i="1"/>
  <c r="AO49" i="1" s="1"/>
  <c r="AO21" i="1" s="1"/>
  <c r="AM48" i="1"/>
  <c r="AO48" i="1" s="1"/>
  <c r="AO20" i="1" s="1"/>
  <c r="AM47" i="1"/>
  <c r="AO47" i="1" s="1"/>
  <c r="AO19" i="1" s="1"/>
  <c r="AO46" i="1"/>
  <c r="AO18" i="1" s="1"/>
  <c r="AO45" i="1"/>
  <c r="AO17" i="1" s="1"/>
  <c r="AO38" i="1"/>
  <c r="AO10" i="1" s="1"/>
  <c r="AR59" i="1" l="1"/>
  <c r="AO44" i="1"/>
  <c r="AO43" i="1"/>
  <c r="AO42" i="1"/>
  <c r="AO41" i="1"/>
  <c r="AO40" i="1"/>
  <c r="C49" i="1"/>
  <c r="C48" i="1"/>
  <c r="C47" i="1"/>
  <c r="C46" i="1"/>
  <c r="C45" i="1"/>
  <c r="C44" i="1"/>
  <c r="C43" i="1"/>
  <c r="C42" i="1"/>
  <c r="C41" i="1"/>
  <c r="E40" i="1"/>
  <c r="E38" i="1"/>
  <c r="D10" i="1" s="1"/>
  <c r="E21" i="1"/>
  <c r="E18" i="1"/>
  <c r="E17" i="1"/>
  <c r="E14" i="1"/>
  <c r="E13" i="1"/>
  <c r="C10" i="1"/>
  <c r="AO59" i="1" l="1"/>
  <c r="E43" i="1"/>
  <c r="E47" i="1"/>
  <c r="E44" i="1"/>
  <c r="E48" i="1"/>
  <c r="E45" i="1"/>
  <c r="E49" i="1"/>
  <c r="E42" i="1"/>
  <c r="E46" i="1"/>
  <c r="E41" i="1"/>
  <c r="C59" i="1"/>
  <c r="AO12" i="1"/>
  <c r="AO13" i="1"/>
  <c r="E15" i="1"/>
  <c r="E12" i="1"/>
  <c r="E16" i="1"/>
  <c r="E19" i="1"/>
  <c r="E20" i="1"/>
  <c r="AO16" i="1" l="1"/>
  <c r="AO31" i="1" s="1"/>
  <c r="AN31" i="1"/>
  <c r="AO15" i="1"/>
  <c r="E59" i="1"/>
  <c r="AO14" i="1"/>
  <c r="E31" i="1"/>
  <c r="E10" i="1"/>
  <c r="AS38" i="1" l="1"/>
  <c r="AE57" i="1"/>
  <c r="AG57" i="1" s="1"/>
  <c r="AE56" i="1"/>
  <c r="AG56" i="1" s="1"/>
  <c r="AE55" i="1"/>
  <c r="AG55" i="1" s="1"/>
  <c r="AE54" i="1"/>
  <c r="AG54" i="1" s="1"/>
  <c r="AE53" i="1"/>
  <c r="AG53" i="1" s="1"/>
  <c r="AE52" i="1"/>
  <c r="AG52" i="1" s="1"/>
  <c r="AE51" i="1"/>
  <c r="AG51" i="1" s="1"/>
  <c r="AE50" i="1"/>
  <c r="AG50" i="1" s="1"/>
  <c r="AE49" i="1"/>
  <c r="AG49" i="1" s="1"/>
  <c r="AE48" i="1"/>
  <c r="AG48" i="1" s="1"/>
  <c r="AE47" i="1"/>
  <c r="AG47" i="1" s="1"/>
  <c r="AE46" i="1"/>
  <c r="AG46" i="1" s="1"/>
  <c r="AE45" i="1"/>
  <c r="AG45" i="1" s="1"/>
  <c r="AE44" i="1"/>
  <c r="AE43" i="1"/>
  <c r="AE42" i="1"/>
  <c r="AE41" i="1"/>
  <c r="AG41" i="1" s="1"/>
  <c r="AE40" i="1"/>
  <c r="AG38" i="1"/>
  <c r="AA57" i="1"/>
  <c r="AC57" i="1" s="1"/>
  <c r="AA56" i="1"/>
  <c r="AC56" i="1" s="1"/>
  <c r="AA55" i="1"/>
  <c r="AC55" i="1" s="1"/>
  <c r="AA54" i="1"/>
  <c r="AC54" i="1" s="1"/>
  <c r="AA53" i="1"/>
  <c r="AC53" i="1" s="1"/>
  <c r="AA52" i="1"/>
  <c r="AC52" i="1" s="1"/>
  <c r="AA51" i="1"/>
  <c r="AC51" i="1" s="1"/>
  <c r="AA50" i="1"/>
  <c r="AC50" i="1" s="1"/>
  <c r="AA49" i="1"/>
  <c r="AC49" i="1" s="1"/>
  <c r="AA48" i="1"/>
  <c r="AC48" i="1" s="1"/>
  <c r="AA47" i="1"/>
  <c r="AC47" i="1" s="1"/>
  <c r="AA46" i="1"/>
  <c r="AC46" i="1" s="1"/>
  <c r="AA45" i="1"/>
  <c r="AC45" i="1" s="1"/>
  <c r="AA44" i="1"/>
  <c r="AA43" i="1"/>
  <c r="AA42" i="1"/>
  <c r="AA41" i="1"/>
  <c r="AC41" i="1" s="1"/>
  <c r="AA40" i="1"/>
  <c r="AC38" i="1"/>
  <c r="W57" i="1"/>
  <c r="Y57" i="1" s="1"/>
  <c r="W56" i="1"/>
  <c r="Y56" i="1" s="1"/>
  <c r="W55" i="1"/>
  <c r="Y55" i="1" s="1"/>
  <c r="W54" i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5" i="1"/>
  <c r="Y45" i="1" s="1"/>
  <c r="W44" i="1"/>
  <c r="W43" i="1"/>
  <c r="W42" i="1"/>
  <c r="W41" i="1"/>
  <c r="Y41" i="1" s="1"/>
  <c r="W40" i="1"/>
  <c r="Y38" i="1"/>
  <c r="S57" i="1"/>
  <c r="U57" i="1" s="1"/>
  <c r="S56" i="1"/>
  <c r="U56" i="1" s="1"/>
  <c r="S55" i="1"/>
  <c r="U55" i="1" s="1"/>
  <c r="S54" i="1"/>
  <c r="U54" i="1" s="1"/>
  <c r="S53" i="1"/>
  <c r="U53" i="1" s="1"/>
  <c r="S52" i="1"/>
  <c r="U52" i="1" s="1"/>
  <c r="S51" i="1"/>
  <c r="U51" i="1" s="1"/>
  <c r="S50" i="1"/>
  <c r="U50" i="1" s="1"/>
  <c r="S49" i="1"/>
  <c r="U49" i="1" s="1"/>
  <c r="S48" i="1"/>
  <c r="U48" i="1" s="1"/>
  <c r="S47" i="1"/>
  <c r="U47" i="1" s="1"/>
  <c r="S46" i="1"/>
  <c r="U46" i="1" s="1"/>
  <c r="S45" i="1"/>
  <c r="U45" i="1" s="1"/>
  <c r="S44" i="1"/>
  <c r="S43" i="1"/>
  <c r="S42" i="1"/>
  <c r="S41" i="1"/>
  <c r="U41" i="1" s="1"/>
  <c r="S40" i="1"/>
  <c r="U38" i="1"/>
  <c r="O57" i="1"/>
  <c r="Q57" i="1" s="1"/>
  <c r="O56" i="1"/>
  <c r="Q56" i="1" s="1"/>
  <c r="O55" i="1"/>
  <c r="Q55" i="1" s="1"/>
  <c r="O54" i="1"/>
  <c r="Q54" i="1" s="1"/>
  <c r="O53" i="1"/>
  <c r="Q53" i="1" s="1"/>
  <c r="O52" i="1"/>
  <c r="Q52" i="1" s="1"/>
  <c r="O51" i="1"/>
  <c r="Q51" i="1" s="1"/>
  <c r="O50" i="1"/>
  <c r="Q50" i="1" s="1"/>
  <c r="O49" i="1"/>
  <c r="Q49" i="1" s="1"/>
  <c r="O48" i="1"/>
  <c r="Q48" i="1" s="1"/>
  <c r="O47" i="1"/>
  <c r="Q47" i="1" s="1"/>
  <c r="O46" i="1"/>
  <c r="Q46" i="1" s="1"/>
  <c r="O45" i="1"/>
  <c r="Q45" i="1" s="1"/>
  <c r="O44" i="1"/>
  <c r="O43" i="1"/>
  <c r="O42" i="1"/>
  <c r="O41" i="1"/>
  <c r="Q41" i="1" s="1"/>
  <c r="O40" i="1"/>
  <c r="Q38" i="1"/>
  <c r="K51" i="1"/>
  <c r="M51" i="1" s="1"/>
  <c r="K52" i="1"/>
  <c r="K53" i="1"/>
  <c r="M53" i="1" s="1"/>
  <c r="K54" i="1"/>
  <c r="M54" i="1" s="1"/>
  <c r="K55" i="1"/>
  <c r="K56" i="1"/>
  <c r="M56" i="1" s="1"/>
  <c r="K57" i="1"/>
  <c r="M57" i="1" s="1"/>
  <c r="K49" i="1"/>
  <c r="G54" i="1"/>
  <c r="I55" i="1"/>
  <c r="G56" i="1"/>
  <c r="G57" i="1"/>
  <c r="G50" i="1"/>
  <c r="K50" i="1"/>
  <c r="M50" i="1" s="1"/>
  <c r="G51" i="1"/>
  <c r="I52" i="1"/>
  <c r="G53" i="1"/>
  <c r="K48" i="1"/>
  <c r="M48" i="1" s="1"/>
  <c r="K47" i="1"/>
  <c r="M47" i="1" s="1"/>
  <c r="K46" i="1"/>
  <c r="M46" i="1" s="1"/>
  <c r="K45" i="1"/>
  <c r="M45" i="1" s="1"/>
  <c r="K44" i="1"/>
  <c r="K43" i="1"/>
  <c r="K42" i="1"/>
  <c r="K41" i="1"/>
  <c r="M41" i="1" s="1"/>
  <c r="K40" i="1"/>
  <c r="M38" i="1"/>
  <c r="I38" i="1"/>
  <c r="G40" i="1"/>
  <c r="AQ40" i="1" s="1"/>
  <c r="AG44" i="1" l="1"/>
  <c r="AG59" i="1" s="1"/>
  <c r="AE59" i="1"/>
  <c r="Y44" i="1"/>
  <c r="Y59" i="1" s="1"/>
  <c r="W59" i="1"/>
  <c r="U44" i="1"/>
  <c r="U59" i="1" s="1"/>
  <c r="S59" i="1"/>
  <c r="M44" i="1"/>
  <c r="M59" i="1" s="1"/>
  <c r="K59" i="1"/>
  <c r="Q44" i="1"/>
  <c r="Q59" i="1" s="1"/>
  <c r="O59" i="1"/>
  <c r="AC44" i="1"/>
  <c r="AC59" i="1" s="1"/>
  <c r="AA59" i="1"/>
  <c r="AG43" i="1"/>
  <c r="Y43" i="1"/>
  <c r="M43" i="1"/>
  <c r="Q43" i="1"/>
  <c r="AC43" i="1"/>
  <c r="U43" i="1"/>
  <c r="U42" i="1"/>
  <c r="M42" i="1"/>
  <c r="Q42" i="1"/>
  <c r="Y42" i="1"/>
  <c r="AC42" i="1"/>
  <c r="AG42" i="1"/>
  <c r="I53" i="1"/>
  <c r="I50" i="1"/>
  <c r="AS50" i="1"/>
  <c r="AS52" i="1"/>
  <c r="I54" i="1"/>
  <c r="AS54" i="1"/>
  <c r="M55" i="1"/>
  <c r="AS55" i="1"/>
  <c r="I51" i="1"/>
  <c r="AS51" i="1"/>
  <c r="I57" i="1"/>
  <c r="AS49" i="1"/>
  <c r="M49" i="1"/>
  <c r="I56" i="1"/>
  <c r="AS56" i="1"/>
  <c r="AG40" i="1"/>
  <c r="AC40" i="1"/>
  <c r="M40" i="1"/>
  <c r="U40" i="1"/>
  <c r="Y40" i="1"/>
  <c r="Q40" i="1"/>
  <c r="Y54" i="1"/>
  <c r="AS57" i="1"/>
  <c r="M52" i="1"/>
  <c r="AS53" i="1"/>
  <c r="I49" i="1"/>
  <c r="G48" i="1"/>
  <c r="G47" i="1"/>
  <c r="G46" i="1"/>
  <c r="G45" i="1"/>
  <c r="G44" i="1"/>
  <c r="G43" i="1"/>
  <c r="AQ43" i="1" s="1"/>
  <c r="G42" i="1"/>
  <c r="AQ42" i="1" s="1"/>
  <c r="G41" i="1"/>
  <c r="AQ41" i="1" s="1"/>
  <c r="I40" i="1"/>
  <c r="AF12" i="1"/>
  <c r="AF13" i="1"/>
  <c r="AF14" i="1"/>
  <c r="AF15" i="1"/>
  <c r="AF16" i="1"/>
  <c r="AF31" i="1" s="1"/>
  <c r="AF17" i="1"/>
  <c r="AF18" i="1"/>
  <c r="AF19" i="1"/>
  <c r="AF20" i="1"/>
  <c r="AF21" i="1"/>
  <c r="AF22" i="1"/>
  <c r="AF23" i="1"/>
  <c r="AF24" i="1"/>
  <c r="AF25" i="1"/>
  <c r="AF29" i="1"/>
  <c r="AF28" i="1"/>
  <c r="AF10" i="1"/>
  <c r="X10" i="1"/>
  <c r="X12" i="1"/>
  <c r="X13" i="1"/>
  <c r="X14" i="1"/>
  <c r="X15" i="1"/>
  <c r="X16" i="1"/>
  <c r="X31" i="1" s="1"/>
  <c r="X17" i="1"/>
  <c r="X18" i="1"/>
  <c r="X19" i="1"/>
  <c r="X20" i="1"/>
  <c r="X21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31" i="1" s="1"/>
  <c r="AB15" i="1"/>
  <c r="AB14" i="1"/>
  <c r="AB13" i="1"/>
  <c r="AB12" i="1"/>
  <c r="AB10" i="1"/>
  <c r="T10" i="1"/>
  <c r="T12" i="1"/>
  <c r="T13" i="1"/>
  <c r="T14" i="1"/>
  <c r="T15" i="1"/>
  <c r="T16" i="1"/>
  <c r="T31" i="1" s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P10" i="1"/>
  <c r="P12" i="1"/>
  <c r="P13" i="1"/>
  <c r="P14" i="1"/>
  <c r="P15" i="1"/>
  <c r="P16" i="1"/>
  <c r="P31" i="1" s="1"/>
  <c r="P17" i="1"/>
  <c r="P18" i="1"/>
  <c r="P19" i="1"/>
  <c r="P20" i="1"/>
  <c r="P21" i="1"/>
  <c r="P22" i="1"/>
  <c r="P23" i="1"/>
  <c r="P24" i="1"/>
  <c r="P25" i="1"/>
  <c r="P26" i="1"/>
  <c r="P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0" i="1"/>
  <c r="I10" i="1"/>
  <c r="I12" i="1"/>
  <c r="I13" i="1"/>
  <c r="I14" i="1"/>
  <c r="I15" i="1"/>
  <c r="I16" i="1"/>
  <c r="I31" i="1" s="1"/>
  <c r="I17" i="1"/>
  <c r="I18" i="1"/>
  <c r="AR15" i="1" l="1"/>
  <c r="AR12" i="1"/>
  <c r="AS12" i="1" s="1"/>
  <c r="AR14" i="1"/>
  <c r="L31" i="1"/>
  <c r="AR31" i="1"/>
  <c r="AR13" i="1"/>
  <c r="AR10" i="1"/>
  <c r="AS10" i="1" s="1"/>
  <c r="AQ59" i="1"/>
  <c r="G59" i="1"/>
  <c r="AS43" i="1"/>
  <c r="AS21" i="1"/>
  <c r="AS42" i="1"/>
  <c r="AS17" i="1"/>
  <c r="AS18" i="1"/>
  <c r="AS19" i="1"/>
  <c r="AS23" i="1"/>
  <c r="AS27" i="1"/>
  <c r="AS20" i="1"/>
  <c r="AS24" i="1"/>
  <c r="AS40" i="1"/>
  <c r="AS28" i="1"/>
  <c r="I46" i="1"/>
  <c r="AS46" i="1"/>
  <c r="I47" i="1"/>
  <c r="AS47" i="1"/>
  <c r="AS29" i="1"/>
  <c r="I44" i="1"/>
  <c r="I59" i="1" s="1"/>
  <c r="I48" i="1"/>
  <c r="AS48" i="1"/>
  <c r="I42" i="1"/>
  <c r="I43" i="1"/>
  <c r="I41" i="1"/>
  <c r="I45" i="1"/>
  <c r="AS45" i="1"/>
  <c r="AS25" i="1"/>
  <c r="AS22" i="1"/>
  <c r="AS26" i="1"/>
  <c r="AS59" i="1" l="1"/>
  <c r="AS16" i="1"/>
  <c r="AS31" i="1" s="1"/>
  <c r="AS15" i="1"/>
  <c r="AS14" i="1"/>
  <c r="AS13" i="1"/>
  <c r="AS41" i="1"/>
</calcChain>
</file>

<file path=xl/sharedStrings.xml><?xml version="1.0" encoding="utf-8"?>
<sst xmlns="http://schemas.openxmlformats.org/spreadsheetml/2006/main" count="112" uniqueCount="38">
  <si>
    <t>Year</t>
  </si>
  <si>
    <t>Ending</t>
  </si>
  <si>
    <t>Principal</t>
  </si>
  <si>
    <t>Interest</t>
  </si>
  <si>
    <t>Total</t>
  </si>
  <si>
    <t>P &amp; I</t>
  </si>
  <si>
    <t>2010 Series B</t>
  </si>
  <si>
    <t xml:space="preserve">Principal </t>
  </si>
  <si>
    <t>2012 Series A</t>
  </si>
  <si>
    <t>2013 Series A</t>
  </si>
  <si>
    <t>2014 Series A</t>
  </si>
  <si>
    <t>2015 Series B</t>
  </si>
  <si>
    <t>2016 Series B Refunding</t>
  </si>
  <si>
    <t>Acct #</t>
  </si>
  <si>
    <t>Principal Due</t>
  </si>
  <si>
    <t>Nov 1</t>
  </si>
  <si>
    <t>Interest Due</t>
  </si>
  <si>
    <t>Nov Int</t>
  </si>
  <si>
    <t>May Int</t>
  </si>
  <si>
    <t>2190-0009</t>
  </si>
  <si>
    <t>2190-0010</t>
  </si>
  <si>
    <t>2190-0011</t>
  </si>
  <si>
    <t>2190-0012</t>
  </si>
  <si>
    <t>2190-0013</t>
  </si>
  <si>
    <t>2015 Series C</t>
  </si>
  <si>
    <t>Henderson Water Utility</t>
  </si>
  <si>
    <t>2190-0014</t>
  </si>
  <si>
    <t>2190-0015</t>
  </si>
  <si>
    <t xml:space="preserve">Debt Schedule </t>
  </si>
  <si>
    <t>2190-0007</t>
  </si>
  <si>
    <t>HWU Debt</t>
  </si>
  <si>
    <t>Note to City</t>
  </si>
  <si>
    <t>2017 Series B Refunding</t>
  </si>
  <si>
    <t>2190-0016</t>
  </si>
  <si>
    <t>Refunded 2/14/17 with 2017B Series</t>
  </si>
  <si>
    <t>Equipment Note</t>
  </si>
  <si>
    <t>Monthly</t>
  </si>
  <si>
    <t>Annual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</si>
</sst>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9" fontId="0" fillId="0" borderId="0" xfId="0" applyNumberFormat="1"/>
    <xf numFmtId="43" fontId="0" fillId="0" borderId="0" xfId="0" applyNumberFormat="1" applyBorder="1"/>
    <xf numFmtId="164" fontId="3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quotePrefix="1"/>
    <xf numFmtId="43" fontId="0" fillId="0" borderId="0" xfId="0" quotePrefix="1" applyNumberFormat="1"/>
    <xf numFmtId="0" fontId="4" fillId="0" borderId="0" xfId="0" applyFont="1" applyAlignment="1"/>
    <xf numFmtId="0" fontId="0" fillId="0" borderId="2" xfId="0" applyBorder="1" applyAlignment="1">
      <alignment horizontal="center"/>
    </xf>
    <xf numFmtId="43" fontId="2" fillId="0" borderId="0" xfId="0" quotePrefix="1" applyNumberFormat="1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60"/>
  <sheetViews>
    <sheetView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S16" sqref="AS16"/>
    </sheetView>
  </sheetViews>
  <sheetFormatPr defaultRowHeight="12.5" x14ac:dyDescent="0.25"/>
  <cols>
    <col min="1" max="1" width="12" bestFit="1" customWidth="1"/>
    <col min="2" max="2" width="4.6328125" customWidth="1"/>
    <col min="3" max="5" width="12.81640625" hidden="1" customWidth="1"/>
    <col min="6" max="6" width="6.7265625" hidden="1" customWidth="1"/>
    <col min="7" max="7" width="12.81640625" bestFit="1" customWidth="1"/>
    <col min="8" max="8" width="11.26953125" bestFit="1" customWidth="1"/>
    <col min="9" max="9" width="12.81640625" bestFit="1" customWidth="1"/>
    <col min="10" max="10" width="4.6328125" customWidth="1"/>
    <col min="11" max="12" width="12.81640625" bestFit="1" customWidth="1"/>
    <col min="13" max="13" width="14" bestFit="1" customWidth="1"/>
    <col min="14" max="14" width="4.6328125" customWidth="1"/>
    <col min="15" max="15" width="12.81640625" bestFit="1" customWidth="1"/>
    <col min="16" max="16" width="13.54296875" bestFit="1" customWidth="1"/>
    <col min="17" max="17" width="14" bestFit="1" customWidth="1"/>
    <col min="18" max="18" width="4.6328125" customWidth="1"/>
    <col min="19" max="20" width="12.81640625" bestFit="1" customWidth="1"/>
    <col min="21" max="21" width="14" bestFit="1" customWidth="1"/>
    <col min="22" max="22" width="4.6328125" customWidth="1"/>
    <col min="23" max="23" width="12.81640625" bestFit="1" customWidth="1"/>
    <col min="24" max="24" width="11.26953125" bestFit="1" customWidth="1"/>
    <col min="25" max="25" width="12.81640625" bestFit="1" customWidth="1"/>
    <col min="26" max="26" width="4.6328125" customWidth="1"/>
    <col min="27" max="27" width="12.81640625" bestFit="1" customWidth="1"/>
    <col min="28" max="28" width="11.26953125" bestFit="1" customWidth="1"/>
    <col min="29" max="29" width="12.81640625" bestFit="1" customWidth="1"/>
    <col min="30" max="30" width="4.6328125" customWidth="1"/>
    <col min="31" max="33" width="12.81640625" customWidth="1"/>
    <col min="34" max="34" width="4.6328125" customWidth="1"/>
    <col min="35" max="37" width="12.81640625" customWidth="1"/>
    <col min="39" max="41" width="12.81640625" customWidth="1"/>
    <col min="43" max="45" width="14" bestFit="1" customWidth="1"/>
  </cols>
  <sheetData>
    <row r="1" spans="1:45" ht="14" x14ac:dyDescent="0.3">
      <c r="B1" s="10" t="s">
        <v>25</v>
      </c>
      <c r="D1" s="14"/>
      <c r="E1" s="14"/>
    </row>
    <row r="2" spans="1:45" ht="14" x14ac:dyDescent="0.3">
      <c r="B2" s="10" t="s">
        <v>28</v>
      </c>
      <c r="D2" s="14"/>
      <c r="E2" s="14"/>
    </row>
    <row r="5" spans="1:45" x14ac:dyDescent="0.25">
      <c r="A5" s="1" t="s">
        <v>0</v>
      </c>
    </row>
    <row r="6" spans="1:45" x14ac:dyDescent="0.25">
      <c r="A6" s="1" t="s">
        <v>1</v>
      </c>
      <c r="C6" s="17">
        <v>2006</v>
      </c>
      <c r="D6" s="17"/>
      <c r="E6" s="17"/>
      <c r="F6" s="14"/>
      <c r="G6" s="17" t="s">
        <v>6</v>
      </c>
      <c r="H6" s="17"/>
      <c r="I6" s="17"/>
      <c r="K6" s="17" t="s">
        <v>8</v>
      </c>
      <c r="L6" s="17"/>
      <c r="M6" s="17"/>
      <c r="O6" s="17" t="s">
        <v>9</v>
      </c>
      <c r="P6" s="17"/>
      <c r="Q6" s="17"/>
      <c r="S6" s="17" t="s">
        <v>10</v>
      </c>
      <c r="T6" s="17"/>
      <c r="U6" s="17"/>
      <c r="W6" s="17" t="s">
        <v>11</v>
      </c>
      <c r="X6" s="17"/>
      <c r="Y6" s="17"/>
      <c r="Z6" s="1"/>
      <c r="AA6" s="17" t="s">
        <v>24</v>
      </c>
      <c r="AB6" s="17"/>
      <c r="AC6" s="17"/>
      <c r="AD6" s="1"/>
      <c r="AE6" s="17" t="s">
        <v>12</v>
      </c>
      <c r="AF6" s="17"/>
      <c r="AG6" s="17"/>
      <c r="AI6" s="17" t="s">
        <v>32</v>
      </c>
      <c r="AJ6" s="17"/>
      <c r="AK6" s="17"/>
      <c r="AM6" s="17" t="s">
        <v>35</v>
      </c>
      <c r="AN6" s="17"/>
      <c r="AO6" s="17"/>
      <c r="AQ6" s="17" t="s">
        <v>4</v>
      </c>
      <c r="AR6" s="17"/>
      <c r="AS6" s="17"/>
    </row>
    <row r="7" spans="1:45" x14ac:dyDescent="0.25">
      <c r="C7" s="18" t="s">
        <v>30</v>
      </c>
      <c r="D7" s="18"/>
      <c r="E7" s="18"/>
      <c r="F7" s="14"/>
      <c r="G7" s="18" t="s">
        <v>31</v>
      </c>
      <c r="H7" s="18"/>
      <c r="I7" s="18"/>
      <c r="J7" s="14"/>
      <c r="K7" s="18" t="s">
        <v>31</v>
      </c>
      <c r="L7" s="18"/>
      <c r="M7" s="18"/>
      <c r="N7" s="14"/>
      <c r="O7" s="18" t="s">
        <v>31</v>
      </c>
      <c r="P7" s="18"/>
      <c r="Q7" s="18"/>
      <c r="R7" s="14"/>
      <c r="S7" s="18" t="s">
        <v>31</v>
      </c>
      <c r="T7" s="18"/>
      <c r="U7" s="18"/>
      <c r="V7" s="14"/>
      <c r="W7" s="18" t="s">
        <v>31</v>
      </c>
      <c r="X7" s="18"/>
      <c r="Y7" s="18"/>
      <c r="Z7" s="14"/>
      <c r="AA7" s="18" t="s">
        <v>31</v>
      </c>
      <c r="AB7" s="18"/>
      <c r="AC7" s="18"/>
      <c r="AD7" s="14"/>
      <c r="AE7" s="18" t="s">
        <v>31</v>
      </c>
      <c r="AF7" s="18"/>
      <c r="AG7" s="18"/>
      <c r="AI7" s="18" t="s">
        <v>31</v>
      </c>
      <c r="AJ7" s="18"/>
      <c r="AK7" s="18"/>
      <c r="AM7" s="18"/>
      <c r="AN7" s="18"/>
      <c r="AO7" s="18"/>
    </row>
    <row r="8" spans="1:45" x14ac:dyDescent="0.25">
      <c r="A8" s="1"/>
      <c r="C8" s="13" t="s">
        <v>2</v>
      </c>
      <c r="D8" s="13" t="s">
        <v>3</v>
      </c>
      <c r="E8" s="13" t="s">
        <v>4</v>
      </c>
      <c r="F8" s="14"/>
      <c r="G8" s="11" t="s">
        <v>7</v>
      </c>
      <c r="H8" s="11" t="s">
        <v>3</v>
      </c>
      <c r="I8" s="11" t="s">
        <v>4</v>
      </c>
      <c r="K8" s="11" t="s">
        <v>2</v>
      </c>
      <c r="L8" s="11" t="s">
        <v>3</v>
      </c>
      <c r="M8" s="11" t="s">
        <v>4</v>
      </c>
      <c r="O8" s="11" t="s">
        <v>2</v>
      </c>
      <c r="P8" s="11" t="s">
        <v>3</v>
      </c>
      <c r="Q8" s="11" t="s">
        <v>4</v>
      </c>
      <c r="S8" s="11" t="s">
        <v>2</v>
      </c>
      <c r="T8" s="11" t="s">
        <v>3</v>
      </c>
      <c r="U8" s="11" t="s">
        <v>4</v>
      </c>
      <c r="W8" s="11" t="s">
        <v>2</v>
      </c>
      <c r="X8" s="11" t="s">
        <v>3</v>
      </c>
      <c r="Y8" s="11" t="s">
        <v>4</v>
      </c>
      <c r="AA8" s="11" t="s">
        <v>2</v>
      </c>
      <c r="AB8" s="11" t="s">
        <v>3</v>
      </c>
      <c r="AC8" s="11" t="s">
        <v>4</v>
      </c>
      <c r="AE8" s="11" t="s">
        <v>2</v>
      </c>
      <c r="AF8" s="11" t="s">
        <v>3</v>
      </c>
      <c r="AG8" s="11" t="s">
        <v>4</v>
      </c>
      <c r="AI8" s="16" t="s">
        <v>2</v>
      </c>
      <c r="AJ8" s="16" t="s">
        <v>3</v>
      </c>
      <c r="AK8" s="16" t="s">
        <v>4</v>
      </c>
      <c r="AM8" s="15" t="s">
        <v>2</v>
      </c>
      <c r="AN8" s="15" t="s">
        <v>3</v>
      </c>
      <c r="AO8" s="15" t="s">
        <v>4</v>
      </c>
      <c r="AQ8" s="11" t="s">
        <v>2</v>
      </c>
      <c r="AR8" s="11" t="s">
        <v>3</v>
      </c>
      <c r="AS8" s="11" t="s">
        <v>5</v>
      </c>
    </row>
    <row r="9" spans="1:45" x14ac:dyDescent="0.25">
      <c r="A9" s="1"/>
      <c r="C9" s="14"/>
      <c r="D9" s="14"/>
    </row>
    <row r="10" spans="1:45" hidden="1" x14ac:dyDescent="0.25">
      <c r="A10">
        <v>2017</v>
      </c>
      <c r="C10" s="2">
        <f>225000</f>
        <v>225000</v>
      </c>
      <c r="D10" s="2">
        <f>E38</f>
        <v>100211.97</v>
      </c>
      <c r="E10" s="2">
        <f t="shared" ref="E10:E21" si="0">SUM(C10:D10)</f>
        <v>325211.96999999997</v>
      </c>
      <c r="F10" s="2"/>
      <c r="G10" s="2">
        <v>116146</v>
      </c>
      <c r="H10" s="2">
        <v>28502.46</v>
      </c>
      <c r="I10" s="2">
        <f t="shared" ref="I10:I18" si="1">SUM(G10:H10)</f>
        <v>144648.46</v>
      </c>
      <c r="K10" s="2">
        <v>435000</v>
      </c>
      <c r="L10" s="2">
        <f t="shared" ref="L10:L26" si="2">M10-K10</f>
        <v>216257.5</v>
      </c>
      <c r="M10" s="2">
        <v>651257.5</v>
      </c>
      <c r="O10" s="2">
        <v>420000</v>
      </c>
      <c r="P10" s="2">
        <f t="shared" ref="P10:P27" si="3">Q10-O10</f>
        <v>189825</v>
      </c>
      <c r="Q10" s="2">
        <v>609825</v>
      </c>
      <c r="S10" s="2">
        <v>325000</v>
      </c>
      <c r="T10" s="2">
        <f t="shared" ref="T10:T29" si="4">U10-S10</f>
        <v>206275</v>
      </c>
      <c r="U10" s="2">
        <v>531275</v>
      </c>
      <c r="W10" s="2">
        <v>155000</v>
      </c>
      <c r="X10" s="2">
        <f t="shared" ref="X10:X21" si="5">Y10-W10</f>
        <v>28398.760000000009</v>
      </c>
      <c r="Y10" s="2">
        <v>183398.76</v>
      </c>
      <c r="Z10" s="2"/>
      <c r="AA10" s="2">
        <v>110000</v>
      </c>
      <c r="AB10" s="2">
        <f t="shared" ref="AB10:AB29" si="6">AC10-AA10</f>
        <v>36875</v>
      </c>
      <c r="AC10" s="2">
        <v>146875</v>
      </c>
      <c r="AD10" s="2"/>
      <c r="AE10" s="2">
        <v>465000</v>
      </c>
      <c r="AF10" s="2">
        <f t="shared" ref="AF10:AF29" si="7">AG10-AE10</f>
        <v>159450</v>
      </c>
      <c r="AG10" s="2">
        <v>624450</v>
      </c>
      <c r="AI10" s="2">
        <v>0</v>
      </c>
      <c r="AJ10" s="2">
        <f>AK38</f>
        <v>15335.83</v>
      </c>
      <c r="AK10" s="2">
        <f>SUM(AI10:AJ10)</f>
        <v>15335.83</v>
      </c>
      <c r="AM10" s="2">
        <v>0</v>
      </c>
      <c r="AN10" s="2">
        <v>0</v>
      </c>
      <c r="AO10" s="2">
        <f>SUM(AM10:AN10)</f>
        <v>0</v>
      </c>
      <c r="AQ10" s="2">
        <f>C10+G10+K10+O10+S10+W10+AA10+AE10+AM10+AI10</f>
        <v>2251146</v>
      </c>
      <c r="AR10" s="2">
        <f>D10+AJ10+H10+L10+P10+T10+X10+AB10+AF10+AN10</f>
        <v>981131.52</v>
      </c>
      <c r="AS10" s="2">
        <f>SUM(AQ10:AR10)</f>
        <v>3232277.52</v>
      </c>
    </row>
    <row r="11" spans="1:45" hidden="1" x14ac:dyDescent="0.25">
      <c r="C11" s="2"/>
      <c r="D11" s="2"/>
      <c r="E11" s="2"/>
      <c r="F11" s="2"/>
      <c r="G11" s="2"/>
      <c r="H11" s="2"/>
      <c r="I11" s="2"/>
      <c r="K11" s="2"/>
      <c r="L11" s="2"/>
      <c r="M11" s="2"/>
      <c r="O11" s="2"/>
      <c r="P11" s="2"/>
      <c r="Q11" s="2"/>
      <c r="S11" s="2"/>
      <c r="T11" s="2"/>
      <c r="U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I11" s="2"/>
      <c r="AJ11" s="2"/>
      <c r="AK11" s="2"/>
      <c r="AM11" s="2"/>
      <c r="AN11" s="2"/>
      <c r="AO11" s="2"/>
      <c r="AQ11" s="2"/>
      <c r="AR11" s="2"/>
      <c r="AS11" s="2"/>
    </row>
    <row r="12" spans="1:45" hidden="1" x14ac:dyDescent="0.25">
      <c r="A12">
        <v>2018</v>
      </c>
      <c r="C12" s="2"/>
      <c r="D12" s="2"/>
      <c r="E12" s="2">
        <f t="shared" si="0"/>
        <v>0</v>
      </c>
      <c r="F12" s="2"/>
      <c r="G12" s="2">
        <v>118613</v>
      </c>
      <c r="H12" s="2">
        <v>26036.26</v>
      </c>
      <c r="I12" s="2">
        <f t="shared" si="1"/>
        <v>144649.26</v>
      </c>
      <c r="K12" s="2">
        <v>440000</v>
      </c>
      <c r="L12" s="2">
        <f t="shared" si="2"/>
        <v>207507.5</v>
      </c>
      <c r="M12" s="2">
        <v>647507.5</v>
      </c>
      <c r="O12" s="2">
        <v>430000</v>
      </c>
      <c r="P12" s="2">
        <f t="shared" si="3"/>
        <v>181325</v>
      </c>
      <c r="Q12" s="2">
        <v>611325</v>
      </c>
      <c r="S12" s="2">
        <v>330000</v>
      </c>
      <c r="T12" s="2">
        <f t="shared" si="4"/>
        <v>199725</v>
      </c>
      <c r="U12" s="2">
        <v>529725</v>
      </c>
      <c r="W12" s="2">
        <v>155000</v>
      </c>
      <c r="X12" s="2">
        <f t="shared" si="5"/>
        <v>26848.760000000009</v>
      </c>
      <c r="Y12" s="2">
        <v>181848.76</v>
      </c>
      <c r="Z12" s="2"/>
      <c r="AA12" s="2">
        <v>105000</v>
      </c>
      <c r="AB12" s="2">
        <f t="shared" si="6"/>
        <v>34725</v>
      </c>
      <c r="AC12" s="2">
        <v>139725</v>
      </c>
      <c r="AD12" s="2"/>
      <c r="AE12" s="2">
        <v>475000</v>
      </c>
      <c r="AF12" s="2">
        <f t="shared" si="7"/>
        <v>150050</v>
      </c>
      <c r="AG12" s="2">
        <v>625050</v>
      </c>
      <c r="AI12" s="2">
        <v>200000</v>
      </c>
      <c r="AJ12" s="2">
        <f>AK40</f>
        <v>68700</v>
      </c>
      <c r="AK12" s="2">
        <f t="shared" ref="AK12:AK29" si="8">SUM(AI12:AJ12)</f>
        <v>268700</v>
      </c>
      <c r="AM12" s="2">
        <v>0</v>
      </c>
      <c r="AN12" s="2">
        <v>0</v>
      </c>
      <c r="AO12" s="2">
        <f t="shared" ref="AO12:AO29" si="9">SUM(AM12:AN12)</f>
        <v>0</v>
      </c>
      <c r="AQ12" s="2">
        <f>C12+G12+K12+O12+S12+W12+AA12+AE12+AM12+AI12</f>
        <v>2253613</v>
      </c>
      <c r="AR12" s="2">
        <f>D12+H12+L12+P12+T12+X12+AB12+AF12+AN12+AJ12</f>
        <v>894917.52</v>
      </c>
      <c r="AS12" s="2">
        <f>SUM(AQ12:AR12)</f>
        <v>3148530.52</v>
      </c>
    </row>
    <row r="13" spans="1:45" hidden="1" x14ac:dyDescent="0.25">
      <c r="A13">
        <v>2019</v>
      </c>
      <c r="C13" s="2"/>
      <c r="D13" s="2"/>
      <c r="E13" s="2">
        <f t="shared" si="0"/>
        <v>0</v>
      </c>
      <c r="F13" s="2"/>
      <c r="G13" s="2">
        <v>121297</v>
      </c>
      <c r="H13" s="2">
        <v>23063.68</v>
      </c>
      <c r="I13" s="2">
        <f t="shared" si="1"/>
        <v>144360.68</v>
      </c>
      <c r="K13" s="2">
        <v>450000</v>
      </c>
      <c r="L13" s="2">
        <f t="shared" si="2"/>
        <v>198607.5</v>
      </c>
      <c r="M13" s="2">
        <v>648607.5</v>
      </c>
      <c r="O13" s="2">
        <v>440000</v>
      </c>
      <c r="P13" s="2">
        <f t="shared" si="3"/>
        <v>172625</v>
      </c>
      <c r="Q13" s="2">
        <v>612625</v>
      </c>
      <c r="S13" s="2">
        <v>340000</v>
      </c>
      <c r="T13" s="2">
        <f t="shared" si="4"/>
        <v>193025</v>
      </c>
      <c r="U13" s="2">
        <v>533025</v>
      </c>
      <c r="W13" s="2">
        <v>155000</v>
      </c>
      <c r="X13" s="2">
        <f t="shared" si="5"/>
        <v>25221.260000000009</v>
      </c>
      <c r="Y13" s="2">
        <v>180221.26</v>
      </c>
      <c r="Z13" s="2"/>
      <c r="AA13" s="2">
        <v>110000</v>
      </c>
      <c r="AB13" s="2">
        <f t="shared" si="6"/>
        <v>32575</v>
      </c>
      <c r="AC13" s="2">
        <v>142575</v>
      </c>
      <c r="AD13" s="2"/>
      <c r="AE13" s="2">
        <v>480000</v>
      </c>
      <c r="AF13" s="2">
        <f t="shared" si="7"/>
        <v>140500</v>
      </c>
      <c r="AG13" s="2">
        <v>620500</v>
      </c>
      <c r="AI13" s="2">
        <v>210000</v>
      </c>
      <c r="AJ13" s="2">
        <f t="shared" ref="AJ13:AJ29" si="10">AK41</f>
        <v>62550</v>
      </c>
      <c r="AK13" s="2">
        <f t="shared" si="8"/>
        <v>272550</v>
      </c>
      <c r="AM13" s="2">
        <v>23331.88</v>
      </c>
      <c r="AN13" s="2">
        <v>4560.97</v>
      </c>
      <c r="AO13" s="2">
        <f t="shared" si="9"/>
        <v>27892.850000000002</v>
      </c>
      <c r="AQ13" s="2">
        <f t="shared" ref="AQ13:AQ29" si="11">C13+G13+K13+O13+S13+W13+AA13+AE13+AM13+AI13</f>
        <v>2329628.88</v>
      </c>
      <c r="AR13" s="2">
        <f t="shared" ref="AR13:AR29" si="12">D13+H13+L13+P13+T13+X13+AB13+AF13+AN13+AJ13</f>
        <v>852728.40999999992</v>
      </c>
      <c r="AS13" s="2">
        <f t="shared" ref="AS12:AS29" si="13">SUM(AQ13:AR13)</f>
        <v>3182357.29</v>
      </c>
    </row>
    <row r="14" spans="1:45" hidden="1" x14ac:dyDescent="0.25">
      <c r="A14">
        <v>2020</v>
      </c>
      <c r="C14" s="2"/>
      <c r="D14" s="2"/>
      <c r="E14" s="2">
        <f t="shared" si="0"/>
        <v>0</v>
      </c>
      <c r="F14" s="2"/>
      <c r="G14" s="2">
        <v>124090</v>
      </c>
      <c r="H14" s="2">
        <v>19689.61</v>
      </c>
      <c r="I14" s="2">
        <f t="shared" si="1"/>
        <v>143779.60999999999</v>
      </c>
      <c r="K14" s="2">
        <v>460000</v>
      </c>
      <c r="L14" s="2">
        <f t="shared" si="2"/>
        <v>189507.5</v>
      </c>
      <c r="M14" s="2">
        <v>649507.5</v>
      </c>
      <c r="O14" s="2">
        <v>445000</v>
      </c>
      <c r="P14" s="2">
        <f t="shared" si="3"/>
        <v>163775</v>
      </c>
      <c r="Q14" s="2">
        <v>608775</v>
      </c>
      <c r="S14" s="2">
        <v>345000</v>
      </c>
      <c r="T14" s="2">
        <f t="shared" si="4"/>
        <v>186175</v>
      </c>
      <c r="U14" s="2">
        <v>531175</v>
      </c>
      <c r="W14" s="2">
        <v>160000</v>
      </c>
      <c r="X14" s="2">
        <f t="shared" si="5"/>
        <v>23368.760000000009</v>
      </c>
      <c r="Y14" s="2">
        <v>183368.76</v>
      </c>
      <c r="Z14" s="2"/>
      <c r="AA14" s="2">
        <v>110000</v>
      </c>
      <c r="AB14" s="2">
        <f t="shared" si="6"/>
        <v>30375</v>
      </c>
      <c r="AC14" s="2">
        <v>140375</v>
      </c>
      <c r="AD14" s="2"/>
      <c r="AE14" s="2">
        <v>490000</v>
      </c>
      <c r="AF14" s="2">
        <f t="shared" si="7"/>
        <v>130800</v>
      </c>
      <c r="AG14" s="2">
        <v>620800</v>
      </c>
      <c r="AI14" s="2">
        <v>220000</v>
      </c>
      <c r="AJ14" s="2">
        <f t="shared" si="10"/>
        <v>56100</v>
      </c>
      <c r="AK14" s="2">
        <f t="shared" si="8"/>
        <v>276100</v>
      </c>
      <c r="AM14" s="2">
        <v>57483.91</v>
      </c>
      <c r="AN14" s="2">
        <v>9458.93</v>
      </c>
      <c r="AO14" s="2">
        <f t="shared" si="9"/>
        <v>66942.84</v>
      </c>
      <c r="AQ14" s="2">
        <f t="shared" si="11"/>
        <v>2411573.91</v>
      </c>
      <c r="AR14" s="2">
        <f t="shared" si="12"/>
        <v>809249.8</v>
      </c>
      <c r="AS14" s="2">
        <f t="shared" si="13"/>
        <v>3220823.71</v>
      </c>
    </row>
    <row r="15" spans="1:45" hidden="1" x14ac:dyDescent="0.25">
      <c r="A15">
        <v>2021</v>
      </c>
      <c r="C15" s="2"/>
      <c r="D15" s="2"/>
      <c r="E15" s="2">
        <f t="shared" si="0"/>
        <v>0</v>
      </c>
      <c r="F15" s="2"/>
      <c r="G15" s="2">
        <v>131671</v>
      </c>
      <c r="H15" s="2">
        <v>16008.31</v>
      </c>
      <c r="I15" s="2">
        <f t="shared" si="1"/>
        <v>147679.31</v>
      </c>
      <c r="K15" s="2">
        <v>470000</v>
      </c>
      <c r="L15" s="2">
        <f t="shared" si="2"/>
        <v>180207.5</v>
      </c>
      <c r="M15" s="2">
        <v>650207.5</v>
      </c>
      <c r="O15" s="2">
        <v>455000</v>
      </c>
      <c r="P15" s="2">
        <f t="shared" si="3"/>
        <v>154775</v>
      </c>
      <c r="Q15" s="2">
        <v>609775</v>
      </c>
      <c r="S15" s="2">
        <v>350000</v>
      </c>
      <c r="T15" s="2">
        <f t="shared" si="4"/>
        <v>179225</v>
      </c>
      <c r="U15" s="2">
        <v>529225</v>
      </c>
      <c r="W15" s="2">
        <v>160000</v>
      </c>
      <c r="X15" s="2">
        <f t="shared" si="5"/>
        <v>21168.760000000009</v>
      </c>
      <c r="Y15" s="2">
        <v>181168.76</v>
      </c>
      <c r="Z15" s="2"/>
      <c r="AA15" s="2">
        <v>115000</v>
      </c>
      <c r="AB15" s="2">
        <f t="shared" si="6"/>
        <v>28125</v>
      </c>
      <c r="AC15" s="2">
        <v>143125</v>
      </c>
      <c r="AD15" s="2"/>
      <c r="AE15" s="2">
        <v>505000</v>
      </c>
      <c r="AF15" s="2">
        <f t="shared" si="7"/>
        <v>120850</v>
      </c>
      <c r="AG15" s="2">
        <v>625850</v>
      </c>
      <c r="AI15" s="2">
        <v>225000</v>
      </c>
      <c r="AJ15" s="2">
        <f t="shared" si="10"/>
        <v>49425</v>
      </c>
      <c r="AK15" s="2">
        <f t="shared" si="8"/>
        <v>274425</v>
      </c>
      <c r="AM15" s="2">
        <v>59647.25</v>
      </c>
      <c r="AN15" s="2">
        <v>7295.59</v>
      </c>
      <c r="AO15" s="2">
        <f t="shared" si="9"/>
        <v>66942.84</v>
      </c>
      <c r="AQ15" s="2">
        <f t="shared" si="11"/>
        <v>2471318.25</v>
      </c>
      <c r="AR15" s="2">
        <f t="shared" si="12"/>
        <v>757080.16</v>
      </c>
      <c r="AS15" s="2">
        <f t="shared" si="13"/>
        <v>3228398.41</v>
      </c>
    </row>
    <row r="16" spans="1:45" x14ac:dyDescent="0.25">
      <c r="A16">
        <v>2022</v>
      </c>
      <c r="C16" s="2"/>
      <c r="D16" s="2"/>
      <c r="E16" s="2">
        <f t="shared" si="0"/>
        <v>0</v>
      </c>
      <c r="F16" s="2"/>
      <c r="G16" s="2">
        <v>134202</v>
      </c>
      <c r="H16" s="2">
        <v>11852.46</v>
      </c>
      <c r="I16" s="2">
        <f t="shared" si="1"/>
        <v>146054.46</v>
      </c>
      <c r="K16" s="2">
        <v>480000</v>
      </c>
      <c r="L16" s="2">
        <f t="shared" si="2"/>
        <v>170407.5</v>
      </c>
      <c r="M16" s="2">
        <v>650407.5</v>
      </c>
      <c r="O16" s="2">
        <v>465000</v>
      </c>
      <c r="P16" s="2">
        <f t="shared" si="3"/>
        <v>145575</v>
      </c>
      <c r="Q16" s="2">
        <v>610575</v>
      </c>
      <c r="S16" s="2">
        <v>360000</v>
      </c>
      <c r="T16" s="2">
        <f t="shared" si="4"/>
        <v>172125</v>
      </c>
      <c r="U16" s="2">
        <v>532125</v>
      </c>
      <c r="W16" s="2">
        <v>165000</v>
      </c>
      <c r="X16" s="2">
        <f t="shared" si="5"/>
        <v>18318.760000000009</v>
      </c>
      <c r="Y16" s="2">
        <v>183318.76</v>
      </c>
      <c r="Z16" s="2"/>
      <c r="AA16" s="2">
        <v>115000</v>
      </c>
      <c r="AB16" s="2">
        <f t="shared" si="6"/>
        <v>25825</v>
      </c>
      <c r="AC16" s="2">
        <v>140825</v>
      </c>
      <c r="AD16" s="2"/>
      <c r="AE16" s="2">
        <v>510000</v>
      </c>
      <c r="AF16" s="2">
        <f t="shared" si="7"/>
        <v>110700</v>
      </c>
      <c r="AG16" s="2">
        <v>620700</v>
      </c>
      <c r="AI16" s="2">
        <v>235000</v>
      </c>
      <c r="AJ16" s="2">
        <f t="shared" si="10"/>
        <v>42525</v>
      </c>
      <c r="AK16" s="2">
        <f t="shared" si="8"/>
        <v>277525</v>
      </c>
      <c r="AM16" s="2">
        <v>61892</v>
      </c>
      <c r="AN16" s="2">
        <v>5050.84</v>
      </c>
      <c r="AO16" s="2">
        <f t="shared" si="9"/>
        <v>66942.84</v>
      </c>
      <c r="AQ16" s="2">
        <f>C16+G16+K16+O16+S16+W16+AA16+AE16+AM16+AI16</f>
        <v>2526094</v>
      </c>
      <c r="AR16" s="2">
        <f>D16+H16+L16+P16+T16+X16+AB16+AF16+AN16+AJ16</f>
        <v>702379.55999999994</v>
      </c>
      <c r="AS16" s="2">
        <f t="shared" si="13"/>
        <v>3228473.56</v>
      </c>
    </row>
    <row r="17" spans="1:45" x14ac:dyDescent="0.25">
      <c r="A17">
        <v>2023</v>
      </c>
      <c r="C17" s="2"/>
      <c r="D17" s="2"/>
      <c r="E17" s="2">
        <f t="shared" si="0"/>
        <v>0</v>
      </c>
      <c r="F17" s="2"/>
      <c r="G17" s="2">
        <v>136817</v>
      </c>
      <c r="H17" s="2">
        <v>7362.89</v>
      </c>
      <c r="I17" s="2">
        <f t="shared" si="1"/>
        <v>144179.89000000001</v>
      </c>
      <c r="K17" s="2">
        <v>490000</v>
      </c>
      <c r="L17" s="2">
        <f t="shared" si="2"/>
        <v>159488.75</v>
      </c>
      <c r="M17" s="2">
        <v>649488.75</v>
      </c>
      <c r="O17" s="2">
        <v>475000</v>
      </c>
      <c r="P17" s="2">
        <f t="shared" si="3"/>
        <v>136175</v>
      </c>
      <c r="Q17" s="2">
        <v>611175</v>
      </c>
      <c r="S17" s="2">
        <v>365000</v>
      </c>
      <c r="T17" s="2">
        <f t="shared" si="4"/>
        <v>164875</v>
      </c>
      <c r="U17" s="2">
        <v>529875</v>
      </c>
      <c r="W17" s="2">
        <v>165000</v>
      </c>
      <c r="X17" s="2">
        <f t="shared" si="5"/>
        <v>15018.760000000009</v>
      </c>
      <c r="Y17" s="2">
        <v>180018.76</v>
      </c>
      <c r="Z17" s="2"/>
      <c r="AA17" s="2">
        <v>120000</v>
      </c>
      <c r="AB17" s="2">
        <f t="shared" si="6"/>
        <v>23475</v>
      </c>
      <c r="AC17" s="2">
        <v>143475</v>
      </c>
      <c r="AD17" s="2"/>
      <c r="AE17" s="2">
        <v>520000</v>
      </c>
      <c r="AF17" s="2">
        <f t="shared" si="7"/>
        <v>100400</v>
      </c>
      <c r="AG17" s="2">
        <v>620400</v>
      </c>
      <c r="AI17" s="2">
        <v>240000</v>
      </c>
      <c r="AJ17" s="2">
        <f t="shared" si="10"/>
        <v>35400</v>
      </c>
      <c r="AK17" s="2">
        <f t="shared" si="8"/>
        <v>275400</v>
      </c>
      <c r="AM17" s="2">
        <v>64221.24</v>
      </c>
      <c r="AN17" s="2">
        <v>2721.6</v>
      </c>
      <c r="AO17" s="2">
        <f t="shared" si="9"/>
        <v>66942.84</v>
      </c>
      <c r="AQ17" s="2">
        <f t="shared" si="11"/>
        <v>2576038.2400000002</v>
      </c>
      <c r="AR17" s="2">
        <f t="shared" si="12"/>
        <v>644917</v>
      </c>
      <c r="AS17" s="2">
        <f t="shared" si="13"/>
        <v>3220955.24</v>
      </c>
    </row>
    <row r="18" spans="1:45" x14ac:dyDescent="0.25">
      <c r="A18">
        <v>2024</v>
      </c>
      <c r="C18" s="2"/>
      <c r="D18" s="2"/>
      <c r="E18" s="2">
        <f t="shared" si="0"/>
        <v>0</v>
      </c>
      <c r="F18" s="2"/>
      <c r="G18" s="2">
        <v>144403</v>
      </c>
      <c r="H18" s="2">
        <v>2527.0500000000002</v>
      </c>
      <c r="I18" s="2">
        <f t="shared" si="1"/>
        <v>146930.04999999999</v>
      </c>
      <c r="K18" s="2">
        <v>500000</v>
      </c>
      <c r="L18" s="2">
        <f t="shared" si="2"/>
        <v>147420</v>
      </c>
      <c r="M18" s="2">
        <v>647420</v>
      </c>
      <c r="O18" s="2">
        <v>485000</v>
      </c>
      <c r="P18" s="2">
        <f t="shared" si="3"/>
        <v>126575</v>
      </c>
      <c r="Q18" s="2">
        <v>611575</v>
      </c>
      <c r="S18" s="2">
        <v>375000</v>
      </c>
      <c r="T18" s="2">
        <f t="shared" si="4"/>
        <v>157006.25</v>
      </c>
      <c r="U18" s="2">
        <v>532006.25</v>
      </c>
      <c r="W18" s="2">
        <v>170000</v>
      </c>
      <c r="X18" s="2">
        <f t="shared" si="5"/>
        <v>11668.760000000009</v>
      </c>
      <c r="Y18" s="2">
        <v>181668.76</v>
      </c>
      <c r="Z18" s="2"/>
      <c r="AA18" s="2">
        <v>125000</v>
      </c>
      <c r="AB18" s="2">
        <f t="shared" si="6"/>
        <v>21025</v>
      </c>
      <c r="AC18" s="2">
        <v>146025</v>
      </c>
      <c r="AD18" s="2"/>
      <c r="AE18" s="2">
        <v>530000</v>
      </c>
      <c r="AF18" s="2">
        <f t="shared" si="7"/>
        <v>89900</v>
      </c>
      <c r="AG18" s="2">
        <v>619900</v>
      </c>
      <c r="AI18" s="2">
        <v>250000</v>
      </c>
      <c r="AJ18" s="2">
        <f t="shared" si="10"/>
        <v>28050</v>
      </c>
      <c r="AK18" s="2">
        <f t="shared" si="8"/>
        <v>278050</v>
      </c>
      <c r="AM18" s="2">
        <v>38573.72</v>
      </c>
      <c r="AN18" s="2">
        <v>476.18</v>
      </c>
      <c r="AO18" s="2">
        <f t="shared" si="9"/>
        <v>39049.9</v>
      </c>
      <c r="AQ18" s="2">
        <f t="shared" si="11"/>
        <v>2617976.7200000002</v>
      </c>
      <c r="AR18" s="2">
        <f t="shared" si="12"/>
        <v>584648.24000000011</v>
      </c>
      <c r="AS18" s="2">
        <f t="shared" si="13"/>
        <v>3202624.9600000004</v>
      </c>
    </row>
    <row r="19" spans="1:45" x14ac:dyDescent="0.25">
      <c r="A19">
        <v>2025</v>
      </c>
      <c r="C19" s="2"/>
      <c r="D19" s="2"/>
      <c r="E19" s="2">
        <f t="shared" si="0"/>
        <v>0</v>
      </c>
      <c r="F19" s="2"/>
      <c r="G19" s="2"/>
      <c r="H19" s="2"/>
      <c r="I19" s="2"/>
      <c r="K19" s="2">
        <v>515000</v>
      </c>
      <c r="L19" s="2">
        <f t="shared" si="2"/>
        <v>134217.5</v>
      </c>
      <c r="M19" s="2">
        <v>649217.5</v>
      </c>
      <c r="O19" s="2">
        <v>495000</v>
      </c>
      <c r="P19" s="2">
        <f t="shared" si="3"/>
        <v>116775</v>
      </c>
      <c r="Q19" s="2">
        <v>611775</v>
      </c>
      <c r="S19" s="2">
        <v>385000</v>
      </c>
      <c r="T19" s="2">
        <f t="shared" si="4"/>
        <v>147975</v>
      </c>
      <c r="U19" s="2">
        <v>532975</v>
      </c>
      <c r="W19" s="2">
        <v>175000</v>
      </c>
      <c r="X19" s="2">
        <f t="shared" si="5"/>
        <v>8109.3800000000047</v>
      </c>
      <c r="Y19" s="2">
        <v>183109.38</v>
      </c>
      <c r="Z19" s="2"/>
      <c r="AA19" s="2">
        <v>125000</v>
      </c>
      <c r="AB19" s="2">
        <f t="shared" si="6"/>
        <v>18368.75</v>
      </c>
      <c r="AC19" s="2">
        <v>143368.75</v>
      </c>
      <c r="AD19" s="2"/>
      <c r="AE19" s="2">
        <v>540000</v>
      </c>
      <c r="AF19" s="2">
        <f t="shared" si="7"/>
        <v>79200</v>
      </c>
      <c r="AG19" s="2">
        <v>619200</v>
      </c>
      <c r="AI19" s="2">
        <v>260000</v>
      </c>
      <c r="AJ19" s="2">
        <f t="shared" si="10"/>
        <v>20400</v>
      </c>
      <c r="AK19" s="2">
        <f t="shared" si="8"/>
        <v>280400</v>
      </c>
      <c r="AM19" s="2">
        <v>0</v>
      </c>
      <c r="AN19" s="2">
        <v>0</v>
      </c>
      <c r="AO19" s="2">
        <f t="shared" si="9"/>
        <v>0</v>
      </c>
      <c r="AQ19" s="2">
        <f t="shared" si="11"/>
        <v>2495000</v>
      </c>
      <c r="AR19" s="2">
        <f t="shared" si="12"/>
        <v>525045.63</v>
      </c>
      <c r="AS19" s="2">
        <f t="shared" si="13"/>
        <v>3020045.63</v>
      </c>
    </row>
    <row r="20" spans="1:45" x14ac:dyDescent="0.25">
      <c r="A20">
        <v>2026</v>
      </c>
      <c r="C20" s="2"/>
      <c r="D20" s="2"/>
      <c r="E20" s="2">
        <f t="shared" si="0"/>
        <v>0</v>
      </c>
      <c r="F20" s="2"/>
      <c r="G20" s="2"/>
      <c r="H20" s="2"/>
      <c r="I20" s="2"/>
      <c r="K20" s="2">
        <v>530000</v>
      </c>
      <c r="L20" s="2">
        <f t="shared" si="2"/>
        <v>119580</v>
      </c>
      <c r="M20" s="2">
        <v>649580</v>
      </c>
      <c r="O20" s="2">
        <v>505000</v>
      </c>
      <c r="P20" s="2">
        <f t="shared" si="3"/>
        <v>106459.38</v>
      </c>
      <c r="Q20" s="2">
        <v>611459.38</v>
      </c>
      <c r="S20" s="2">
        <v>390000</v>
      </c>
      <c r="T20" s="2">
        <f t="shared" si="4"/>
        <v>138287.5</v>
      </c>
      <c r="U20" s="2">
        <v>528287.5</v>
      </c>
      <c r="W20" s="2">
        <v>180000</v>
      </c>
      <c r="X20" s="2">
        <f t="shared" si="5"/>
        <v>4000</v>
      </c>
      <c r="Y20" s="2">
        <v>184000</v>
      </c>
      <c r="Z20" s="2"/>
      <c r="AA20" s="2">
        <v>130000</v>
      </c>
      <c r="AB20" s="2">
        <f t="shared" si="6"/>
        <v>15500</v>
      </c>
      <c r="AC20" s="2">
        <v>145500</v>
      </c>
      <c r="AD20" s="2"/>
      <c r="AE20" s="2">
        <v>550000</v>
      </c>
      <c r="AF20" s="2">
        <f t="shared" si="7"/>
        <v>68300</v>
      </c>
      <c r="AG20" s="2">
        <v>618300</v>
      </c>
      <c r="AI20" s="2">
        <v>270000</v>
      </c>
      <c r="AJ20" s="2">
        <f t="shared" si="10"/>
        <v>12450</v>
      </c>
      <c r="AK20" s="2">
        <f t="shared" si="8"/>
        <v>282450</v>
      </c>
      <c r="AM20" s="2">
        <v>0</v>
      </c>
      <c r="AN20" s="2">
        <v>0</v>
      </c>
      <c r="AO20" s="2">
        <f t="shared" si="9"/>
        <v>0</v>
      </c>
      <c r="AQ20" s="2">
        <f t="shared" si="11"/>
        <v>2555000</v>
      </c>
      <c r="AR20" s="2">
        <f t="shared" si="12"/>
        <v>464576.88</v>
      </c>
      <c r="AS20" s="2">
        <f t="shared" si="13"/>
        <v>3019576.88</v>
      </c>
    </row>
    <row r="21" spans="1:45" x14ac:dyDescent="0.25">
      <c r="A21">
        <v>2027</v>
      </c>
      <c r="C21" s="2"/>
      <c r="D21" s="2"/>
      <c r="E21" s="2">
        <f t="shared" si="0"/>
        <v>0</v>
      </c>
      <c r="F21" s="2"/>
      <c r="G21" s="2"/>
      <c r="H21" s="2"/>
      <c r="I21" s="2"/>
      <c r="K21" s="2">
        <v>545000</v>
      </c>
      <c r="L21" s="2">
        <f t="shared" si="2"/>
        <v>103720</v>
      </c>
      <c r="M21" s="2">
        <v>648720</v>
      </c>
      <c r="O21" s="2">
        <v>515000</v>
      </c>
      <c r="P21" s="2">
        <f t="shared" si="3"/>
        <v>95621.88</v>
      </c>
      <c r="Q21" s="2">
        <v>610621.88</v>
      </c>
      <c r="S21" s="2">
        <v>400000</v>
      </c>
      <c r="T21" s="2">
        <f t="shared" si="4"/>
        <v>127912.5</v>
      </c>
      <c r="U21" s="2">
        <v>527912.5</v>
      </c>
      <c r="W21" s="2">
        <v>70000</v>
      </c>
      <c r="X21" s="2">
        <f t="shared" si="5"/>
        <v>875</v>
      </c>
      <c r="Y21" s="2">
        <v>70875</v>
      </c>
      <c r="Z21" s="2"/>
      <c r="AA21" s="2">
        <v>135000</v>
      </c>
      <c r="AB21" s="2">
        <f t="shared" si="6"/>
        <v>12350</v>
      </c>
      <c r="AC21" s="2">
        <v>147350</v>
      </c>
      <c r="AD21" s="2"/>
      <c r="AE21" s="2">
        <v>560000</v>
      </c>
      <c r="AF21" s="2">
        <f t="shared" si="7"/>
        <v>57200</v>
      </c>
      <c r="AG21" s="2">
        <v>617200</v>
      </c>
      <c r="AI21" s="2">
        <v>280000</v>
      </c>
      <c r="AJ21" s="2">
        <f t="shared" si="10"/>
        <v>4200</v>
      </c>
      <c r="AK21" s="2">
        <f t="shared" si="8"/>
        <v>284200</v>
      </c>
      <c r="AM21" s="2">
        <v>0</v>
      </c>
      <c r="AN21" s="2">
        <v>0</v>
      </c>
      <c r="AO21" s="2">
        <f t="shared" si="9"/>
        <v>0</v>
      </c>
      <c r="AQ21" s="2">
        <f t="shared" si="11"/>
        <v>2505000</v>
      </c>
      <c r="AR21" s="2">
        <f t="shared" si="12"/>
        <v>401879.38</v>
      </c>
      <c r="AS21" s="2">
        <f t="shared" si="13"/>
        <v>2906879.38</v>
      </c>
    </row>
    <row r="22" spans="1:45" x14ac:dyDescent="0.25">
      <c r="A22">
        <v>2028</v>
      </c>
      <c r="C22" s="2"/>
      <c r="D22" s="2"/>
      <c r="E22" s="2"/>
      <c r="F22" s="2"/>
      <c r="G22" s="2"/>
      <c r="H22" s="2"/>
      <c r="I22" s="2"/>
      <c r="K22" s="2">
        <v>565000</v>
      </c>
      <c r="L22" s="2">
        <f t="shared" si="2"/>
        <v>87070</v>
      </c>
      <c r="M22" s="2">
        <v>652070</v>
      </c>
      <c r="O22" s="2">
        <v>525000</v>
      </c>
      <c r="P22" s="2">
        <f t="shared" si="3"/>
        <v>83587.5</v>
      </c>
      <c r="Q22" s="2">
        <v>608587.5</v>
      </c>
      <c r="S22" s="2">
        <v>415000</v>
      </c>
      <c r="T22" s="2">
        <f t="shared" si="4"/>
        <v>116187.5</v>
      </c>
      <c r="U22" s="2">
        <v>531187.5</v>
      </c>
      <c r="W22" s="2"/>
      <c r="X22" s="2"/>
      <c r="Y22" s="2"/>
      <c r="Z22" s="2"/>
      <c r="AA22" s="2">
        <v>135000</v>
      </c>
      <c r="AB22" s="2">
        <f t="shared" si="6"/>
        <v>8975</v>
      </c>
      <c r="AC22" s="2">
        <v>143975</v>
      </c>
      <c r="AD22" s="2"/>
      <c r="AE22" s="2">
        <v>575000</v>
      </c>
      <c r="AF22" s="2">
        <f t="shared" si="7"/>
        <v>45850</v>
      </c>
      <c r="AG22" s="2">
        <v>620850</v>
      </c>
      <c r="AI22" s="2">
        <v>0</v>
      </c>
      <c r="AJ22" s="2">
        <f t="shared" si="10"/>
        <v>0</v>
      </c>
      <c r="AK22" s="2">
        <f t="shared" si="8"/>
        <v>0</v>
      </c>
      <c r="AM22" s="2">
        <v>0</v>
      </c>
      <c r="AN22" s="2">
        <f t="shared" ref="AN13:AN29" si="14">AO50</f>
        <v>0</v>
      </c>
      <c r="AO22" s="2">
        <f t="shared" si="9"/>
        <v>0</v>
      </c>
      <c r="AQ22" s="2">
        <f t="shared" si="11"/>
        <v>2215000</v>
      </c>
      <c r="AR22" s="2">
        <f t="shared" si="12"/>
        <v>341670</v>
      </c>
      <c r="AS22" s="2">
        <f t="shared" si="13"/>
        <v>2556670</v>
      </c>
    </row>
    <row r="23" spans="1:45" x14ac:dyDescent="0.25">
      <c r="A23">
        <v>2029</v>
      </c>
      <c r="C23" s="2"/>
      <c r="D23" s="2"/>
      <c r="E23" s="2"/>
      <c r="F23" s="2"/>
      <c r="G23" s="2"/>
      <c r="H23" s="2"/>
      <c r="I23" s="2"/>
      <c r="K23" s="2">
        <v>580000</v>
      </c>
      <c r="L23" s="2">
        <f t="shared" si="2"/>
        <v>69532.5</v>
      </c>
      <c r="M23" s="2">
        <v>649532.5</v>
      </c>
      <c r="O23" s="2">
        <v>540000</v>
      </c>
      <c r="P23" s="2">
        <f t="shared" si="3"/>
        <v>70275</v>
      </c>
      <c r="Q23" s="2">
        <v>610275</v>
      </c>
      <c r="S23" s="2">
        <v>425000</v>
      </c>
      <c r="T23" s="2">
        <f t="shared" si="4"/>
        <v>103587.5</v>
      </c>
      <c r="U23" s="2">
        <v>528587.5</v>
      </c>
      <c r="W23" s="2"/>
      <c r="X23" s="2"/>
      <c r="Y23" s="2"/>
      <c r="Z23" s="2"/>
      <c r="AA23" s="2">
        <v>140000</v>
      </c>
      <c r="AB23" s="2">
        <f t="shared" si="6"/>
        <v>5362.5</v>
      </c>
      <c r="AC23" s="2">
        <v>145362.5</v>
      </c>
      <c r="AD23" s="2"/>
      <c r="AE23" s="2">
        <v>585000</v>
      </c>
      <c r="AF23" s="2">
        <f t="shared" si="7"/>
        <v>34250</v>
      </c>
      <c r="AG23" s="2">
        <v>619250</v>
      </c>
      <c r="AI23" s="2">
        <v>0</v>
      </c>
      <c r="AJ23" s="2">
        <f t="shared" si="10"/>
        <v>0</v>
      </c>
      <c r="AK23" s="2">
        <f t="shared" si="8"/>
        <v>0</v>
      </c>
      <c r="AM23" s="2">
        <v>0</v>
      </c>
      <c r="AN23" s="2">
        <f t="shared" si="14"/>
        <v>0</v>
      </c>
      <c r="AO23" s="2">
        <f t="shared" si="9"/>
        <v>0</v>
      </c>
      <c r="AQ23" s="2">
        <f t="shared" si="11"/>
        <v>2270000</v>
      </c>
      <c r="AR23" s="2">
        <f t="shared" si="12"/>
        <v>283007.5</v>
      </c>
      <c r="AS23" s="2">
        <f t="shared" si="13"/>
        <v>2553007.5</v>
      </c>
    </row>
    <row r="24" spans="1:45" x14ac:dyDescent="0.25">
      <c r="A24">
        <v>2030</v>
      </c>
      <c r="C24" s="2"/>
      <c r="D24" s="2"/>
      <c r="E24" s="2"/>
      <c r="F24" s="2"/>
      <c r="G24" s="2"/>
      <c r="H24" s="2"/>
      <c r="I24" s="2"/>
      <c r="K24" s="2">
        <v>600000</v>
      </c>
      <c r="L24" s="2">
        <f t="shared" si="2"/>
        <v>50870</v>
      </c>
      <c r="M24" s="2">
        <v>650870</v>
      </c>
      <c r="O24" s="2">
        <v>555000</v>
      </c>
      <c r="P24" s="2">
        <f t="shared" si="3"/>
        <v>55893.75</v>
      </c>
      <c r="Q24" s="2">
        <v>610893.75</v>
      </c>
      <c r="S24" s="2">
        <v>440000</v>
      </c>
      <c r="T24" s="2">
        <f t="shared" si="4"/>
        <v>90062.5</v>
      </c>
      <c r="U24" s="2">
        <v>530062.5</v>
      </c>
      <c r="W24" s="2"/>
      <c r="X24" s="2"/>
      <c r="Y24" s="2"/>
      <c r="Z24" s="2"/>
      <c r="AA24" s="2">
        <v>125000</v>
      </c>
      <c r="AB24" s="2">
        <f t="shared" si="6"/>
        <v>1718.75</v>
      </c>
      <c r="AC24" s="2">
        <v>126718.75</v>
      </c>
      <c r="AD24" s="2"/>
      <c r="AE24" s="2">
        <v>590000</v>
      </c>
      <c r="AF24" s="2">
        <f t="shared" si="7"/>
        <v>21762.5</v>
      </c>
      <c r="AG24" s="2">
        <v>611762.5</v>
      </c>
      <c r="AI24" s="2">
        <v>0</v>
      </c>
      <c r="AJ24" s="2">
        <f t="shared" si="10"/>
        <v>0</v>
      </c>
      <c r="AK24" s="2">
        <f t="shared" si="8"/>
        <v>0</v>
      </c>
      <c r="AM24" s="2">
        <v>0</v>
      </c>
      <c r="AN24" s="2">
        <f t="shared" si="14"/>
        <v>0</v>
      </c>
      <c r="AO24" s="2">
        <f t="shared" si="9"/>
        <v>0</v>
      </c>
      <c r="AQ24" s="2">
        <f t="shared" si="11"/>
        <v>2310000</v>
      </c>
      <c r="AR24" s="2">
        <f t="shared" si="12"/>
        <v>220307.5</v>
      </c>
      <c r="AS24" s="2">
        <f t="shared" si="13"/>
        <v>2530307.5</v>
      </c>
    </row>
    <row r="25" spans="1:45" x14ac:dyDescent="0.25">
      <c r="A25">
        <v>2031</v>
      </c>
      <c r="C25" s="2"/>
      <c r="D25" s="2"/>
      <c r="E25" s="2"/>
      <c r="F25" s="2"/>
      <c r="G25" s="2"/>
      <c r="H25" s="2"/>
      <c r="I25" s="2"/>
      <c r="K25" s="2">
        <v>620000</v>
      </c>
      <c r="L25" s="2">
        <f t="shared" si="2"/>
        <v>31195</v>
      </c>
      <c r="M25" s="2">
        <v>651195</v>
      </c>
      <c r="O25" s="2">
        <v>570000</v>
      </c>
      <c r="P25" s="2">
        <f t="shared" si="3"/>
        <v>40425</v>
      </c>
      <c r="Q25" s="2">
        <v>610425</v>
      </c>
      <c r="S25" s="2">
        <v>455000</v>
      </c>
      <c r="T25" s="2">
        <f t="shared" si="4"/>
        <v>75518.75</v>
      </c>
      <c r="U25" s="2">
        <v>530518.75</v>
      </c>
      <c r="W25" s="2"/>
      <c r="X25" s="2"/>
      <c r="Y25" s="2"/>
      <c r="Z25" s="2"/>
      <c r="AA25" s="2">
        <v>0</v>
      </c>
      <c r="AB25" s="2">
        <f t="shared" si="6"/>
        <v>0</v>
      </c>
      <c r="AC25" s="2">
        <v>0</v>
      </c>
      <c r="AD25" s="2"/>
      <c r="AE25" s="2">
        <v>605000</v>
      </c>
      <c r="AF25" s="2">
        <f t="shared" si="7"/>
        <v>7562.5</v>
      </c>
      <c r="AG25" s="2">
        <v>612562.5</v>
      </c>
      <c r="AI25" s="2">
        <v>0</v>
      </c>
      <c r="AJ25" s="2">
        <f t="shared" si="10"/>
        <v>0</v>
      </c>
      <c r="AK25" s="2">
        <f t="shared" si="8"/>
        <v>0</v>
      </c>
      <c r="AM25" s="2">
        <v>0</v>
      </c>
      <c r="AN25" s="2">
        <f t="shared" si="14"/>
        <v>0</v>
      </c>
      <c r="AO25" s="2">
        <f t="shared" si="9"/>
        <v>0</v>
      </c>
      <c r="AQ25" s="2">
        <f t="shared" si="11"/>
        <v>2250000</v>
      </c>
      <c r="AR25" s="2">
        <f t="shared" si="12"/>
        <v>154701.25</v>
      </c>
      <c r="AS25" s="2">
        <f t="shared" si="13"/>
        <v>2404701.25</v>
      </c>
    </row>
    <row r="26" spans="1:45" x14ac:dyDescent="0.25">
      <c r="A26">
        <v>2032</v>
      </c>
      <c r="C26" s="2"/>
      <c r="D26" s="2"/>
      <c r="E26" s="2"/>
      <c r="F26" s="2"/>
      <c r="K26" s="2">
        <v>640000</v>
      </c>
      <c r="L26" s="2">
        <f t="shared" si="2"/>
        <v>10560</v>
      </c>
      <c r="M26" s="2">
        <v>650560</v>
      </c>
      <c r="O26" s="2">
        <v>585000</v>
      </c>
      <c r="P26" s="2">
        <f t="shared" si="3"/>
        <v>24543.75</v>
      </c>
      <c r="Q26" s="2">
        <v>609543.75</v>
      </c>
      <c r="S26" s="2">
        <v>470000</v>
      </c>
      <c r="T26" s="2">
        <f t="shared" si="4"/>
        <v>60487.5</v>
      </c>
      <c r="U26" s="2">
        <v>530487.5</v>
      </c>
      <c r="W26" s="2"/>
      <c r="X26" s="2"/>
      <c r="Y26" s="2"/>
      <c r="Z26" s="2"/>
      <c r="AA26" s="2">
        <v>0</v>
      </c>
      <c r="AB26" s="2">
        <f t="shared" si="6"/>
        <v>0</v>
      </c>
      <c r="AC26" s="2">
        <v>0</v>
      </c>
      <c r="AD26" s="2"/>
      <c r="AF26" s="2"/>
      <c r="AG26" s="2">
        <v>0</v>
      </c>
      <c r="AI26" s="2">
        <v>0</v>
      </c>
      <c r="AJ26" s="2">
        <f t="shared" si="10"/>
        <v>0</v>
      </c>
      <c r="AK26" s="2">
        <f t="shared" si="8"/>
        <v>0</v>
      </c>
      <c r="AM26" s="2">
        <v>0</v>
      </c>
      <c r="AN26" s="2">
        <f t="shared" si="14"/>
        <v>0</v>
      </c>
      <c r="AO26" s="2">
        <f t="shared" si="9"/>
        <v>0</v>
      </c>
      <c r="AQ26" s="2">
        <f t="shared" si="11"/>
        <v>1695000</v>
      </c>
      <c r="AR26" s="2">
        <f t="shared" si="12"/>
        <v>95591.25</v>
      </c>
      <c r="AS26" s="2">
        <f t="shared" si="13"/>
        <v>1790591.25</v>
      </c>
    </row>
    <row r="27" spans="1:45" x14ac:dyDescent="0.25">
      <c r="A27">
        <v>2033</v>
      </c>
      <c r="C27" s="2"/>
      <c r="D27" s="2"/>
      <c r="E27" s="2"/>
      <c r="F27" s="2"/>
      <c r="K27" s="2"/>
      <c r="L27" s="2"/>
      <c r="M27" s="2"/>
      <c r="O27" s="2">
        <v>600000</v>
      </c>
      <c r="P27" s="2">
        <f t="shared" si="3"/>
        <v>8250</v>
      </c>
      <c r="Q27" s="2">
        <v>608250</v>
      </c>
      <c r="S27" s="2">
        <v>485000</v>
      </c>
      <c r="T27" s="2">
        <f t="shared" si="4"/>
        <v>44362.5</v>
      </c>
      <c r="U27" s="2">
        <v>529362.5</v>
      </c>
      <c r="W27" s="2"/>
      <c r="X27" s="2"/>
      <c r="Y27" s="2"/>
      <c r="Z27" s="2"/>
      <c r="AA27" s="2">
        <v>0</v>
      </c>
      <c r="AB27" s="2">
        <f t="shared" si="6"/>
        <v>0</v>
      </c>
      <c r="AC27" s="2">
        <v>0</v>
      </c>
      <c r="AD27" s="2"/>
      <c r="AF27" s="2"/>
      <c r="AG27" s="2">
        <v>0</v>
      </c>
      <c r="AJ27" s="2">
        <f t="shared" si="10"/>
        <v>0</v>
      </c>
      <c r="AK27" s="2">
        <f t="shared" si="8"/>
        <v>0</v>
      </c>
      <c r="AN27" s="2">
        <f t="shared" si="14"/>
        <v>0</v>
      </c>
      <c r="AO27" s="2">
        <f t="shared" si="9"/>
        <v>0</v>
      </c>
      <c r="AQ27" s="2">
        <f t="shared" si="11"/>
        <v>1085000</v>
      </c>
      <c r="AR27" s="2">
        <f t="shared" si="12"/>
        <v>52612.5</v>
      </c>
      <c r="AS27" s="2">
        <f t="shared" si="13"/>
        <v>1137612.5</v>
      </c>
    </row>
    <row r="28" spans="1:45" x14ac:dyDescent="0.25">
      <c r="A28">
        <v>2034</v>
      </c>
      <c r="C28" s="2"/>
      <c r="D28" s="2"/>
      <c r="E28" s="2"/>
      <c r="F28" s="2"/>
      <c r="S28" s="2">
        <v>505000</v>
      </c>
      <c r="T28" s="2">
        <f t="shared" si="4"/>
        <v>27037.5</v>
      </c>
      <c r="U28" s="2">
        <v>532037.5</v>
      </c>
      <c r="W28" s="2"/>
      <c r="X28" s="2"/>
      <c r="Y28" s="2"/>
      <c r="Z28" s="2"/>
      <c r="AA28" s="2">
        <v>0</v>
      </c>
      <c r="AB28" s="2">
        <f t="shared" si="6"/>
        <v>0</v>
      </c>
      <c r="AC28" s="2">
        <v>0</v>
      </c>
      <c r="AD28" s="2"/>
      <c r="AE28" s="2">
        <v>0</v>
      </c>
      <c r="AF28" s="2">
        <f t="shared" si="7"/>
        <v>0</v>
      </c>
      <c r="AG28" s="2">
        <v>0</v>
      </c>
      <c r="AI28" s="2">
        <v>0</v>
      </c>
      <c r="AJ28" s="2">
        <f t="shared" si="10"/>
        <v>0</v>
      </c>
      <c r="AK28" s="2">
        <f t="shared" si="8"/>
        <v>0</v>
      </c>
      <c r="AM28" s="2">
        <v>0</v>
      </c>
      <c r="AN28" s="2">
        <f t="shared" si="14"/>
        <v>0</v>
      </c>
      <c r="AO28" s="2">
        <f t="shared" si="9"/>
        <v>0</v>
      </c>
      <c r="AQ28" s="2">
        <f t="shared" si="11"/>
        <v>505000</v>
      </c>
      <c r="AR28" s="2">
        <f t="shared" si="12"/>
        <v>27037.5</v>
      </c>
      <c r="AS28" s="2">
        <f t="shared" si="13"/>
        <v>532037.5</v>
      </c>
    </row>
    <row r="29" spans="1:45" x14ac:dyDescent="0.25">
      <c r="A29">
        <v>2035</v>
      </c>
      <c r="C29" s="2"/>
      <c r="D29" s="2"/>
      <c r="E29" s="2"/>
      <c r="F29" s="2"/>
      <c r="G29" s="5"/>
      <c r="H29" s="5"/>
      <c r="I29" s="5"/>
      <c r="S29" s="2">
        <v>520000</v>
      </c>
      <c r="T29" s="2">
        <f t="shared" si="4"/>
        <v>9100</v>
      </c>
      <c r="U29" s="2">
        <v>529100</v>
      </c>
      <c r="W29" s="2"/>
      <c r="X29" s="2"/>
      <c r="Y29" s="2"/>
      <c r="Z29" s="2"/>
      <c r="AA29" s="2">
        <v>0</v>
      </c>
      <c r="AB29" s="2">
        <f t="shared" si="6"/>
        <v>0</v>
      </c>
      <c r="AC29" s="2">
        <v>0</v>
      </c>
      <c r="AD29" s="2"/>
      <c r="AE29" s="2">
        <v>0</v>
      </c>
      <c r="AF29" s="2">
        <f t="shared" si="7"/>
        <v>0</v>
      </c>
      <c r="AG29" s="2">
        <v>0</v>
      </c>
      <c r="AI29" s="2">
        <v>0</v>
      </c>
      <c r="AJ29" s="2">
        <f t="shared" si="10"/>
        <v>0</v>
      </c>
      <c r="AK29" s="2">
        <f t="shared" si="8"/>
        <v>0</v>
      </c>
      <c r="AM29" s="2">
        <v>0</v>
      </c>
      <c r="AN29" s="2">
        <f t="shared" si="14"/>
        <v>0</v>
      </c>
      <c r="AO29" s="2">
        <f t="shared" si="9"/>
        <v>0</v>
      </c>
      <c r="AQ29" s="2">
        <f t="shared" si="11"/>
        <v>520000</v>
      </c>
      <c r="AR29" s="2">
        <f t="shared" si="12"/>
        <v>9100</v>
      </c>
      <c r="AS29" s="2">
        <f t="shared" si="13"/>
        <v>529100</v>
      </c>
    </row>
    <row r="30" spans="1:45" x14ac:dyDescent="0.25">
      <c r="C30" s="2"/>
      <c r="D30" s="2"/>
      <c r="E30" s="2"/>
      <c r="F30" s="2"/>
      <c r="G30" s="5"/>
      <c r="H30" s="5"/>
      <c r="I30" s="5"/>
      <c r="S30" s="2"/>
      <c r="T30" s="2"/>
      <c r="U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I30" s="2"/>
      <c r="AJ30" s="2"/>
      <c r="AK30" s="2"/>
      <c r="AM30" s="2"/>
      <c r="AN30" s="2"/>
      <c r="AO30" s="2"/>
      <c r="AQ30" s="2"/>
      <c r="AR30" s="2"/>
      <c r="AS30" s="2"/>
    </row>
    <row r="31" spans="1:45" ht="13" thickBot="1" x14ac:dyDescent="0.3">
      <c r="C31" s="3">
        <f>SUM(C12:C29)</f>
        <v>0</v>
      </c>
      <c r="D31" s="3">
        <f t="shared" ref="D31:E31" si="15">SUM(D12:D29)</f>
        <v>0</v>
      </c>
      <c r="E31" s="3">
        <f t="shared" si="15"/>
        <v>0</v>
      </c>
      <c r="F31" s="2"/>
      <c r="G31" s="3">
        <f>SUM(G16:G29)</f>
        <v>415422</v>
      </c>
      <c r="H31" s="3">
        <f>SUM(H16:H29)</f>
        <v>21742.399999999998</v>
      </c>
      <c r="I31" s="3">
        <f>SUM(I16:I29)</f>
        <v>437164.39999999997</v>
      </c>
      <c r="K31" s="3">
        <f t="shared" ref="K31:M31" si="16">SUM(K16:K29)</f>
        <v>6065000</v>
      </c>
      <c r="L31" s="3">
        <f t="shared" si="16"/>
        <v>1084061.25</v>
      </c>
      <c r="M31" s="3">
        <f t="shared" si="16"/>
        <v>7149061.25</v>
      </c>
      <c r="O31" s="3">
        <f t="shared" ref="O31:Q31" si="17">SUM(O16:O29)</f>
        <v>6315000</v>
      </c>
      <c r="P31" s="3">
        <f t="shared" si="17"/>
        <v>1010156.26</v>
      </c>
      <c r="Q31" s="3">
        <f t="shared" si="17"/>
        <v>7325156.2599999998</v>
      </c>
      <c r="S31" s="3">
        <f t="shared" ref="S31:U31" si="18">SUM(S16:S29)</f>
        <v>5990000</v>
      </c>
      <c r="T31" s="3">
        <f t="shared" si="18"/>
        <v>1434525</v>
      </c>
      <c r="U31" s="3">
        <f t="shared" si="18"/>
        <v>7424525</v>
      </c>
      <c r="W31" s="3">
        <f t="shared" ref="W31:Y31" si="19">SUM(W16:W29)</f>
        <v>925000</v>
      </c>
      <c r="X31" s="3">
        <f t="shared" si="19"/>
        <v>57990.660000000033</v>
      </c>
      <c r="Y31" s="3">
        <f t="shared" si="19"/>
        <v>982990.66</v>
      </c>
      <c r="AA31" s="3">
        <f t="shared" ref="AA31:AC31" si="20">SUM(AA16:AA29)</f>
        <v>1150000</v>
      </c>
      <c r="AB31" s="3">
        <f t="shared" si="20"/>
        <v>132600</v>
      </c>
      <c r="AC31" s="3">
        <f t="shared" si="20"/>
        <v>1282600</v>
      </c>
      <c r="AE31" s="3">
        <f t="shared" ref="AE31:AG31" si="21">SUM(AE16:AE29)</f>
        <v>5565000</v>
      </c>
      <c r="AF31" s="3">
        <f t="shared" si="21"/>
        <v>615125</v>
      </c>
      <c r="AG31" s="3">
        <f t="shared" si="21"/>
        <v>6180125</v>
      </c>
      <c r="AI31" s="3">
        <f t="shared" ref="AI31:AK31" si="22">SUM(AI16:AI29)</f>
        <v>1535000</v>
      </c>
      <c r="AJ31" s="3">
        <f t="shared" si="22"/>
        <v>143025</v>
      </c>
      <c r="AK31" s="3">
        <f t="shared" si="22"/>
        <v>1678025</v>
      </c>
      <c r="AM31" s="3">
        <f>SUM(AM16:AM29)</f>
        <v>164686.96</v>
      </c>
      <c r="AN31" s="3">
        <f t="shared" ref="AM31:AO31" si="23">SUM(AN16:AN29)</f>
        <v>8248.6200000000008</v>
      </c>
      <c r="AO31" s="3">
        <f t="shared" si="23"/>
        <v>172935.58</v>
      </c>
      <c r="AQ31" s="3">
        <f t="shared" ref="AQ31:AR31" si="24">SUM(AQ16:AQ29)</f>
        <v>28125108.960000001</v>
      </c>
      <c r="AR31" s="3">
        <f t="shared" si="24"/>
        <v>4507474.1899999995</v>
      </c>
      <c r="AS31" s="3">
        <f>SUM(AS16:AS29)</f>
        <v>32632583.149999999</v>
      </c>
    </row>
    <row r="32" spans="1:45" ht="13" thickTop="1" x14ac:dyDescent="0.25">
      <c r="C32" s="2"/>
      <c r="D32" s="2"/>
      <c r="E32" s="2"/>
      <c r="F32" s="2"/>
      <c r="G32" s="2"/>
      <c r="H32" s="2"/>
      <c r="I32" s="2"/>
      <c r="S32" s="2"/>
      <c r="T32" s="2"/>
      <c r="U32" s="2"/>
      <c r="AQ32" s="2"/>
    </row>
    <row r="33" spans="1:45" x14ac:dyDescent="0.25">
      <c r="A33" t="s">
        <v>13</v>
      </c>
      <c r="C33" s="2" t="s">
        <v>29</v>
      </c>
      <c r="D33" s="2"/>
      <c r="E33" s="2"/>
      <c r="F33" s="2"/>
      <c r="G33" s="2" t="s">
        <v>19</v>
      </c>
      <c r="H33" s="2"/>
      <c r="I33" s="2"/>
      <c r="K33" s="8" t="s">
        <v>20</v>
      </c>
      <c r="O33" s="8" t="s">
        <v>21</v>
      </c>
      <c r="S33" s="9" t="s">
        <v>22</v>
      </c>
      <c r="T33" s="2"/>
      <c r="U33" s="2"/>
      <c r="W33" s="9" t="s">
        <v>23</v>
      </c>
      <c r="X33" s="2"/>
      <c r="Y33" s="2"/>
      <c r="AA33" s="12" t="s">
        <v>26</v>
      </c>
      <c r="AB33" s="2"/>
      <c r="AC33" s="2"/>
      <c r="AE33" s="12" t="s">
        <v>27</v>
      </c>
      <c r="AF33" s="2"/>
      <c r="AG33" s="2"/>
      <c r="AI33" s="12" t="s">
        <v>33</v>
      </c>
      <c r="AJ33" s="2"/>
      <c r="AK33" s="2"/>
      <c r="AM33" s="12" t="s">
        <v>33</v>
      </c>
      <c r="AN33" s="2"/>
      <c r="AO33" s="2"/>
      <c r="AQ33" s="2"/>
    </row>
    <row r="34" spans="1:45" x14ac:dyDescent="0.25">
      <c r="C34" s="2" t="s">
        <v>34</v>
      </c>
      <c r="D34" s="2"/>
      <c r="E34" s="2"/>
      <c r="F34" s="2"/>
      <c r="G34" s="2"/>
      <c r="H34" s="2"/>
      <c r="I34" s="2"/>
      <c r="AQ34" s="2"/>
    </row>
    <row r="35" spans="1:45" x14ac:dyDescent="0.25">
      <c r="A35" t="s">
        <v>14</v>
      </c>
      <c r="C35" s="6" t="s">
        <v>15</v>
      </c>
      <c r="D35" s="4"/>
      <c r="E35" s="2"/>
      <c r="F35" s="2"/>
      <c r="G35" s="6" t="s">
        <v>15</v>
      </c>
      <c r="H35" s="4"/>
      <c r="I35" s="2"/>
      <c r="K35" s="6" t="s">
        <v>15</v>
      </c>
      <c r="L35" s="4"/>
      <c r="M35" s="2"/>
      <c r="O35" s="6" t="s">
        <v>15</v>
      </c>
      <c r="P35" s="4"/>
      <c r="Q35" s="2"/>
      <c r="S35" s="6" t="s">
        <v>15</v>
      </c>
      <c r="T35" s="4"/>
      <c r="U35" s="2"/>
      <c r="W35" s="6" t="s">
        <v>15</v>
      </c>
      <c r="X35" s="4"/>
      <c r="Y35" s="2"/>
      <c r="AA35" s="6" t="s">
        <v>15</v>
      </c>
      <c r="AB35" s="4"/>
      <c r="AC35" s="2"/>
      <c r="AE35" s="6" t="s">
        <v>15</v>
      </c>
      <c r="AF35" s="4"/>
      <c r="AG35" s="2"/>
      <c r="AI35" s="6" t="s">
        <v>15</v>
      </c>
      <c r="AJ35" s="4"/>
      <c r="AK35" s="2"/>
      <c r="AM35" s="6" t="s">
        <v>36</v>
      </c>
      <c r="AN35" s="4"/>
      <c r="AO35" s="2"/>
      <c r="AQ35" s="2"/>
    </row>
    <row r="36" spans="1:45" x14ac:dyDescent="0.25">
      <c r="C36" s="2"/>
      <c r="D36" s="2"/>
      <c r="E36" s="2"/>
      <c r="F36" s="2"/>
      <c r="G36" s="2"/>
      <c r="H36" s="2"/>
      <c r="I36" s="2"/>
      <c r="K36" s="2"/>
      <c r="L36" s="2"/>
      <c r="M36" s="2"/>
      <c r="O36" s="2"/>
      <c r="P36" s="2"/>
      <c r="Q36" s="2"/>
      <c r="S36" s="2"/>
      <c r="T36" s="2"/>
      <c r="U36" s="2"/>
      <c r="W36" s="2"/>
      <c r="X36" s="2"/>
      <c r="Y36" s="2"/>
      <c r="AA36" s="2"/>
      <c r="AB36" s="2"/>
      <c r="AC36" s="2"/>
      <c r="AE36" s="2"/>
      <c r="AF36" s="2"/>
      <c r="AG36" s="2"/>
      <c r="AI36" s="2"/>
      <c r="AJ36" s="2"/>
      <c r="AK36" s="2"/>
      <c r="AM36" s="2"/>
      <c r="AN36" s="2"/>
      <c r="AO36" s="2"/>
    </row>
    <row r="37" spans="1:45" x14ac:dyDescent="0.25">
      <c r="A37" t="s">
        <v>16</v>
      </c>
      <c r="C37" s="7" t="s">
        <v>17</v>
      </c>
      <c r="D37" s="7" t="s">
        <v>18</v>
      </c>
      <c r="E37" s="7" t="s">
        <v>4</v>
      </c>
      <c r="F37" s="2"/>
      <c r="G37" s="7" t="s">
        <v>17</v>
      </c>
      <c r="H37" s="7" t="s">
        <v>18</v>
      </c>
      <c r="I37" s="7" t="s">
        <v>4</v>
      </c>
      <c r="K37" s="7" t="s">
        <v>17</v>
      </c>
      <c r="L37" s="7" t="s">
        <v>18</v>
      </c>
      <c r="M37" s="7" t="s">
        <v>4</v>
      </c>
      <c r="O37" s="7" t="s">
        <v>17</v>
      </c>
      <c r="P37" s="7" t="s">
        <v>18</v>
      </c>
      <c r="Q37" s="7" t="s">
        <v>4</v>
      </c>
      <c r="S37" s="7" t="s">
        <v>17</v>
      </c>
      <c r="T37" s="7" t="s">
        <v>18</v>
      </c>
      <c r="U37" s="7" t="s">
        <v>4</v>
      </c>
      <c r="W37" s="7" t="s">
        <v>17</v>
      </c>
      <c r="X37" s="7" t="s">
        <v>18</v>
      </c>
      <c r="Y37" s="7" t="s">
        <v>4</v>
      </c>
      <c r="AA37" s="7" t="s">
        <v>17</v>
      </c>
      <c r="AB37" s="7" t="s">
        <v>18</v>
      </c>
      <c r="AC37" s="7" t="s">
        <v>4</v>
      </c>
      <c r="AE37" s="7" t="s">
        <v>17</v>
      </c>
      <c r="AF37" s="7" t="s">
        <v>18</v>
      </c>
      <c r="AG37" s="7" t="s">
        <v>4</v>
      </c>
      <c r="AI37" s="7" t="s">
        <v>17</v>
      </c>
      <c r="AJ37" s="7" t="s">
        <v>18</v>
      </c>
      <c r="AK37" s="7" t="s">
        <v>4</v>
      </c>
      <c r="AM37" s="7" t="s">
        <v>37</v>
      </c>
      <c r="AN37" s="7"/>
      <c r="AO37" s="7" t="s">
        <v>4</v>
      </c>
      <c r="AQ37" s="7" t="s">
        <v>17</v>
      </c>
      <c r="AR37" s="7" t="s">
        <v>18</v>
      </c>
      <c r="AS37" s="7" t="s">
        <v>4</v>
      </c>
    </row>
    <row r="38" spans="1:45" hidden="1" x14ac:dyDescent="0.25">
      <c r="A38">
        <v>2017</v>
      </c>
      <c r="C38" s="2">
        <v>65162.5</v>
      </c>
      <c r="D38" s="2">
        <v>35049.47</v>
      </c>
      <c r="E38" s="2">
        <f>SUM(C38:D38)</f>
        <v>100211.97</v>
      </c>
      <c r="G38" s="2">
        <v>14831.96</v>
      </c>
      <c r="H38" s="2">
        <v>13670.5</v>
      </c>
      <c r="I38" s="2">
        <f>SUM(G38:H38)</f>
        <v>28502.46</v>
      </c>
      <c r="K38" s="2">
        <v>110303.75</v>
      </c>
      <c r="L38" s="2">
        <v>105953.75</v>
      </c>
      <c r="M38" s="2">
        <f>SUM(K38:L38)</f>
        <v>216257.5</v>
      </c>
      <c r="O38" s="2">
        <v>97012.5</v>
      </c>
      <c r="P38" s="2">
        <v>92812.5</v>
      </c>
      <c r="Q38" s="2">
        <f>SUM(O38:P38)</f>
        <v>189825</v>
      </c>
      <c r="S38" s="2">
        <v>104762.5</v>
      </c>
      <c r="T38" s="2">
        <v>101512.5</v>
      </c>
      <c r="U38" s="2">
        <f>SUM(S38:T38)</f>
        <v>206275</v>
      </c>
      <c r="W38" s="2">
        <v>14586.88</v>
      </c>
      <c r="X38" s="2">
        <v>13811.88</v>
      </c>
      <c r="Y38" s="2">
        <f>SUM(W38:X38)</f>
        <v>28398.76</v>
      </c>
      <c r="AA38" s="2">
        <v>18987.5</v>
      </c>
      <c r="AB38" s="2">
        <v>17887.5</v>
      </c>
      <c r="AC38" s="2">
        <f>SUM(AA38:AB38)</f>
        <v>36875</v>
      </c>
      <c r="AE38" s="2">
        <v>82050</v>
      </c>
      <c r="AF38" s="2">
        <v>77400</v>
      </c>
      <c r="AG38" s="2">
        <f>SUM(AE38:AF38)</f>
        <v>159450</v>
      </c>
      <c r="AI38" s="2">
        <v>0</v>
      </c>
      <c r="AJ38" s="2">
        <v>15335.83</v>
      </c>
      <c r="AK38" s="2">
        <f>SUM(AI38:AJ38)</f>
        <v>15335.83</v>
      </c>
      <c r="AM38" s="2">
        <v>0</v>
      </c>
      <c r="AN38" s="2">
        <v>0</v>
      </c>
      <c r="AO38" s="2">
        <f>SUM(AM38:AN38)</f>
        <v>0</v>
      </c>
      <c r="AQ38" s="2">
        <f>C38+G38+K38+O38+S38+W38+AA38+AE38+AM38+AI38</f>
        <v>507697.58999999997</v>
      </c>
      <c r="AR38" s="2">
        <f>D38+H38+L38+P38+T38+X38+AB38+AF38+AN38+AJ38</f>
        <v>473433.93</v>
      </c>
      <c r="AS38" s="2">
        <f>SUM(AQ38:AR38)</f>
        <v>981131.52</v>
      </c>
    </row>
    <row r="39" spans="1:45" hidden="1" x14ac:dyDescent="0.25">
      <c r="C39" s="2"/>
      <c r="D39" s="2"/>
      <c r="E39" s="2"/>
      <c r="G39" s="2"/>
      <c r="H39" s="2"/>
      <c r="I39" s="2"/>
      <c r="K39" s="2"/>
      <c r="L39" s="2"/>
      <c r="M39" s="2"/>
      <c r="O39" s="2"/>
      <c r="P39" s="2"/>
      <c r="Q39" s="2"/>
      <c r="S39" s="2"/>
      <c r="T39" s="2"/>
      <c r="U39" s="2"/>
      <c r="W39" s="2"/>
      <c r="X39" s="2"/>
      <c r="Y39" s="2"/>
      <c r="AA39" s="2"/>
      <c r="AB39" s="2"/>
      <c r="AC39" s="2"/>
      <c r="AE39" s="2"/>
      <c r="AF39" s="2"/>
      <c r="AG39" s="2"/>
      <c r="AI39" s="2"/>
      <c r="AJ39" s="2"/>
      <c r="AK39" s="2"/>
      <c r="AM39" s="2"/>
      <c r="AN39" s="2"/>
      <c r="AO39" s="2"/>
      <c r="AQ39" s="2"/>
      <c r="AR39" s="2"/>
      <c r="AS39" s="2"/>
    </row>
    <row r="40" spans="1:45" ht="12.75" hidden="1" customHeight="1" x14ac:dyDescent="0.25">
      <c r="A40">
        <v>2018</v>
      </c>
      <c r="C40" s="2">
        <v>0</v>
      </c>
      <c r="D40" s="2">
        <v>0</v>
      </c>
      <c r="E40" s="2">
        <f>SUM(C40:D40)</f>
        <v>0</v>
      </c>
      <c r="G40" s="2">
        <f>H38</f>
        <v>13670.5</v>
      </c>
      <c r="H40" s="2">
        <v>12365.76</v>
      </c>
      <c r="I40" s="2">
        <f>SUM(G40:H40)</f>
        <v>26036.260000000002</v>
      </c>
      <c r="K40" s="2">
        <f>L38</f>
        <v>105953.75</v>
      </c>
      <c r="L40" s="2">
        <v>101553.75</v>
      </c>
      <c r="M40" s="2">
        <f>SUM(K40:L40)</f>
        <v>207507.5</v>
      </c>
      <c r="O40" s="2">
        <f>P38</f>
        <v>92812.5</v>
      </c>
      <c r="P40" s="2">
        <v>88512.5</v>
      </c>
      <c r="Q40" s="2">
        <f>SUM(O40:P40)</f>
        <v>181325</v>
      </c>
      <c r="S40" s="2">
        <f>T38</f>
        <v>101512.5</v>
      </c>
      <c r="T40" s="2">
        <v>98212.5</v>
      </c>
      <c r="U40" s="2">
        <f>SUM(S40:T40)</f>
        <v>199725</v>
      </c>
      <c r="W40" s="2">
        <f>X38</f>
        <v>13811.88</v>
      </c>
      <c r="X40" s="2">
        <v>13036.88</v>
      </c>
      <c r="Y40" s="2">
        <f>SUM(W40:X40)</f>
        <v>26848.76</v>
      </c>
      <c r="AA40" s="2">
        <f>AB38</f>
        <v>17887.5</v>
      </c>
      <c r="AB40" s="2">
        <v>16837.5</v>
      </c>
      <c r="AC40" s="2">
        <f>SUM(AA40:AB40)</f>
        <v>34725</v>
      </c>
      <c r="AE40" s="2">
        <f>AF38</f>
        <v>77400</v>
      </c>
      <c r="AF40" s="2">
        <v>72650</v>
      </c>
      <c r="AG40" s="2">
        <f>SUM(AE40:AF40)</f>
        <v>150050</v>
      </c>
      <c r="AI40" s="2">
        <v>35850</v>
      </c>
      <c r="AJ40" s="2">
        <v>32850</v>
      </c>
      <c r="AK40" s="2">
        <f>SUM(AI40:AJ40)</f>
        <v>68700</v>
      </c>
      <c r="AM40" s="2">
        <v>0</v>
      </c>
      <c r="AN40" s="2">
        <v>0</v>
      </c>
      <c r="AO40" s="2">
        <f>SUM(AM40:AN40)</f>
        <v>0</v>
      </c>
      <c r="AQ40" s="2">
        <f>C40+G40+K40+O40+S40+W40+AA40+AE40+AM40+AI40</f>
        <v>458898.63</v>
      </c>
      <c r="AR40" s="2">
        <f>D40+H40+L40+P40+T40+X40+AB40+AF40+AN40+AJ40</f>
        <v>436018.89</v>
      </c>
      <c r="AS40" s="2">
        <f t="shared" ref="AS40:AS57" si="25">SUM(AQ40:AR40)</f>
        <v>894917.52</v>
      </c>
    </row>
    <row r="41" spans="1:45" hidden="1" x14ac:dyDescent="0.25">
      <c r="A41">
        <v>2019</v>
      </c>
      <c r="C41" s="2">
        <f>D40</f>
        <v>0</v>
      </c>
      <c r="D41" s="2">
        <v>0</v>
      </c>
      <c r="E41" s="2">
        <f t="shared" ref="E41:E49" si="26">SUM(C41:D41)</f>
        <v>0</v>
      </c>
      <c r="G41" s="2">
        <f>H40</f>
        <v>12365.76</v>
      </c>
      <c r="H41" s="2">
        <v>10697.92</v>
      </c>
      <c r="I41" s="2">
        <f t="shared" ref="I41:I49" si="27">SUM(G41:H41)</f>
        <v>23063.68</v>
      </c>
      <c r="K41" s="2">
        <f>L40</f>
        <v>101553.75</v>
      </c>
      <c r="L41" s="2">
        <v>97053.75</v>
      </c>
      <c r="M41" s="2">
        <f t="shared" ref="M41:M49" si="28">SUM(K41:L41)</f>
        <v>198607.5</v>
      </c>
      <c r="O41" s="2">
        <f>P40</f>
        <v>88512.5</v>
      </c>
      <c r="P41" s="2">
        <v>84112.5</v>
      </c>
      <c r="Q41" s="2">
        <f t="shared" ref="Q41:Q57" si="29">SUM(O41:P41)</f>
        <v>172625</v>
      </c>
      <c r="S41" s="2">
        <f>T40</f>
        <v>98212.5</v>
      </c>
      <c r="T41" s="2">
        <v>94812.5</v>
      </c>
      <c r="U41" s="2">
        <f t="shared" ref="U41:U57" si="30">SUM(S41:T41)</f>
        <v>193025</v>
      </c>
      <c r="W41" s="2">
        <f>X40</f>
        <v>13036.88</v>
      </c>
      <c r="X41" s="2">
        <v>12184.38</v>
      </c>
      <c r="Y41" s="2">
        <f t="shared" ref="Y41:Y57" si="31">SUM(W41:X41)</f>
        <v>25221.26</v>
      </c>
      <c r="AA41" s="2">
        <f>AB40</f>
        <v>16837.5</v>
      </c>
      <c r="AB41" s="2">
        <v>15737.5</v>
      </c>
      <c r="AC41" s="2">
        <f t="shared" ref="AC41:AC57" si="32">SUM(AA41:AB41)</f>
        <v>32575</v>
      </c>
      <c r="AE41" s="2">
        <f>AF40</f>
        <v>72650</v>
      </c>
      <c r="AF41" s="2">
        <v>67850</v>
      </c>
      <c r="AG41" s="2">
        <f t="shared" ref="AG41:AG57" si="33">SUM(AE41:AF41)</f>
        <v>140500</v>
      </c>
      <c r="AI41" s="2">
        <f>AJ40</f>
        <v>32850</v>
      </c>
      <c r="AJ41" s="2">
        <v>29700</v>
      </c>
      <c r="AK41" s="2">
        <f t="shared" ref="AK41:AK57" si="34">SUM(AI41:AJ41)</f>
        <v>62550</v>
      </c>
      <c r="AM41" s="2">
        <v>4560.97</v>
      </c>
      <c r="AN41" s="2">
        <v>0</v>
      </c>
      <c r="AO41" s="2">
        <f t="shared" ref="AO41:AO57" si="35">SUM(AM41:AN41)</f>
        <v>4560.97</v>
      </c>
      <c r="AQ41" s="2">
        <f t="shared" ref="AQ41:AQ57" si="36">C41+G41+K41+O41+S41+W41+AA41+AE41+AM41+AI41</f>
        <v>440579.86</v>
      </c>
      <c r="AR41" s="2">
        <f t="shared" ref="AR41:AR57" si="37">D41+H41+L41+P41+T41+X41+AB41+AF41+AN41+AJ41</f>
        <v>412148.55</v>
      </c>
      <c r="AS41" s="2">
        <f t="shared" si="25"/>
        <v>852728.40999999992</v>
      </c>
    </row>
    <row r="42" spans="1:45" hidden="1" x14ac:dyDescent="0.25">
      <c r="A42">
        <v>2020</v>
      </c>
      <c r="C42" s="2">
        <f t="shared" ref="C42:C49" si="38">D41</f>
        <v>0</v>
      </c>
      <c r="D42" s="2">
        <v>0</v>
      </c>
      <c r="E42" s="2">
        <f t="shared" si="26"/>
        <v>0</v>
      </c>
      <c r="G42" s="2">
        <f t="shared" ref="G42:G57" si="39">H41</f>
        <v>10697.92</v>
      </c>
      <c r="H42" s="2">
        <v>8991.69</v>
      </c>
      <c r="I42" s="2">
        <f t="shared" si="27"/>
        <v>19689.61</v>
      </c>
      <c r="K42" s="2">
        <f t="shared" ref="K42:K57" si="40">L41</f>
        <v>97053.75</v>
      </c>
      <c r="L42" s="2">
        <v>92453.75</v>
      </c>
      <c r="M42" s="2">
        <f t="shared" si="28"/>
        <v>189507.5</v>
      </c>
      <c r="O42" s="2">
        <f t="shared" ref="O42:O57" si="41">P41</f>
        <v>84112.5</v>
      </c>
      <c r="P42" s="2">
        <v>79662.5</v>
      </c>
      <c r="Q42" s="2">
        <f t="shared" si="29"/>
        <v>163775</v>
      </c>
      <c r="S42" s="2">
        <f t="shared" ref="S42:S57" si="42">T41</f>
        <v>94812.5</v>
      </c>
      <c r="T42" s="2">
        <v>91362.5</v>
      </c>
      <c r="U42" s="2">
        <f t="shared" si="30"/>
        <v>186175</v>
      </c>
      <c r="W42" s="2">
        <f t="shared" ref="W42:W57" si="43">X41</f>
        <v>12184.38</v>
      </c>
      <c r="X42" s="2">
        <v>11184.38</v>
      </c>
      <c r="Y42" s="2">
        <f t="shared" si="31"/>
        <v>23368.76</v>
      </c>
      <c r="AA42" s="2">
        <f t="shared" ref="AA42:AA57" si="44">AB41</f>
        <v>15737.5</v>
      </c>
      <c r="AB42" s="2">
        <v>14637.5</v>
      </c>
      <c r="AC42" s="2">
        <f t="shared" si="32"/>
        <v>30375</v>
      </c>
      <c r="AE42" s="2">
        <f t="shared" ref="AE42:AE57" si="45">AF41</f>
        <v>67850</v>
      </c>
      <c r="AF42" s="2">
        <v>62950</v>
      </c>
      <c r="AG42" s="2">
        <f t="shared" si="33"/>
        <v>130800</v>
      </c>
      <c r="AI42" s="2">
        <f t="shared" ref="AI42:AI57" si="46">AJ41</f>
        <v>29700</v>
      </c>
      <c r="AJ42" s="2">
        <v>26400</v>
      </c>
      <c r="AK42" s="2">
        <f t="shared" si="34"/>
        <v>56100</v>
      </c>
      <c r="AM42" s="2">
        <v>9458.93</v>
      </c>
      <c r="AN42" s="2">
        <v>0</v>
      </c>
      <c r="AO42" s="2">
        <f t="shared" si="35"/>
        <v>9458.93</v>
      </c>
      <c r="AQ42" s="2">
        <f t="shared" si="36"/>
        <v>421607.48</v>
      </c>
      <c r="AR42" s="2">
        <f t="shared" si="37"/>
        <v>387642.32</v>
      </c>
      <c r="AS42" s="2">
        <f t="shared" si="25"/>
        <v>809249.8</v>
      </c>
    </row>
    <row r="43" spans="1:45" hidden="1" x14ac:dyDescent="0.25">
      <c r="A43">
        <v>2021</v>
      </c>
      <c r="C43" s="2">
        <f t="shared" si="38"/>
        <v>0</v>
      </c>
      <c r="D43" s="2">
        <v>0</v>
      </c>
      <c r="E43" s="2">
        <f t="shared" si="26"/>
        <v>0</v>
      </c>
      <c r="G43" s="2">
        <f t="shared" si="39"/>
        <v>8991.69</v>
      </c>
      <c r="H43" s="2">
        <v>7016.62</v>
      </c>
      <c r="I43" s="2">
        <f t="shared" si="27"/>
        <v>16008.310000000001</v>
      </c>
      <c r="K43" s="2">
        <f t="shared" si="40"/>
        <v>92453.75</v>
      </c>
      <c r="L43" s="2">
        <v>87753.75</v>
      </c>
      <c r="M43" s="2">
        <f t="shared" si="28"/>
        <v>180207.5</v>
      </c>
      <c r="O43" s="2">
        <f t="shared" si="41"/>
        <v>79662.5</v>
      </c>
      <c r="P43" s="2">
        <v>75112.5</v>
      </c>
      <c r="Q43" s="2">
        <f t="shared" si="29"/>
        <v>154775</v>
      </c>
      <c r="S43" s="2">
        <f t="shared" si="42"/>
        <v>91362.5</v>
      </c>
      <c r="T43" s="2">
        <v>87862.5</v>
      </c>
      <c r="U43" s="2">
        <f t="shared" si="30"/>
        <v>179225</v>
      </c>
      <c r="W43" s="2">
        <f t="shared" si="43"/>
        <v>11184.38</v>
      </c>
      <c r="X43" s="2">
        <v>9984.3799999999992</v>
      </c>
      <c r="Y43" s="2">
        <f t="shared" si="31"/>
        <v>21168.76</v>
      </c>
      <c r="AA43" s="2">
        <f t="shared" si="44"/>
        <v>14637.5</v>
      </c>
      <c r="AB43" s="2">
        <v>13487.5</v>
      </c>
      <c r="AC43" s="2">
        <f t="shared" si="32"/>
        <v>28125</v>
      </c>
      <c r="AE43" s="2">
        <f t="shared" si="45"/>
        <v>62950</v>
      </c>
      <c r="AF43" s="2">
        <v>57900</v>
      </c>
      <c r="AG43" s="2">
        <f t="shared" si="33"/>
        <v>120850</v>
      </c>
      <c r="AI43" s="2">
        <f t="shared" si="46"/>
        <v>26400</v>
      </c>
      <c r="AJ43" s="2">
        <v>23025</v>
      </c>
      <c r="AK43" s="2">
        <f t="shared" si="34"/>
        <v>49425</v>
      </c>
      <c r="AM43" s="2">
        <v>7295.59</v>
      </c>
      <c r="AN43" s="2">
        <v>0</v>
      </c>
      <c r="AO43" s="2">
        <f t="shared" si="35"/>
        <v>7295.59</v>
      </c>
      <c r="AQ43" s="2">
        <f t="shared" si="36"/>
        <v>394937.91000000003</v>
      </c>
      <c r="AR43" s="2">
        <f t="shared" si="37"/>
        <v>362142.25</v>
      </c>
      <c r="AS43" s="2">
        <f t="shared" si="25"/>
        <v>757080.16</v>
      </c>
    </row>
    <row r="44" spans="1:45" x14ac:dyDescent="0.25">
      <c r="A44">
        <v>2022</v>
      </c>
      <c r="C44" s="2">
        <f t="shared" si="38"/>
        <v>0</v>
      </c>
      <c r="D44" s="2">
        <v>0</v>
      </c>
      <c r="E44" s="2">
        <f t="shared" si="26"/>
        <v>0</v>
      </c>
      <c r="G44" s="2">
        <f t="shared" si="39"/>
        <v>7016.62</v>
      </c>
      <c r="H44" s="2">
        <v>4835.84</v>
      </c>
      <c r="I44" s="2">
        <f t="shared" si="27"/>
        <v>11852.46</v>
      </c>
      <c r="K44" s="2">
        <f t="shared" si="40"/>
        <v>87753.75</v>
      </c>
      <c r="L44" s="2">
        <v>82653.75</v>
      </c>
      <c r="M44" s="2">
        <f t="shared" si="28"/>
        <v>170407.5</v>
      </c>
      <c r="O44" s="2">
        <f t="shared" si="41"/>
        <v>75112.5</v>
      </c>
      <c r="P44" s="2">
        <v>70462.5</v>
      </c>
      <c r="Q44" s="2">
        <f t="shared" si="29"/>
        <v>145575</v>
      </c>
      <c r="S44" s="2">
        <f t="shared" si="42"/>
        <v>87862.5</v>
      </c>
      <c r="T44" s="2">
        <v>84262.5</v>
      </c>
      <c r="U44" s="2">
        <f t="shared" si="30"/>
        <v>172125</v>
      </c>
      <c r="W44" s="2">
        <f t="shared" si="43"/>
        <v>9984.3799999999992</v>
      </c>
      <c r="X44" s="2">
        <v>8334.3799999999992</v>
      </c>
      <c r="Y44" s="2">
        <f t="shared" si="31"/>
        <v>18318.759999999998</v>
      </c>
      <c r="AA44" s="2">
        <f t="shared" si="44"/>
        <v>13487.5</v>
      </c>
      <c r="AB44" s="2">
        <v>12337.5</v>
      </c>
      <c r="AC44" s="2">
        <f t="shared" si="32"/>
        <v>25825</v>
      </c>
      <c r="AE44" s="2">
        <f t="shared" si="45"/>
        <v>57900</v>
      </c>
      <c r="AF44" s="2">
        <v>52800</v>
      </c>
      <c r="AG44" s="2">
        <f t="shared" si="33"/>
        <v>110700</v>
      </c>
      <c r="AI44" s="2">
        <f t="shared" si="46"/>
        <v>23025</v>
      </c>
      <c r="AJ44" s="2">
        <v>19500</v>
      </c>
      <c r="AK44" s="2">
        <f t="shared" si="34"/>
        <v>42525</v>
      </c>
      <c r="AM44" s="2">
        <v>5050.84</v>
      </c>
      <c r="AN44" s="2">
        <v>0</v>
      </c>
      <c r="AO44" s="2">
        <f t="shared" si="35"/>
        <v>5050.84</v>
      </c>
      <c r="AQ44" s="2">
        <f>C44+G44+K44+O44+S44+W44+AA44+AE44+AM44+AI44</f>
        <v>367193.09</v>
      </c>
      <c r="AR44" s="2">
        <f>D44+H44+L44+P44+T44+X44+AB44+AF44+AN44+AJ44</f>
        <v>335186.46999999997</v>
      </c>
      <c r="AS44" s="2">
        <f>SUM(AQ44:AR44)</f>
        <v>702379.56</v>
      </c>
    </row>
    <row r="45" spans="1:45" x14ac:dyDescent="0.25">
      <c r="A45">
        <v>2023</v>
      </c>
      <c r="C45" s="2">
        <f t="shared" si="38"/>
        <v>0</v>
      </c>
      <c r="D45" s="2">
        <v>0</v>
      </c>
      <c r="E45" s="2">
        <f t="shared" si="26"/>
        <v>0</v>
      </c>
      <c r="G45" s="2">
        <f t="shared" si="39"/>
        <v>4835.84</v>
      </c>
      <c r="H45" s="2">
        <v>2527.0500000000002</v>
      </c>
      <c r="I45" s="2">
        <f t="shared" si="27"/>
        <v>7362.89</v>
      </c>
      <c r="K45" s="2">
        <f t="shared" si="40"/>
        <v>82653.75</v>
      </c>
      <c r="L45" s="2">
        <v>76835</v>
      </c>
      <c r="M45" s="2">
        <f t="shared" si="28"/>
        <v>159488.75</v>
      </c>
      <c r="O45" s="2">
        <f t="shared" si="41"/>
        <v>70462.5</v>
      </c>
      <c r="P45" s="2">
        <v>65712.5</v>
      </c>
      <c r="Q45" s="2">
        <f t="shared" si="29"/>
        <v>136175</v>
      </c>
      <c r="S45" s="2">
        <f t="shared" si="42"/>
        <v>84262.5</v>
      </c>
      <c r="T45" s="2">
        <v>80612.5</v>
      </c>
      <c r="U45" s="2">
        <f t="shared" si="30"/>
        <v>164875</v>
      </c>
      <c r="W45" s="2">
        <f t="shared" si="43"/>
        <v>8334.3799999999992</v>
      </c>
      <c r="X45" s="2">
        <v>6684.38</v>
      </c>
      <c r="Y45" s="2">
        <f t="shared" si="31"/>
        <v>15018.759999999998</v>
      </c>
      <c r="AA45" s="2">
        <f t="shared" si="44"/>
        <v>12337.5</v>
      </c>
      <c r="AB45" s="2">
        <v>11137.5</v>
      </c>
      <c r="AC45" s="2">
        <f t="shared" si="32"/>
        <v>23475</v>
      </c>
      <c r="AE45" s="2">
        <f t="shared" si="45"/>
        <v>52800</v>
      </c>
      <c r="AF45" s="2">
        <v>47600</v>
      </c>
      <c r="AG45" s="2">
        <f t="shared" si="33"/>
        <v>100400</v>
      </c>
      <c r="AI45" s="2">
        <f t="shared" si="46"/>
        <v>19500</v>
      </c>
      <c r="AJ45" s="2">
        <v>15900</v>
      </c>
      <c r="AK45" s="2">
        <f t="shared" si="34"/>
        <v>35400</v>
      </c>
      <c r="AM45" s="2">
        <v>2721.6</v>
      </c>
      <c r="AN45" s="2">
        <v>0</v>
      </c>
      <c r="AO45" s="2">
        <f t="shared" si="35"/>
        <v>2721.6</v>
      </c>
      <c r="AQ45" s="2">
        <f t="shared" si="36"/>
        <v>337908.06999999995</v>
      </c>
      <c r="AR45" s="2">
        <f t="shared" si="37"/>
        <v>307008.93</v>
      </c>
      <c r="AS45" s="2">
        <f t="shared" si="25"/>
        <v>644917</v>
      </c>
    </row>
    <row r="46" spans="1:45" x14ac:dyDescent="0.25">
      <c r="A46">
        <v>2024</v>
      </c>
      <c r="C46" s="2">
        <f t="shared" si="38"/>
        <v>0</v>
      </c>
      <c r="D46" s="2">
        <v>0</v>
      </c>
      <c r="E46" s="2">
        <f t="shared" si="26"/>
        <v>0</v>
      </c>
      <c r="G46" s="2">
        <f t="shared" si="39"/>
        <v>2527.0500000000002</v>
      </c>
      <c r="H46" s="2">
        <v>0</v>
      </c>
      <c r="I46" s="2">
        <f t="shared" si="27"/>
        <v>2527.0500000000002</v>
      </c>
      <c r="K46" s="2">
        <f t="shared" si="40"/>
        <v>76835</v>
      </c>
      <c r="L46" s="2">
        <v>70585</v>
      </c>
      <c r="M46" s="2">
        <f t="shared" si="28"/>
        <v>147420</v>
      </c>
      <c r="O46" s="2">
        <f t="shared" si="41"/>
        <v>65712.5</v>
      </c>
      <c r="P46" s="2">
        <v>60862.5</v>
      </c>
      <c r="Q46" s="2">
        <f t="shared" si="29"/>
        <v>126575</v>
      </c>
      <c r="S46" s="2">
        <f t="shared" si="42"/>
        <v>80612.5</v>
      </c>
      <c r="T46" s="2">
        <v>76393.75</v>
      </c>
      <c r="U46" s="2">
        <f t="shared" si="30"/>
        <v>157006.25</v>
      </c>
      <c r="W46" s="2">
        <f t="shared" si="43"/>
        <v>6684.38</v>
      </c>
      <c r="X46" s="2">
        <v>4984.38</v>
      </c>
      <c r="Y46" s="2">
        <f t="shared" si="31"/>
        <v>11668.76</v>
      </c>
      <c r="AA46" s="2">
        <f t="shared" si="44"/>
        <v>11137.5</v>
      </c>
      <c r="AB46" s="2">
        <v>9887.5</v>
      </c>
      <c r="AC46" s="2">
        <f t="shared" si="32"/>
        <v>21025</v>
      </c>
      <c r="AE46" s="2">
        <f t="shared" si="45"/>
        <v>47600</v>
      </c>
      <c r="AF46" s="2">
        <v>42300</v>
      </c>
      <c r="AG46" s="2">
        <f t="shared" si="33"/>
        <v>89900</v>
      </c>
      <c r="AI46" s="2">
        <f t="shared" si="46"/>
        <v>15900</v>
      </c>
      <c r="AJ46" s="2">
        <v>12150</v>
      </c>
      <c r="AK46" s="2">
        <f t="shared" si="34"/>
        <v>28050</v>
      </c>
      <c r="AM46" s="2">
        <v>476.18</v>
      </c>
      <c r="AN46" s="2">
        <v>0</v>
      </c>
      <c r="AO46" s="2">
        <f t="shared" si="35"/>
        <v>476.18</v>
      </c>
      <c r="AQ46" s="2">
        <f t="shared" si="36"/>
        <v>307485.11</v>
      </c>
      <c r="AR46" s="2">
        <f t="shared" si="37"/>
        <v>277163.13</v>
      </c>
      <c r="AS46" s="2">
        <f t="shared" si="25"/>
        <v>584648.24</v>
      </c>
    </row>
    <row r="47" spans="1:45" x14ac:dyDescent="0.25">
      <c r="A47">
        <v>2025</v>
      </c>
      <c r="C47" s="2">
        <f t="shared" si="38"/>
        <v>0</v>
      </c>
      <c r="D47" s="2">
        <v>0</v>
      </c>
      <c r="E47" s="2">
        <f t="shared" si="26"/>
        <v>0</v>
      </c>
      <c r="G47" s="2">
        <f t="shared" si="39"/>
        <v>0</v>
      </c>
      <c r="H47" s="2">
        <v>0</v>
      </c>
      <c r="I47" s="2">
        <f t="shared" si="27"/>
        <v>0</v>
      </c>
      <c r="K47" s="2">
        <f t="shared" si="40"/>
        <v>70585</v>
      </c>
      <c r="L47" s="2">
        <v>63632.5</v>
      </c>
      <c r="M47" s="2">
        <f t="shared" si="28"/>
        <v>134217.5</v>
      </c>
      <c r="O47" s="2">
        <f t="shared" si="41"/>
        <v>60862.5</v>
      </c>
      <c r="P47" s="2">
        <v>55912.5</v>
      </c>
      <c r="Q47" s="2">
        <f t="shared" si="29"/>
        <v>116775</v>
      </c>
      <c r="S47" s="2">
        <f t="shared" si="42"/>
        <v>76393.75</v>
      </c>
      <c r="T47" s="2">
        <v>71581.25</v>
      </c>
      <c r="U47" s="2">
        <f t="shared" si="30"/>
        <v>147975</v>
      </c>
      <c r="W47" s="2">
        <f t="shared" si="43"/>
        <v>4984.38</v>
      </c>
      <c r="X47" s="2">
        <v>3125</v>
      </c>
      <c r="Y47" s="2">
        <f t="shared" si="31"/>
        <v>8109.38</v>
      </c>
      <c r="AA47" s="2">
        <f t="shared" si="44"/>
        <v>9887.5</v>
      </c>
      <c r="AB47" s="2">
        <v>8481.25</v>
      </c>
      <c r="AC47" s="2">
        <f t="shared" si="32"/>
        <v>18368.75</v>
      </c>
      <c r="AE47" s="2">
        <f t="shared" si="45"/>
        <v>42300</v>
      </c>
      <c r="AF47" s="2">
        <v>36900</v>
      </c>
      <c r="AG47" s="2">
        <f t="shared" si="33"/>
        <v>79200</v>
      </c>
      <c r="AI47" s="2">
        <f t="shared" si="46"/>
        <v>12150</v>
      </c>
      <c r="AJ47" s="2">
        <v>8250</v>
      </c>
      <c r="AK47" s="2">
        <f t="shared" si="34"/>
        <v>20400</v>
      </c>
      <c r="AM47" s="2">
        <f t="shared" ref="AM42:AM57" si="47">AN46</f>
        <v>0</v>
      </c>
      <c r="AN47" s="2">
        <v>0</v>
      </c>
      <c r="AO47" s="2">
        <f t="shared" si="35"/>
        <v>0</v>
      </c>
      <c r="AQ47" s="2">
        <f t="shared" si="36"/>
        <v>277163.13</v>
      </c>
      <c r="AR47" s="2">
        <f t="shared" si="37"/>
        <v>247882.5</v>
      </c>
      <c r="AS47" s="2">
        <f t="shared" si="25"/>
        <v>525045.63</v>
      </c>
    </row>
    <row r="48" spans="1:45" x14ac:dyDescent="0.25">
      <c r="A48">
        <v>2026</v>
      </c>
      <c r="C48" s="2">
        <f t="shared" si="38"/>
        <v>0</v>
      </c>
      <c r="D48" s="2">
        <v>0</v>
      </c>
      <c r="E48" s="2">
        <f t="shared" si="26"/>
        <v>0</v>
      </c>
      <c r="G48" s="2">
        <f t="shared" si="39"/>
        <v>0</v>
      </c>
      <c r="H48" s="2">
        <v>0</v>
      </c>
      <c r="I48" s="2">
        <f t="shared" si="27"/>
        <v>0</v>
      </c>
      <c r="K48" s="2">
        <f t="shared" si="40"/>
        <v>63632.5</v>
      </c>
      <c r="L48" s="2">
        <v>55947.5</v>
      </c>
      <c r="M48" s="2">
        <f t="shared" si="28"/>
        <v>119580</v>
      </c>
      <c r="O48" s="2">
        <f t="shared" si="41"/>
        <v>55912.5</v>
      </c>
      <c r="P48" s="2">
        <v>50546.879999999997</v>
      </c>
      <c r="Q48" s="2">
        <f t="shared" si="29"/>
        <v>106459.38</v>
      </c>
      <c r="S48" s="2">
        <f t="shared" si="42"/>
        <v>71581.25</v>
      </c>
      <c r="T48" s="2">
        <v>66706.25</v>
      </c>
      <c r="U48" s="2">
        <f t="shared" si="30"/>
        <v>138287.5</v>
      </c>
      <c r="W48" s="2">
        <f t="shared" si="43"/>
        <v>3125</v>
      </c>
      <c r="X48" s="2">
        <v>875</v>
      </c>
      <c r="Y48" s="2">
        <f t="shared" si="31"/>
        <v>4000</v>
      </c>
      <c r="AA48" s="2">
        <f t="shared" si="44"/>
        <v>8481.25</v>
      </c>
      <c r="AB48" s="2">
        <v>7018.75</v>
      </c>
      <c r="AC48" s="2">
        <f t="shared" si="32"/>
        <v>15500</v>
      </c>
      <c r="AE48" s="2">
        <f t="shared" si="45"/>
        <v>36900</v>
      </c>
      <c r="AF48" s="2">
        <v>31400</v>
      </c>
      <c r="AG48" s="2">
        <f t="shared" si="33"/>
        <v>68300</v>
      </c>
      <c r="AI48" s="2">
        <f t="shared" si="46"/>
        <v>8250</v>
      </c>
      <c r="AJ48" s="2">
        <v>4200</v>
      </c>
      <c r="AK48" s="2">
        <f t="shared" si="34"/>
        <v>12450</v>
      </c>
      <c r="AM48" s="2">
        <f t="shared" si="47"/>
        <v>0</v>
      </c>
      <c r="AN48" s="2">
        <v>0</v>
      </c>
      <c r="AO48" s="2">
        <f t="shared" si="35"/>
        <v>0</v>
      </c>
      <c r="AQ48" s="2">
        <f t="shared" si="36"/>
        <v>247882.5</v>
      </c>
      <c r="AR48" s="2">
        <f t="shared" si="37"/>
        <v>216694.38</v>
      </c>
      <c r="AS48" s="2">
        <f t="shared" si="25"/>
        <v>464576.88</v>
      </c>
    </row>
    <row r="49" spans="1:45" x14ac:dyDescent="0.25">
      <c r="A49">
        <v>2027</v>
      </c>
      <c r="C49" s="2">
        <f t="shared" si="38"/>
        <v>0</v>
      </c>
      <c r="D49" s="2">
        <v>0</v>
      </c>
      <c r="E49" s="2">
        <f t="shared" si="26"/>
        <v>0</v>
      </c>
      <c r="G49" s="2">
        <v>0</v>
      </c>
      <c r="H49" s="2">
        <v>0</v>
      </c>
      <c r="I49" s="2">
        <f t="shared" si="27"/>
        <v>0</v>
      </c>
      <c r="K49" s="2">
        <f t="shared" si="40"/>
        <v>55947.5</v>
      </c>
      <c r="L49" s="2">
        <v>47772.5</v>
      </c>
      <c r="M49" s="2">
        <f t="shared" si="28"/>
        <v>103720</v>
      </c>
      <c r="O49" s="2">
        <f t="shared" si="41"/>
        <v>50546.879999999997</v>
      </c>
      <c r="P49" s="2">
        <v>45075</v>
      </c>
      <c r="Q49" s="2">
        <f t="shared" si="29"/>
        <v>95621.88</v>
      </c>
      <c r="S49" s="2">
        <f t="shared" si="42"/>
        <v>66706.25</v>
      </c>
      <c r="T49" s="2">
        <v>61206.25</v>
      </c>
      <c r="U49" s="2">
        <f t="shared" si="30"/>
        <v>127912.5</v>
      </c>
      <c r="W49" s="2">
        <f t="shared" si="43"/>
        <v>875</v>
      </c>
      <c r="X49" s="2">
        <v>0</v>
      </c>
      <c r="Y49" s="2">
        <f t="shared" si="31"/>
        <v>875</v>
      </c>
      <c r="AA49" s="2">
        <f t="shared" si="44"/>
        <v>7018.75</v>
      </c>
      <c r="AB49" s="2">
        <v>5331.25</v>
      </c>
      <c r="AC49" s="2">
        <f t="shared" si="32"/>
        <v>12350</v>
      </c>
      <c r="AE49" s="2">
        <f t="shared" si="45"/>
        <v>31400</v>
      </c>
      <c r="AF49" s="2">
        <v>25800</v>
      </c>
      <c r="AG49" s="2">
        <f t="shared" si="33"/>
        <v>57200</v>
      </c>
      <c r="AI49" s="2">
        <f t="shared" si="46"/>
        <v>4200</v>
      </c>
      <c r="AJ49" s="2">
        <v>0</v>
      </c>
      <c r="AK49" s="2">
        <f t="shared" si="34"/>
        <v>4200</v>
      </c>
      <c r="AM49" s="2">
        <f t="shared" si="47"/>
        <v>0</v>
      </c>
      <c r="AN49" s="2">
        <v>0</v>
      </c>
      <c r="AO49" s="2">
        <f t="shared" si="35"/>
        <v>0</v>
      </c>
      <c r="AQ49" s="2">
        <f t="shared" si="36"/>
        <v>216694.38</v>
      </c>
      <c r="AR49" s="2">
        <f t="shared" si="37"/>
        <v>185185</v>
      </c>
      <c r="AS49" s="2">
        <f t="shared" si="25"/>
        <v>401879.38</v>
      </c>
    </row>
    <row r="50" spans="1:45" x14ac:dyDescent="0.25">
      <c r="A50">
        <v>2028</v>
      </c>
      <c r="C50" s="2"/>
      <c r="D50" s="2"/>
      <c r="G50" s="2">
        <f t="shared" si="39"/>
        <v>0</v>
      </c>
      <c r="H50" s="2">
        <v>0</v>
      </c>
      <c r="I50" s="2">
        <f t="shared" ref="I50:I53" si="48">SUM(G50:H50)</f>
        <v>0</v>
      </c>
      <c r="K50" s="2">
        <f t="shared" si="40"/>
        <v>47772.5</v>
      </c>
      <c r="L50" s="2">
        <v>39297.5</v>
      </c>
      <c r="M50" s="2">
        <f t="shared" ref="M50:M53" si="49">SUM(K50:L50)</f>
        <v>87070</v>
      </c>
      <c r="O50" s="2">
        <f t="shared" si="41"/>
        <v>45075</v>
      </c>
      <c r="P50" s="2">
        <v>38512.5</v>
      </c>
      <c r="Q50" s="2">
        <f t="shared" si="29"/>
        <v>83587.5</v>
      </c>
      <c r="S50" s="2">
        <f t="shared" si="42"/>
        <v>61206.25</v>
      </c>
      <c r="T50" s="2">
        <v>54981.25</v>
      </c>
      <c r="U50" s="2">
        <f t="shared" si="30"/>
        <v>116187.5</v>
      </c>
      <c r="W50" s="2">
        <f t="shared" si="43"/>
        <v>0</v>
      </c>
      <c r="X50" s="2">
        <v>0</v>
      </c>
      <c r="Y50" s="2">
        <f t="shared" si="31"/>
        <v>0</v>
      </c>
      <c r="AA50" s="2">
        <f t="shared" si="44"/>
        <v>5331.25</v>
      </c>
      <c r="AB50" s="2">
        <v>3643.75</v>
      </c>
      <c r="AC50" s="2">
        <f t="shared" si="32"/>
        <v>8975</v>
      </c>
      <c r="AE50" s="2">
        <f t="shared" si="45"/>
        <v>25800</v>
      </c>
      <c r="AF50" s="2">
        <v>20050</v>
      </c>
      <c r="AG50" s="2">
        <f t="shared" si="33"/>
        <v>45850</v>
      </c>
      <c r="AI50" s="2">
        <f t="shared" si="46"/>
        <v>0</v>
      </c>
      <c r="AJ50" s="2">
        <v>0</v>
      </c>
      <c r="AK50" s="2">
        <f t="shared" si="34"/>
        <v>0</v>
      </c>
      <c r="AM50" s="2">
        <f t="shared" si="47"/>
        <v>0</v>
      </c>
      <c r="AN50" s="2">
        <v>0</v>
      </c>
      <c r="AO50" s="2">
        <f t="shared" si="35"/>
        <v>0</v>
      </c>
      <c r="AQ50" s="2">
        <f t="shared" si="36"/>
        <v>185185</v>
      </c>
      <c r="AR50" s="2">
        <f t="shared" si="37"/>
        <v>156485</v>
      </c>
      <c r="AS50" s="2">
        <f t="shared" si="25"/>
        <v>341670</v>
      </c>
    </row>
    <row r="51" spans="1:45" x14ac:dyDescent="0.25">
      <c r="A51">
        <v>2029</v>
      </c>
      <c r="G51" s="2">
        <f t="shared" si="39"/>
        <v>0</v>
      </c>
      <c r="H51" s="2">
        <v>0</v>
      </c>
      <c r="I51" s="2">
        <f t="shared" si="48"/>
        <v>0</v>
      </c>
      <c r="K51" s="2">
        <f t="shared" si="40"/>
        <v>39297.5</v>
      </c>
      <c r="L51" s="2">
        <v>30235</v>
      </c>
      <c r="M51" s="2">
        <f t="shared" si="49"/>
        <v>69532.5</v>
      </c>
      <c r="O51" s="2">
        <f t="shared" si="41"/>
        <v>38512.5</v>
      </c>
      <c r="P51" s="2">
        <v>31762.5</v>
      </c>
      <c r="Q51" s="2">
        <f t="shared" si="29"/>
        <v>70275</v>
      </c>
      <c r="S51" s="2">
        <f t="shared" si="42"/>
        <v>54981.25</v>
      </c>
      <c r="T51" s="2">
        <v>48606.25</v>
      </c>
      <c r="U51" s="2">
        <f t="shared" si="30"/>
        <v>103587.5</v>
      </c>
      <c r="W51" s="2">
        <f t="shared" si="43"/>
        <v>0</v>
      </c>
      <c r="X51" s="2">
        <v>0</v>
      </c>
      <c r="Y51" s="2">
        <f t="shared" si="31"/>
        <v>0</v>
      </c>
      <c r="AA51" s="2">
        <f t="shared" si="44"/>
        <v>3643.75</v>
      </c>
      <c r="AB51" s="2">
        <v>1718.75</v>
      </c>
      <c r="AC51" s="2">
        <f t="shared" si="32"/>
        <v>5362.5</v>
      </c>
      <c r="AE51" s="2">
        <f t="shared" si="45"/>
        <v>20050</v>
      </c>
      <c r="AF51" s="2">
        <v>14200</v>
      </c>
      <c r="AG51" s="2">
        <f t="shared" si="33"/>
        <v>34250</v>
      </c>
      <c r="AI51" s="2">
        <f t="shared" si="46"/>
        <v>0</v>
      </c>
      <c r="AJ51" s="2">
        <v>0</v>
      </c>
      <c r="AK51" s="2">
        <f t="shared" si="34"/>
        <v>0</v>
      </c>
      <c r="AM51" s="2">
        <f t="shared" si="47"/>
        <v>0</v>
      </c>
      <c r="AN51" s="2">
        <v>0</v>
      </c>
      <c r="AO51" s="2">
        <f t="shared" si="35"/>
        <v>0</v>
      </c>
      <c r="AQ51" s="2">
        <f t="shared" si="36"/>
        <v>156485</v>
      </c>
      <c r="AR51" s="2">
        <f t="shared" si="37"/>
        <v>126522.5</v>
      </c>
      <c r="AS51" s="2">
        <f t="shared" si="25"/>
        <v>283007.5</v>
      </c>
    </row>
    <row r="52" spans="1:45" x14ac:dyDescent="0.25">
      <c r="A52">
        <v>2030</v>
      </c>
      <c r="G52" s="2">
        <v>0</v>
      </c>
      <c r="H52" s="2">
        <v>0</v>
      </c>
      <c r="I52" s="2">
        <f t="shared" si="48"/>
        <v>0</v>
      </c>
      <c r="K52" s="2">
        <f t="shared" si="40"/>
        <v>30235</v>
      </c>
      <c r="L52" s="2">
        <v>20635</v>
      </c>
      <c r="M52" s="2">
        <f t="shared" si="49"/>
        <v>50870</v>
      </c>
      <c r="O52" s="2">
        <f t="shared" si="41"/>
        <v>31762.5</v>
      </c>
      <c r="P52" s="2">
        <v>24131.25</v>
      </c>
      <c r="Q52" s="2">
        <f t="shared" si="29"/>
        <v>55893.75</v>
      </c>
      <c r="S52" s="2">
        <f t="shared" si="42"/>
        <v>48606.25</v>
      </c>
      <c r="T52" s="2">
        <v>41456.25</v>
      </c>
      <c r="U52" s="2">
        <f t="shared" si="30"/>
        <v>90062.5</v>
      </c>
      <c r="W52" s="2">
        <f t="shared" si="43"/>
        <v>0</v>
      </c>
      <c r="X52" s="2">
        <v>0</v>
      </c>
      <c r="Y52" s="2">
        <f t="shared" si="31"/>
        <v>0</v>
      </c>
      <c r="AA52" s="2">
        <f t="shared" si="44"/>
        <v>1718.75</v>
      </c>
      <c r="AB52" s="2">
        <v>0</v>
      </c>
      <c r="AC52" s="2">
        <f t="shared" si="32"/>
        <v>1718.75</v>
      </c>
      <c r="AE52" s="2">
        <f t="shared" si="45"/>
        <v>14200</v>
      </c>
      <c r="AF52" s="2">
        <v>7562.5</v>
      </c>
      <c r="AG52" s="2">
        <f t="shared" si="33"/>
        <v>21762.5</v>
      </c>
      <c r="AI52" s="2">
        <f t="shared" si="46"/>
        <v>0</v>
      </c>
      <c r="AJ52" s="2">
        <v>0</v>
      </c>
      <c r="AK52" s="2">
        <f t="shared" si="34"/>
        <v>0</v>
      </c>
      <c r="AM52" s="2">
        <f t="shared" si="47"/>
        <v>0</v>
      </c>
      <c r="AN52" s="2">
        <v>0</v>
      </c>
      <c r="AO52" s="2">
        <f t="shared" si="35"/>
        <v>0</v>
      </c>
      <c r="AQ52" s="2">
        <f t="shared" si="36"/>
        <v>126522.5</v>
      </c>
      <c r="AR52" s="2">
        <f t="shared" si="37"/>
        <v>93785</v>
      </c>
      <c r="AS52" s="2">
        <f t="shared" si="25"/>
        <v>220307.5</v>
      </c>
    </row>
    <row r="53" spans="1:45" x14ac:dyDescent="0.25">
      <c r="A53">
        <v>2031</v>
      </c>
      <c r="G53" s="2">
        <f t="shared" si="39"/>
        <v>0</v>
      </c>
      <c r="H53" s="2">
        <v>0</v>
      </c>
      <c r="I53" s="2">
        <f t="shared" si="48"/>
        <v>0</v>
      </c>
      <c r="K53" s="2">
        <f t="shared" si="40"/>
        <v>20635</v>
      </c>
      <c r="L53" s="2">
        <v>10560</v>
      </c>
      <c r="M53" s="2">
        <f t="shared" si="49"/>
        <v>31195</v>
      </c>
      <c r="O53" s="2">
        <f t="shared" si="41"/>
        <v>24131.25</v>
      </c>
      <c r="P53" s="2">
        <v>16293.75</v>
      </c>
      <c r="Q53" s="2">
        <f t="shared" si="29"/>
        <v>40425</v>
      </c>
      <c r="S53" s="2">
        <f t="shared" si="42"/>
        <v>41456.25</v>
      </c>
      <c r="T53" s="2">
        <v>34062.5</v>
      </c>
      <c r="U53" s="2">
        <f t="shared" si="30"/>
        <v>75518.75</v>
      </c>
      <c r="W53" s="2">
        <f t="shared" si="43"/>
        <v>0</v>
      </c>
      <c r="X53" s="2">
        <v>0</v>
      </c>
      <c r="Y53" s="2">
        <f t="shared" si="31"/>
        <v>0</v>
      </c>
      <c r="AA53" s="2">
        <f t="shared" si="44"/>
        <v>0</v>
      </c>
      <c r="AB53" s="2">
        <v>0</v>
      </c>
      <c r="AC53" s="2">
        <f t="shared" si="32"/>
        <v>0</v>
      </c>
      <c r="AE53" s="2">
        <f t="shared" si="45"/>
        <v>7562.5</v>
      </c>
      <c r="AF53" s="2">
        <v>0</v>
      </c>
      <c r="AG53" s="2">
        <f t="shared" si="33"/>
        <v>7562.5</v>
      </c>
      <c r="AI53" s="2">
        <f t="shared" si="46"/>
        <v>0</v>
      </c>
      <c r="AJ53" s="2">
        <v>0</v>
      </c>
      <c r="AK53" s="2">
        <f t="shared" si="34"/>
        <v>0</v>
      </c>
      <c r="AM53" s="2">
        <f t="shared" si="47"/>
        <v>0</v>
      </c>
      <c r="AN53" s="2">
        <v>0</v>
      </c>
      <c r="AO53" s="2">
        <f t="shared" si="35"/>
        <v>0</v>
      </c>
      <c r="AQ53" s="2">
        <f t="shared" si="36"/>
        <v>93785</v>
      </c>
      <c r="AR53" s="2">
        <f t="shared" si="37"/>
        <v>60916.25</v>
      </c>
      <c r="AS53" s="2">
        <f t="shared" si="25"/>
        <v>154701.25</v>
      </c>
    </row>
    <row r="54" spans="1:45" x14ac:dyDescent="0.25">
      <c r="A54">
        <v>2032</v>
      </c>
      <c r="G54" s="2">
        <f t="shared" si="39"/>
        <v>0</v>
      </c>
      <c r="H54" s="2">
        <v>0</v>
      </c>
      <c r="I54" s="2">
        <f t="shared" ref="I54:I57" si="50">SUM(G54:H54)</f>
        <v>0</v>
      </c>
      <c r="K54" s="2">
        <f t="shared" si="40"/>
        <v>10560</v>
      </c>
      <c r="L54" s="2">
        <v>0</v>
      </c>
      <c r="M54" s="2">
        <f t="shared" ref="M54:M57" si="51">SUM(K54:L54)</f>
        <v>10560</v>
      </c>
      <c r="O54" s="2">
        <f t="shared" si="41"/>
        <v>16293.75</v>
      </c>
      <c r="P54" s="2">
        <v>8250</v>
      </c>
      <c r="Q54" s="2">
        <f t="shared" si="29"/>
        <v>24543.75</v>
      </c>
      <c r="S54" s="2">
        <f t="shared" si="42"/>
        <v>34062.5</v>
      </c>
      <c r="T54" s="2">
        <v>26425</v>
      </c>
      <c r="U54" s="2">
        <f t="shared" si="30"/>
        <v>60487.5</v>
      </c>
      <c r="W54" s="2">
        <f t="shared" si="43"/>
        <v>0</v>
      </c>
      <c r="X54" s="2">
        <v>0</v>
      </c>
      <c r="Y54" s="2">
        <f t="shared" si="31"/>
        <v>0</v>
      </c>
      <c r="AA54" s="2">
        <f t="shared" si="44"/>
        <v>0</v>
      </c>
      <c r="AB54" s="2">
        <v>0</v>
      </c>
      <c r="AC54" s="2">
        <f t="shared" si="32"/>
        <v>0</v>
      </c>
      <c r="AE54" s="2">
        <f t="shared" si="45"/>
        <v>0</v>
      </c>
      <c r="AF54" s="2">
        <v>0</v>
      </c>
      <c r="AG54" s="2">
        <f t="shared" si="33"/>
        <v>0</v>
      </c>
      <c r="AI54" s="2">
        <f t="shared" si="46"/>
        <v>0</v>
      </c>
      <c r="AJ54" s="2">
        <v>0</v>
      </c>
      <c r="AK54" s="2">
        <f t="shared" si="34"/>
        <v>0</v>
      </c>
      <c r="AM54" s="2">
        <f t="shared" si="47"/>
        <v>0</v>
      </c>
      <c r="AN54" s="2">
        <v>0</v>
      </c>
      <c r="AO54" s="2">
        <f t="shared" si="35"/>
        <v>0</v>
      </c>
      <c r="AQ54" s="2">
        <f t="shared" si="36"/>
        <v>60916.25</v>
      </c>
      <c r="AR54" s="2">
        <f t="shared" si="37"/>
        <v>34675</v>
      </c>
      <c r="AS54" s="2">
        <f t="shared" si="25"/>
        <v>95591.25</v>
      </c>
    </row>
    <row r="55" spans="1:45" x14ac:dyDescent="0.25">
      <c r="A55">
        <v>2033</v>
      </c>
      <c r="G55" s="2">
        <v>0</v>
      </c>
      <c r="H55" s="2">
        <v>0</v>
      </c>
      <c r="I55" s="2">
        <f t="shared" si="50"/>
        <v>0</v>
      </c>
      <c r="K55" s="2">
        <f t="shared" si="40"/>
        <v>0</v>
      </c>
      <c r="L55" s="2">
        <v>0</v>
      </c>
      <c r="M55" s="2">
        <f t="shared" si="51"/>
        <v>0</v>
      </c>
      <c r="O55" s="2">
        <f t="shared" si="41"/>
        <v>8250</v>
      </c>
      <c r="P55" s="2">
        <v>0</v>
      </c>
      <c r="Q55" s="2">
        <f t="shared" si="29"/>
        <v>8250</v>
      </c>
      <c r="S55" s="2">
        <f t="shared" si="42"/>
        <v>26425</v>
      </c>
      <c r="T55" s="2">
        <v>17937.5</v>
      </c>
      <c r="U55" s="2">
        <f t="shared" si="30"/>
        <v>44362.5</v>
      </c>
      <c r="W55" s="2">
        <f t="shared" si="43"/>
        <v>0</v>
      </c>
      <c r="X55" s="2">
        <v>0</v>
      </c>
      <c r="Y55" s="2">
        <f t="shared" si="31"/>
        <v>0</v>
      </c>
      <c r="AA55" s="2">
        <f t="shared" si="44"/>
        <v>0</v>
      </c>
      <c r="AB55" s="2">
        <v>0</v>
      </c>
      <c r="AC55" s="2">
        <f t="shared" si="32"/>
        <v>0</v>
      </c>
      <c r="AE55" s="2">
        <f t="shared" si="45"/>
        <v>0</v>
      </c>
      <c r="AF55" s="2">
        <v>0</v>
      </c>
      <c r="AG55" s="2">
        <f t="shared" si="33"/>
        <v>0</v>
      </c>
      <c r="AI55" s="2">
        <f t="shared" si="46"/>
        <v>0</v>
      </c>
      <c r="AJ55" s="2">
        <v>0</v>
      </c>
      <c r="AK55" s="2">
        <f t="shared" si="34"/>
        <v>0</v>
      </c>
      <c r="AM55" s="2">
        <f t="shared" si="47"/>
        <v>0</v>
      </c>
      <c r="AN55" s="2">
        <v>0</v>
      </c>
      <c r="AO55" s="2">
        <f t="shared" si="35"/>
        <v>0</v>
      </c>
      <c r="AQ55" s="2">
        <f t="shared" si="36"/>
        <v>34675</v>
      </c>
      <c r="AR55" s="2">
        <f t="shared" si="37"/>
        <v>17937.5</v>
      </c>
      <c r="AS55" s="2">
        <f t="shared" si="25"/>
        <v>52612.5</v>
      </c>
    </row>
    <row r="56" spans="1:45" x14ac:dyDescent="0.25">
      <c r="A56">
        <v>2034</v>
      </c>
      <c r="G56" s="2">
        <f t="shared" si="39"/>
        <v>0</v>
      </c>
      <c r="H56" s="2">
        <v>0</v>
      </c>
      <c r="I56" s="2">
        <f t="shared" si="50"/>
        <v>0</v>
      </c>
      <c r="K56" s="2">
        <f t="shared" si="40"/>
        <v>0</v>
      </c>
      <c r="L56" s="2">
        <v>0</v>
      </c>
      <c r="M56" s="2">
        <f t="shared" si="51"/>
        <v>0</v>
      </c>
      <c r="O56" s="2">
        <f t="shared" si="41"/>
        <v>0</v>
      </c>
      <c r="P56" s="2">
        <v>0</v>
      </c>
      <c r="Q56" s="2">
        <f t="shared" si="29"/>
        <v>0</v>
      </c>
      <c r="S56" s="2">
        <f t="shared" si="42"/>
        <v>17937.5</v>
      </c>
      <c r="T56" s="2">
        <v>9100</v>
      </c>
      <c r="U56" s="2">
        <f t="shared" si="30"/>
        <v>27037.5</v>
      </c>
      <c r="W56" s="2">
        <f t="shared" si="43"/>
        <v>0</v>
      </c>
      <c r="X56" s="2">
        <v>0</v>
      </c>
      <c r="Y56" s="2">
        <f t="shared" si="31"/>
        <v>0</v>
      </c>
      <c r="AA56" s="2">
        <f t="shared" si="44"/>
        <v>0</v>
      </c>
      <c r="AB56" s="2">
        <v>0</v>
      </c>
      <c r="AC56" s="2">
        <f t="shared" si="32"/>
        <v>0</v>
      </c>
      <c r="AE56" s="2">
        <f t="shared" si="45"/>
        <v>0</v>
      </c>
      <c r="AF56" s="2">
        <v>0</v>
      </c>
      <c r="AG56" s="2">
        <f t="shared" si="33"/>
        <v>0</v>
      </c>
      <c r="AI56" s="2">
        <f t="shared" si="46"/>
        <v>0</v>
      </c>
      <c r="AJ56" s="2">
        <v>0</v>
      </c>
      <c r="AK56" s="2">
        <f t="shared" si="34"/>
        <v>0</v>
      </c>
      <c r="AM56" s="2">
        <f t="shared" si="47"/>
        <v>0</v>
      </c>
      <c r="AN56" s="2">
        <v>0</v>
      </c>
      <c r="AO56" s="2">
        <f t="shared" si="35"/>
        <v>0</v>
      </c>
      <c r="AQ56" s="2">
        <f t="shared" si="36"/>
        <v>17937.5</v>
      </c>
      <c r="AR56" s="2">
        <f t="shared" si="37"/>
        <v>9100</v>
      </c>
      <c r="AS56" s="2">
        <f t="shared" si="25"/>
        <v>27037.5</v>
      </c>
    </row>
    <row r="57" spans="1:45" x14ac:dyDescent="0.25">
      <c r="A57">
        <v>2035</v>
      </c>
      <c r="G57" s="2">
        <f t="shared" si="39"/>
        <v>0</v>
      </c>
      <c r="H57" s="2">
        <v>0</v>
      </c>
      <c r="I57" s="2">
        <f t="shared" si="50"/>
        <v>0</v>
      </c>
      <c r="K57" s="2">
        <f t="shared" si="40"/>
        <v>0</v>
      </c>
      <c r="L57" s="2">
        <v>0</v>
      </c>
      <c r="M57" s="2">
        <f t="shared" si="51"/>
        <v>0</v>
      </c>
      <c r="O57" s="2">
        <f t="shared" si="41"/>
        <v>0</v>
      </c>
      <c r="P57" s="2">
        <v>0</v>
      </c>
      <c r="Q57" s="2">
        <f t="shared" si="29"/>
        <v>0</v>
      </c>
      <c r="S57" s="2">
        <f t="shared" si="42"/>
        <v>9100</v>
      </c>
      <c r="T57" s="2">
        <v>0</v>
      </c>
      <c r="U57" s="2">
        <f t="shared" si="30"/>
        <v>9100</v>
      </c>
      <c r="W57" s="2">
        <f t="shared" si="43"/>
        <v>0</v>
      </c>
      <c r="X57" s="2">
        <v>0</v>
      </c>
      <c r="Y57" s="2">
        <f t="shared" si="31"/>
        <v>0</v>
      </c>
      <c r="AA57" s="2">
        <f t="shared" si="44"/>
        <v>0</v>
      </c>
      <c r="AB57" s="2">
        <v>0</v>
      </c>
      <c r="AC57" s="2">
        <f t="shared" si="32"/>
        <v>0</v>
      </c>
      <c r="AE57" s="2">
        <f t="shared" si="45"/>
        <v>0</v>
      </c>
      <c r="AF57" s="2">
        <v>0</v>
      </c>
      <c r="AG57" s="2">
        <f t="shared" si="33"/>
        <v>0</v>
      </c>
      <c r="AI57" s="2">
        <f t="shared" si="46"/>
        <v>0</v>
      </c>
      <c r="AJ57" s="2">
        <v>0</v>
      </c>
      <c r="AK57" s="2">
        <f t="shared" si="34"/>
        <v>0</v>
      </c>
      <c r="AM57" s="2">
        <f t="shared" si="47"/>
        <v>0</v>
      </c>
      <c r="AN57" s="2">
        <v>0</v>
      </c>
      <c r="AO57" s="2">
        <f t="shared" si="35"/>
        <v>0</v>
      </c>
      <c r="AQ57" s="2">
        <f t="shared" si="36"/>
        <v>9100</v>
      </c>
      <c r="AR57" s="2">
        <f t="shared" si="37"/>
        <v>0</v>
      </c>
      <c r="AS57" s="2">
        <f t="shared" si="25"/>
        <v>9100</v>
      </c>
    </row>
    <row r="59" spans="1:45" ht="13" thickBot="1" x14ac:dyDescent="0.3">
      <c r="C59" s="3">
        <f>SUM(C40:C58)</f>
        <v>0</v>
      </c>
      <c r="D59" s="3">
        <f t="shared" ref="D59:E59" si="52">SUM(D40:D58)</f>
        <v>0</v>
      </c>
      <c r="E59" s="3">
        <f t="shared" si="52"/>
        <v>0</v>
      </c>
      <c r="G59" s="3">
        <f>SUM(G44:G58)</f>
        <v>14379.509999999998</v>
      </c>
      <c r="H59" s="3">
        <f t="shared" ref="H59:I59" si="53">SUM(H44:H58)</f>
        <v>7362.89</v>
      </c>
      <c r="I59" s="3">
        <f t="shared" si="53"/>
        <v>21742.399999999998</v>
      </c>
      <c r="K59" s="3">
        <f t="shared" ref="K59" si="54">SUM(K44:K58)</f>
        <v>585907.5</v>
      </c>
      <c r="L59" s="3">
        <f t="shared" ref="L59" si="55">SUM(L44:L58)</f>
        <v>498153.75</v>
      </c>
      <c r="M59" s="3">
        <f t="shared" ref="M59" si="56">SUM(M44:M58)</f>
        <v>1084061.25</v>
      </c>
      <c r="O59" s="3">
        <f t="shared" ref="O59" si="57">SUM(O44:O58)</f>
        <v>542634.38</v>
      </c>
      <c r="P59" s="3">
        <f t="shared" ref="P59" si="58">SUM(P44:P58)</f>
        <v>467521.88</v>
      </c>
      <c r="Q59" s="3">
        <f t="shared" ref="Q59" si="59">SUM(Q44:Q58)</f>
        <v>1010156.26</v>
      </c>
      <c r="S59" s="3">
        <f t="shared" ref="S59" si="60">SUM(S44:S58)</f>
        <v>761193.75</v>
      </c>
      <c r="T59" s="3">
        <f t="shared" ref="T59" si="61">SUM(T44:T58)</f>
        <v>673331.25</v>
      </c>
      <c r="U59" s="3">
        <f t="shared" ref="U59" si="62">SUM(U44:U58)</f>
        <v>1434525</v>
      </c>
      <c r="W59" s="3">
        <f t="shared" ref="W59" si="63">SUM(W44:W58)</f>
        <v>33987.520000000004</v>
      </c>
      <c r="X59" s="3">
        <f t="shared" ref="X59" si="64">SUM(X44:X58)</f>
        <v>24003.14</v>
      </c>
      <c r="Y59" s="3">
        <f t="shared" ref="Y59" si="65">SUM(Y44:Y58)</f>
        <v>57990.659999999996</v>
      </c>
      <c r="AA59" s="3">
        <f t="shared" ref="AA59" si="66">SUM(AA44:AA58)</f>
        <v>73043.75</v>
      </c>
      <c r="AB59" s="3">
        <f t="shared" ref="AB59" si="67">SUM(AB44:AB58)</f>
        <v>59556.25</v>
      </c>
      <c r="AC59" s="3">
        <f t="shared" ref="AC59" si="68">SUM(AC44:AC58)</f>
        <v>132600</v>
      </c>
      <c r="AE59" s="3">
        <f t="shared" ref="AE59" si="69">SUM(AE44:AE58)</f>
        <v>336512.5</v>
      </c>
      <c r="AF59" s="3">
        <f t="shared" ref="AF59" si="70">SUM(AF44:AF58)</f>
        <v>278612.5</v>
      </c>
      <c r="AG59" s="3">
        <f t="shared" ref="AG59" si="71">SUM(AG44:AG58)</f>
        <v>615125</v>
      </c>
      <c r="AI59" s="3">
        <f t="shared" ref="AI59:AK59" si="72">SUM(AI44:AI58)</f>
        <v>83025</v>
      </c>
      <c r="AJ59" s="3">
        <f t="shared" si="72"/>
        <v>60000</v>
      </c>
      <c r="AK59" s="3">
        <f t="shared" si="72"/>
        <v>143025</v>
      </c>
      <c r="AM59" s="3">
        <f t="shared" ref="AM59" si="73">SUM(AM44:AM58)</f>
        <v>8248.6200000000008</v>
      </c>
      <c r="AN59" s="3">
        <f t="shared" ref="AN59" si="74">SUM(AN44:AN58)</f>
        <v>0</v>
      </c>
      <c r="AO59" s="3">
        <f t="shared" ref="AO59" si="75">SUM(AO44:AO58)</f>
        <v>8248.6200000000008</v>
      </c>
      <c r="AQ59" s="3">
        <f t="shared" ref="AQ59" si="76">SUM(AQ44:AQ58)</f>
        <v>2438932.5299999998</v>
      </c>
      <c r="AR59" s="3">
        <f t="shared" ref="AR59" si="77">SUM(AR44:AR58)</f>
        <v>2068541.6599999997</v>
      </c>
      <c r="AS59" s="3">
        <f t="shared" ref="AS59" si="78">SUM(AS44:AS58)</f>
        <v>4507474.1899999995</v>
      </c>
    </row>
    <row r="60" spans="1:45" ht="13" thickTop="1" x14ac:dyDescent="0.25"/>
  </sheetData>
  <mergeCells count="21">
    <mergeCell ref="C6:E6"/>
    <mergeCell ref="C7:E7"/>
    <mergeCell ref="K7:M7"/>
    <mergeCell ref="O7:Q7"/>
    <mergeCell ref="S7:U7"/>
    <mergeCell ref="AQ6:AS6"/>
    <mergeCell ref="G6:I6"/>
    <mergeCell ref="G7:I7"/>
    <mergeCell ref="K6:M6"/>
    <mergeCell ref="O6:Q6"/>
    <mergeCell ref="S6:U6"/>
    <mergeCell ref="W6:Y6"/>
    <mergeCell ref="AA6:AC6"/>
    <mergeCell ref="AE6:AG6"/>
    <mergeCell ref="W7:Y7"/>
    <mergeCell ref="AA7:AC7"/>
    <mergeCell ref="AE7:AG7"/>
    <mergeCell ref="AM6:AO6"/>
    <mergeCell ref="AM7:AO7"/>
    <mergeCell ref="AI6:AK6"/>
    <mergeCell ref="AI7:AK7"/>
  </mergeCells>
  <phoneticPr fontId="1" type="noConversion"/>
  <pageMargins left="0.25" right="0.25" top="0.75" bottom="0.75" header="0.3" footer="0.3"/>
  <pageSetup scale="80" fitToWidth="3" orientation="landscape" r:id="rId1"/>
  <headerFooter alignWithMargins="0"/>
  <colBreaks count="2" manualBreakCount="2">
    <brk id="17" max="58" man="1"/>
    <brk id="29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3A5A295C5E1048B645B78704BEB06B" ma:contentTypeVersion="6" ma:contentTypeDescription="Create a new document." ma:contentTypeScope="" ma:versionID="332c7660138116c63b5285fdd8470b16">
  <xsd:schema xmlns:xsd="http://www.w3.org/2001/XMLSchema" xmlns:xs="http://www.w3.org/2001/XMLSchema" xmlns:p="http://schemas.microsoft.com/office/2006/metadata/properties" xmlns:ns2="631c9d98-8f1d-4b0d-a491-52ddac351d6e" xmlns:ns3="357662bf-70f6-47fb-9a9e-a5e2b80726e7" targetNamespace="http://schemas.microsoft.com/office/2006/metadata/properties" ma:root="true" ma:fieldsID="b33a3f25b7b2ea3b295f29cd024d0530" ns2:_="" ns3:_="">
    <xsd:import namespace="631c9d98-8f1d-4b0d-a491-52ddac351d6e"/>
    <xsd:import namespace="357662bf-70f6-47fb-9a9e-a5e2b8072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c9d98-8f1d-4b0d-a491-52ddac351d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662bf-70f6-47fb-9a9e-a5e2b8072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0AEB0A-42D6-481A-848D-6680ADF07D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c9d98-8f1d-4b0d-a491-52ddac351d6e"/>
    <ds:schemaRef ds:uri="357662bf-70f6-47fb-9a9e-a5e2b8072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35AA02-E093-474D-ADA1-9EFBF310E4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668C4-7583-4C8E-ABB0-5F9C5EFCC398}">
  <ds:schemaRefs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631c9d98-8f1d-4b0d-a491-52ddac351d6e"/>
    <ds:schemaRef ds:uri="http://schemas.openxmlformats.org/package/2006/metadata/core-properties"/>
    <ds:schemaRef ds:uri="http://purl.org/dc/terms/"/>
    <ds:schemaRef ds:uri="357662bf-70f6-47fb-9a9e-a5e2b80726e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Debt Schedule</vt:lpstr>
      <vt:lpstr>'Debt Schedule'!Print_Area</vt:lpstr>
      <vt:lpstr>'Debt Schedule'!Print_Titles</vt:lpstr>
    </vt:vector>
  </TitlesOfParts>
  <Company>HWU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neell</dc:creator>
  <cp:lastModifiedBy>Bowley, Todd</cp:lastModifiedBy>
  <cp:lastPrinted>2017-10-03T15:30:02Z</cp:lastPrinted>
  <dcterms:created xsi:type="dcterms:W3CDTF">2006-09-12T12:37:10Z</dcterms:created>
  <dcterms:modified xsi:type="dcterms:W3CDTF">2021-03-04T18:25:29Z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0x010100C93A5A295C5E1048B645B78704BEB06B</vt:lpwstr>
  </property>
  <property fmtid="{D5CDD505-2E9C-101B-9397-08002B2CF9AE}" pid="3" name="Order">
    <vt:r8>1538400</vt:r8>
  </property>
</Properties>
</file>