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vis\Rate Applications\2021 rate application\Application and Exhibits final documents to be filed\Electronic Files to Upload\"/>
    </mc:Choice>
  </mc:AlternateContent>
  <xr:revisionPtr revIDLastSave="0" documentId="8_{19CADE51-90CD-44D5-ADEA-C6D035CECC42}" xr6:coauthVersionLast="46" xr6:coauthVersionMax="46" xr10:uidLastSave="{00000000-0000-0000-0000-000000000000}"/>
  <bookViews>
    <workbookView xWindow="25080" yWindow="-435" windowWidth="29040" windowHeight="15840" xr2:uid="{00000000-000D-0000-FFFF-FFFF00000000}"/>
  </bookViews>
  <sheets>
    <sheet name="Adjustment" sheetId="1" r:id="rId1"/>
    <sheet name="New Contracts" sheetId="2" r:id="rId2"/>
    <sheet name="593.300testyr" sheetId="7" r:id="rId3"/>
    <sheet name="Totalcontractorstestyr" sheetId="6" r:id="rId4"/>
    <sheet name="TestyrTownsend" sheetId="4" r:id="rId5"/>
    <sheet name="TestyrHalter" sheetId="5" r:id="rId6"/>
    <sheet name="historicalinformatin" sheetId="8" r:id="rId7"/>
  </sheets>
  <definedNames>
    <definedName name="_xlnm.Print_Area" localSheetId="0">Adjustment!$A$1:$V$41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T26" i="2" l="1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18" i="2" l="1"/>
  <c r="T38" i="2" s="1"/>
  <c r="G10" i="7" l="1"/>
  <c r="E334" i="7"/>
  <c r="E9" i="7" s="1"/>
  <c r="E318" i="7"/>
  <c r="E8" i="7" s="1"/>
  <c r="E304" i="7"/>
  <c r="E7" i="7" s="1"/>
  <c r="E273" i="7"/>
  <c r="E6" i="7" s="1"/>
  <c r="F255" i="7"/>
  <c r="E255" i="7"/>
  <c r="E257" i="7" s="1"/>
  <c r="E5" i="7" s="1"/>
  <c r="F3" i="7" l="1"/>
  <c r="S59" i="5"/>
  <c r="R59" i="5"/>
  <c r="Q59" i="5"/>
  <c r="P59" i="5"/>
  <c r="O59" i="5"/>
  <c r="N59" i="5"/>
  <c r="M59" i="5"/>
  <c r="L59" i="5"/>
  <c r="K59" i="5"/>
  <c r="J59" i="5"/>
  <c r="I59" i="5"/>
  <c r="H59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H171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D14" i="6" l="1"/>
  <c r="H14" i="6"/>
  <c r="L14" i="6"/>
  <c r="B14" i="6"/>
  <c r="F14" i="6"/>
  <c r="J14" i="6"/>
  <c r="T59" i="5"/>
  <c r="T168" i="4"/>
  <c r="C14" i="6"/>
  <c r="K14" i="6"/>
  <c r="E14" i="6"/>
  <c r="I14" i="6"/>
  <c r="M14" i="6"/>
  <c r="G18" i="6"/>
  <c r="E3" i="7"/>
  <c r="G17" i="6"/>
  <c r="E4" i="7"/>
  <c r="G14" i="6"/>
  <c r="N14" i="6" l="1"/>
  <c r="G19" i="6"/>
  <c r="G3" i="7"/>
  <c r="F10" i="1" s="1"/>
  <c r="E10" i="7"/>
  <c r="L38" i="2"/>
  <c r="K38" i="2"/>
  <c r="K42" i="2" s="1"/>
  <c r="J38" i="2"/>
  <c r="O38" i="2" s="1"/>
  <c r="I38" i="2"/>
  <c r="G38" i="2"/>
  <c r="F38" i="2"/>
  <c r="D38" i="2"/>
  <c r="C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H3" i="2"/>
  <c r="E3" i="2"/>
  <c r="H2" i="2"/>
  <c r="E2" i="2"/>
  <c r="I42" i="2" l="1"/>
  <c r="E10" i="1"/>
  <c r="N38" i="2"/>
  <c r="T42" i="2" s="1"/>
  <c r="F12" i="1" s="1"/>
  <c r="E12" i="1" l="1"/>
  <c r="F14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<sst xmlns="http://schemas.openxmlformats.org/spreadsheetml/2006/main" count="1714" uniqueCount="611">
  <si>
    <t>KENERGY CORP.</t>
  </si>
  <si>
    <t>(a)</t>
  </si>
  <si>
    <t>(b)</t>
  </si>
  <si>
    <t>CONTRACTOR VEGETATION MANAGEMENT ADJUSTMENT</t>
  </si>
  <si>
    <t>Contractor vegetation management expense during test year</t>
  </si>
  <si>
    <t>Explanation:</t>
  </si>
  <si>
    <t>Adjustment - Increase in test year expense</t>
  </si>
  <si>
    <t>Miles Cleared By Year</t>
  </si>
  <si>
    <t>2019 ACTIVITY:  TOWNSEND TREE SERVICE</t>
  </si>
  <si>
    <t>Work billed to 3rd party</t>
  </si>
  <si>
    <t>Constr WIP - Contractors</t>
  </si>
  <si>
    <t>Capital Projects</t>
  </si>
  <si>
    <t>Routine Maint</t>
  </si>
  <si>
    <t>Maint - Capital Proj</t>
  </si>
  <si>
    <t>R/W Spraying</t>
  </si>
  <si>
    <t>Job Orders</t>
  </si>
  <si>
    <t>Substation Lot Spraying</t>
  </si>
  <si>
    <t>Storms</t>
  </si>
  <si>
    <t>VENDOR #</t>
  </si>
  <si>
    <t>INV #</t>
  </si>
  <si>
    <t>INV DATE</t>
  </si>
  <si>
    <t xml:space="preserve">VENDOR </t>
  </si>
  <si>
    <t>DESCRIPTION</t>
  </si>
  <si>
    <t>CHECK #</t>
  </si>
  <si>
    <t>CK DATE</t>
  </si>
  <si>
    <t>AMOUNT</t>
  </si>
  <si>
    <t>TOTAL</t>
  </si>
  <si>
    <t>TOWNSEND TREE SERVICE</t>
  </si>
  <si>
    <t>JO</t>
  </si>
  <si>
    <t>001-02148</t>
  </si>
  <si>
    <t>RCM</t>
  </si>
  <si>
    <t>065-02114</t>
  </si>
  <si>
    <t>080-02107</t>
  </si>
  <si>
    <t>086-02112</t>
  </si>
  <si>
    <t>088-02115</t>
  </si>
  <si>
    <t>001-03097</t>
  </si>
  <si>
    <t>003-03095</t>
  </si>
  <si>
    <t>015-03093</t>
  </si>
  <si>
    <t>016-03094</t>
  </si>
  <si>
    <t>081-03089</t>
  </si>
  <si>
    <t>087-03090</t>
  </si>
  <si>
    <t>294-03091</t>
  </si>
  <si>
    <t>R/W - WO 19263</t>
  </si>
  <si>
    <t>295-03092</t>
  </si>
  <si>
    <t>R/W - WO 23035</t>
  </si>
  <si>
    <t>001-04168</t>
  </si>
  <si>
    <t>002-02149</t>
  </si>
  <si>
    <t>003-04164</t>
  </si>
  <si>
    <t>005-04162</t>
  </si>
  <si>
    <t>017-04160</t>
  </si>
  <si>
    <t>051-04205</t>
  </si>
  <si>
    <t>066-04173</t>
  </si>
  <si>
    <t>069-04175</t>
  </si>
  <si>
    <t>082-04170</t>
  </si>
  <si>
    <t>086-04172</t>
  </si>
  <si>
    <t>088-04171</t>
  </si>
  <si>
    <t>R/W - STORM WORK</t>
  </si>
  <si>
    <t>089-04174</t>
  </si>
  <si>
    <t>296-04130</t>
  </si>
  <si>
    <t>R/W - WO 15487</t>
  </si>
  <si>
    <t>297-04131</t>
  </si>
  <si>
    <t>R/W - WO 21363</t>
  </si>
  <si>
    <t>298-04132</t>
  </si>
  <si>
    <t>R/W - WO 20214</t>
  </si>
  <si>
    <t>001-04166</t>
  </si>
  <si>
    <t>003-05117</t>
  </si>
  <si>
    <t>003-05119</t>
  </si>
  <si>
    <t>004-03096</t>
  </si>
  <si>
    <t>005-05113</t>
  </si>
  <si>
    <t>005-05121</t>
  </si>
  <si>
    <t>006-04163</t>
  </si>
  <si>
    <t>007-05115</t>
  </si>
  <si>
    <t>018-04161</t>
  </si>
  <si>
    <t>083-05109</t>
  </si>
  <si>
    <t>087-05111</t>
  </si>
  <si>
    <t>299-05093</t>
  </si>
  <si>
    <t>R/W - WO 20215</t>
  </si>
  <si>
    <t>300-05094</t>
  </si>
  <si>
    <t>R/W - WO 21654</t>
  </si>
  <si>
    <t>301-05095</t>
  </si>
  <si>
    <t>R/W - WO 20634</t>
  </si>
  <si>
    <t>067-05112</t>
  </si>
  <si>
    <t>089-05110</t>
  </si>
  <si>
    <t>005-06159</t>
  </si>
  <si>
    <t>007-06161</t>
  </si>
  <si>
    <t>007-06163</t>
  </si>
  <si>
    <t>009-06157</t>
  </si>
  <si>
    <t>009-06165</t>
  </si>
  <si>
    <t>019-06168</t>
  </si>
  <si>
    <t>R/W SPRAYING</t>
  </si>
  <si>
    <t>068-06147</t>
  </si>
  <si>
    <t>VM - STORMS</t>
  </si>
  <si>
    <t>084-06144</t>
  </si>
  <si>
    <t>088-06146</t>
  </si>
  <si>
    <t>090-06145</t>
  </si>
  <si>
    <t>302-06148</t>
  </si>
  <si>
    <t>R/W - WO 24134</t>
  </si>
  <si>
    <t>303-06149</t>
  </si>
  <si>
    <t>R/W - WO 22559</t>
  </si>
  <si>
    <t>304-06150</t>
  </si>
  <si>
    <t>R/W - WO 23996</t>
  </si>
  <si>
    <t>018-06167</t>
  </si>
  <si>
    <t>SUBSTATION LOT SPRAYING</t>
  </si>
  <si>
    <t>001-07196</t>
  </si>
  <si>
    <t>002-03098</t>
  </si>
  <si>
    <t>002-04169</t>
  </si>
  <si>
    <t>004-04165</t>
  </si>
  <si>
    <t>006-05114</t>
  </si>
  <si>
    <t>006-05122</t>
  </si>
  <si>
    <t>009-07194</t>
  </si>
  <si>
    <t>011-07192</t>
  </si>
  <si>
    <t>011-07198</t>
  </si>
  <si>
    <t>020-07200</t>
  </si>
  <si>
    <t>069-07143</t>
  </si>
  <si>
    <t>070-07145</t>
  </si>
  <si>
    <t>089-07142</t>
  </si>
  <si>
    <t>090-07144</t>
  </si>
  <si>
    <t>STORM</t>
  </si>
  <si>
    <t>091-07141</t>
  </si>
  <si>
    <t>305-07146</t>
  </si>
  <si>
    <t>Vegetation Management</t>
  </si>
  <si>
    <t>306-07147</t>
  </si>
  <si>
    <t>307-07148</t>
  </si>
  <si>
    <t>308-07190</t>
  </si>
  <si>
    <t>309-07191</t>
  </si>
  <si>
    <t>085-07140</t>
  </si>
  <si>
    <t>004-05120</t>
  </si>
  <si>
    <t>006-06160</t>
  </si>
  <si>
    <t>010-06166</t>
  </si>
  <si>
    <t>310-08130</t>
  </si>
  <si>
    <t>SPRAYING - WO #24886</t>
  </si>
  <si>
    <t>002-04167</t>
  </si>
  <si>
    <t>004-05118</t>
  </si>
  <si>
    <t>001-08146</t>
  </si>
  <si>
    <t>003-08150</t>
  </si>
  <si>
    <t>011-08144</t>
  </si>
  <si>
    <t>013-08148</t>
  </si>
  <si>
    <t>021-08152</t>
  </si>
  <si>
    <t>039-08140</t>
  </si>
  <si>
    <t>052-08139</t>
  </si>
  <si>
    <t>071-08138</t>
  </si>
  <si>
    <t>086-08133</t>
  </si>
  <si>
    <t>090-08135</t>
  </si>
  <si>
    <t>091-08137</t>
  </si>
  <si>
    <t>092-08134</t>
  </si>
  <si>
    <t>STORMWORK</t>
  </si>
  <si>
    <t>070-08255</t>
  </si>
  <si>
    <t>022-09261</t>
  </si>
  <si>
    <t>072-09227</t>
  </si>
  <si>
    <t>087-09224</t>
  </si>
  <si>
    <t>091-09226</t>
  </si>
  <si>
    <t>092-09228</t>
  </si>
  <si>
    <t>093-09225</t>
  </si>
  <si>
    <t>311-09259</t>
  </si>
  <si>
    <t>R/W - WO 20937</t>
  </si>
  <si>
    <t>312-09260</t>
  </si>
  <si>
    <t>R/W - WO 15016</t>
  </si>
  <si>
    <t>008-05116</t>
  </si>
  <si>
    <t>008-06164</t>
  </si>
  <si>
    <t>010-06158</t>
  </si>
  <si>
    <t>012-07193</t>
  </si>
  <si>
    <t>012-07199</t>
  </si>
  <si>
    <t>014-08149</t>
  </si>
  <si>
    <t>001-09251</t>
  </si>
  <si>
    <t>RCM - AUG</t>
  </si>
  <si>
    <t>003-09253</t>
  </si>
  <si>
    <t>007-10317</t>
  </si>
  <si>
    <t>015-10311</t>
  </si>
  <si>
    <t>073-10307</t>
  </si>
  <si>
    <t>SO</t>
  </si>
  <si>
    <t>088-10304</t>
  </si>
  <si>
    <t>092-10306</t>
  </si>
  <si>
    <t>093-10308</t>
  </si>
  <si>
    <t>094-10305</t>
  </si>
  <si>
    <t>313-10310</t>
  </si>
  <si>
    <t>MPCP / RW - WO 8270</t>
  </si>
  <si>
    <t>071-08256</t>
  </si>
  <si>
    <t>TRIMMING BILLED TO SPECTRUM</t>
  </si>
  <si>
    <t>002-07197</t>
  </si>
  <si>
    <t>002-08147</t>
  </si>
  <si>
    <t>002-09252</t>
  </si>
  <si>
    <t>004-08151</t>
  </si>
  <si>
    <t>004-09254</t>
  </si>
  <si>
    <t>005-09255</t>
  </si>
  <si>
    <t>005-09257</t>
  </si>
  <si>
    <t>006-09256</t>
  </si>
  <si>
    <t>006-09258</t>
  </si>
  <si>
    <t>008-06162</t>
  </si>
  <si>
    <t>008-10318</t>
  </si>
  <si>
    <t>010-07195</t>
  </si>
  <si>
    <t>013-09248</t>
  </si>
  <si>
    <t>014-09249</t>
  </si>
  <si>
    <t>016-10312</t>
  </si>
  <si>
    <t>072-11341</t>
  </si>
  <si>
    <t>074-11339</t>
  </si>
  <si>
    <t>075-12208</t>
  </si>
  <si>
    <t>076-01148</t>
  </si>
  <si>
    <t>093-11338</t>
  </si>
  <si>
    <t>094-11340</t>
  </si>
  <si>
    <t>095-11337</t>
  </si>
  <si>
    <t>314-11575</t>
  </si>
  <si>
    <t>MPCP</t>
  </si>
  <si>
    <t>315-11576</t>
  </si>
  <si>
    <t>R/W - WO 19685</t>
  </si>
  <si>
    <t>316-11577</t>
  </si>
  <si>
    <t>MPCP - WO 7757</t>
  </si>
  <si>
    <t>317-11578</t>
  </si>
  <si>
    <t>318-11579</t>
  </si>
  <si>
    <t>RW - WO 24155</t>
  </si>
  <si>
    <t>012-08145</t>
  </si>
  <si>
    <t>a/p townsend-rcm</t>
  </si>
  <si>
    <t>reverse a/p townsend</t>
  </si>
  <si>
    <t>2019 TOTAL - TOWNSEND TREE SERVICE</t>
  </si>
  <si>
    <t>invoices booked for 2019 and void by JE in April 2020 - never paid</t>
  </si>
  <si>
    <t>(keyed to acct 593.0 in error) activity 428</t>
  </si>
  <si>
    <t>(keyed to acct 593.0 in error) activity 434</t>
  </si>
  <si>
    <t>2019 ACTIVITY:  HALTER TREE SERVICE</t>
  </si>
  <si>
    <t>HALTER TREE SERVICE INC</t>
  </si>
  <si>
    <t>K190013</t>
  </si>
  <si>
    <t>SERVICE ORDER</t>
  </si>
  <si>
    <t>E1900014</t>
  </si>
  <si>
    <t>K190003</t>
  </si>
  <si>
    <t>CIRCUIT 20-01 RCM</t>
  </si>
  <si>
    <t>K190005</t>
  </si>
  <si>
    <t>K190006</t>
  </si>
  <si>
    <t>RCM - CIRCUIT 20-01</t>
  </si>
  <si>
    <t>K190009</t>
  </si>
  <si>
    <t>K1900011</t>
  </si>
  <si>
    <t>RCM CIRCUIT 20-01</t>
  </si>
  <si>
    <t>K1900014</t>
  </si>
  <si>
    <t>K1900017</t>
  </si>
  <si>
    <t>K1900021</t>
  </si>
  <si>
    <t>K1900022</t>
  </si>
  <si>
    <t>RCM CIRCUIT 20-02</t>
  </si>
  <si>
    <t>K1900026</t>
  </si>
  <si>
    <t>K190002</t>
  </si>
  <si>
    <t>CIRCUIT 42-03 RCM</t>
  </si>
  <si>
    <t>K190004</t>
  </si>
  <si>
    <t>K190007</t>
  </si>
  <si>
    <t>RCM - CIRCUIT 42-03</t>
  </si>
  <si>
    <t>K190008</t>
  </si>
  <si>
    <t>K1900010</t>
  </si>
  <si>
    <t>K1900012</t>
  </si>
  <si>
    <t>RCM CIRCUIT 50-04</t>
  </si>
  <si>
    <t>K1900013</t>
  </si>
  <si>
    <t>K1900015</t>
  </si>
  <si>
    <t>RCM - CIRCUIT 50-04</t>
  </si>
  <si>
    <t>K1900016</t>
  </si>
  <si>
    <t>RCM CIRCUIT 42-03</t>
  </si>
  <si>
    <t>K1900018</t>
  </si>
  <si>
    <t>K1900019</t>
  </si>
  <si>
    <t>R/W CIRCUIT 42-03</t>
  </si>
  <si>
    <t>K1900020</t>
  </si>
  <si>
    <t>R/W CIRCUIT 42-04</t>
  </si>
  <si>
    <t>K1900023</t>
  </si>
  <si>
    <t>RMC CIRCUIT 50-04</t>
  </si>
  <si>
    <t>K1900024</t>
  </si>
  <si>
    <t>CIRCUIT 42-03</t>
  </si>
  <si>
    <t>K1900028</t>
  </si>
  <si>
    <t>RCM CIRCUIT 13-05</t>
  </si>
  <si>
    <t>K,1900025</t>
  </si>
  <si>
    <t>RCM CIRCUIT 42-04</t>
  </si>
  <si>
    <t>K1900027</t>
  </si>
  <si>
    <t>K1900031</t>
  </si>
  <si>
    <t>RCM - CIRCUIT 20-02</t>
  </si>
  <si>
    <t>K1900032</t>
  </si>
  <si>
    <t>K1900038</t>
  </si>
  <si>
    <t>RCM - CIRCUIT 13-05</t>
  </si>
  <si>
    <t>K1900036</t>
  </si>
  <si>
    <t>K1900034</t>
  </si>
  <si>
    <t>K1900035</t>
  </si>
  <si>
    <t>K1900037</t>
  </si>
  <si>
    <t>K1900042</t>
  </si>
  <si>
    <t>K1900041</t>
  </si>
  <si>
    <t>K1900039</t>
  </si>
  <si>
    <t>K1900040</t>
  </si>
  <si>
    <t>RCM - CIRCUIT 42-04</t>
  </si>
  <si>
    <t>K1900043</t>
  </si>
  <si>
    <t>RCM CIRCUIT 42-01</t>
  </si>
  <si>
    <t>K1900044</t>
  </si>
  <si>
    <t>K1900015-WO</t>
  </si>
  <si>
    <t>WO - BRUSH CLEANUP</t>
  </si>
  <si>
    <t>K1900033</t>
  </si>
  <si>
    <t>K1900029</t>
  </si>
  <si>
    <t>K1900030</t>
  </si>
  <si>
    <t>2019 TOTAL - HALTER TREE SERVICE</t>
  </si>
  <si>
    <t>Total line miles and the average mileage per year to satisfy a 6-year cycle:  Total OH line miles as of report pulled, 10/27/2020 = 5439.83 miles, average yearly per mile for 6-year cycle = 907 miles</t>
  </si>
  <si>
    <t>2020’s budgeted 630 miles was less than the 907 miles because it took more or all of the 6-month buffer.</t>
  </si>
  <si>
    <t xml:space="preserve">2021’s budgeted 912 miles has us right on the 6-year cycle with a very slim 5-mile buffer and is how the circuit totals added up. </t>
  </si>
  <si>
    <t>Budgeted 2021</t>
  </si>
  <si>
    <t>Sub/Feeder</t>
  </si>
  <si>
    <t>Sub/Circuit</t>
  </si>
  <si>
    <t>Asplundh</t>
  </si>
  <si>
    <t>Per Mile $</t>
  </si>
  <si>
    <t>Halter</t>
  </si>
  <si>
    <t>Awarded (Asplundh)</t>
  </si>
  <si>
    <t>Miles</t>
  </si>
  <si>
    <t>Awarded (Halter)</t>
  </si>
  <si>
    <t xml:space="preserve">011-01 </t>
  </si>
  <si>
    <t xml:space="preserve">Thruston Hwy. 405 North </t>
  </si>
  <si>
    <t xml:space="preserve">011-02 </t>
  </si>
  <si>
    <t xml:space="preserve">Thruston Wrights Acres </t>
  </si>
  <si>
    <t xml:space="preserve">011-03 </t>
  </si>
  <si>
    <t xml:space="preserve">Thruston Graham Lane </t>
  </si>
  <si>
    <t xml:space="preserve">011-04 </t>
  </si>
  <si>
    <t xml:space="preserve">Thruston Thruston </t>
  </si>
  <si>
    <t xml:space="preserve">011-05 </t>
  </si>
  <si>
    <t xml:space="preserve">Thruston Lamplite Estates </t>
  </si>
  <si>
    <t xml:space="preserve">012-01 </t>
  </si>
  <si>
    <t>Lewisport Morton Lane</t>
  </si>
  <si>
    <t xml:space="preserve">017-01 </t>
  </si>
  <si>
    <t xml:space="preserve">Dermont Reid Road </t>
  </si>
  <si>
    <t xml:space="preserve">017-04 </t>
  </si>
  <si>
    <t xml:space="preserve">Dermont Locust Hills </t>
  </si>
  <si>
    <t xml:space="preserve">017-05 </t>
  </si>
  <si>
    <t xml:space="preserve">Dermont Ensor </t>
  </si>
  <si>
    <t xml:space="preserve">019-09  </t>
  </si>
  <si>
    <t>East Owensboro Gateway Commons</t>
  </si>
  <si>
    <t xml:space="preserve">019-02 </t>
  </si>
  <si>
    <t xml:space="preserve">East Owensboro Covent Gardens </t>
  </si>
  <si>
    <t xml:space="preserve">019-03 </t>
  </si>
  <si>
    <t xml:space="preserve">East Owensboro Fire Station </t>
  </si>
  <si>
    <t xml:space="preserve">019-04 </t>
  </si>
  <si>
    <t xml:space="preserve">East Owensboro Memorial Garden </t>
  </si>
  <si>
    <t xml:space="preserve">019-05 </t>
  </si>
  <si>
    <t>East Owensboro Brownwood Manor</t>
  </si>
  <si>
    <t xml:space="preserve">023-01 </t>
  </si>
  <si>
    <t xml:space="preserve">Masonville Velvet Farm </t>
  </si>
  <si>
    <t xml:space="preserve">023-02 </t>
  </si>
  <si>
    <t>Masonville Stoney Bk. Subd.</t>
  </si>
  <si>
    <t xml:space="preserve">023-03 </t>
  </si>
  <si>
    <t xml:space="preserve">Masonville Masonville </t>
  </si>
  <si>
    <t xml:space="preserve">025-01 </t>
  </si>
  <si>
    <t xml:space="preserve">Philpot Pleasant Valley </t>
  </si>
  <si>
    <t xml:space="preserve">025-05 </t>
  </si>
  <si>
    <t xml:space="preserve">Philpot Karnes Grove Rd. </t>
  </si>
  <si>
    <t xml:space="preserve">025-07 </t>
  </si>
  <si>
    <t xml:space="preserve">Philpot Cedar Hills </t>
  </si>
  <si>
    <t xml:space="preserve">032-01 </t>
  </si>
  <si>
    <t xml:space="preserve">St. Joe Curdsville </t>
  </si>
  <si>
    <t>032-02</t>
  </si>
  <si>
    <t xml:space="preserve"> St. Joe West Louisville </t>
  </si>
  <si>
    <t xml:space="preserve">032-03 </t>
  </si>
  <si>
    <t xml:space="preserve">St. Joe Possum Trot Rd. </t>
  </si>
  <si>
    <t xml:space="preserve">051-03 </t>
  </si>
  <si>
    <t xml:space="preserve">Hanson Stringtown </t>
  </si>
  <si>
    <t xml:space="preserve">051-04 </t>
  </si>
  <si>
    <t>Hanson Brown Rd.</t>
  </si>
  <si>
    <t xml:space="preserve">062-01 </t>
  </si>
  <si>
    <t xml:space="preserve">Dixon Hwy. 41A North </t>
  </si>
  <si>
    <t xml:space="preserve">062-02 </t>
  </si>
  <si>
    <t xml:space="preserve">Dixon Dixon </t>
  </si>
  <si>
    <t xml:space="preserve">062-03 </t>
  </si>
  <si>
    <t xml:space="preserve">Dixon Clay </t>
  </si>
  <si>
    <t xml:space="preserve">064-02 </t>
  </si>
  <si>
    <t xml:space="preserve">Weaverton Hwy. 41 South </t>
  </si>
  <si>
    <t xml:space="preserve">064-04 </t>
  </si>
  <si>
    <t xml:space="preserve">Weaverton Frog Island Rd. </t>
  </si>
  <si>
    <t xml:space="preserve">081-01 </t>
  </si>
  <si>
    <t xml:space="preserve">Providence Providence </t>
  </si>
  <si>
    <t xml:space="preserve">084-01 </t>
  </si>
  <si>
    <t xml:space="preserve">Sebree Robards </t>
  </si>
  <si>
    <t xml:space="preserve">084-02 </t>
  </si>
  <si>
    <t xml:space="preserve">Sebree Truck Stop  </t>
  </si>
  <si>
    <t xml:space="preserve">084-03 </t>
  </si>
  <si>
    <t xml:space="preserve">Sebree Ortiz </t>
  </si>
  <si>
    <t xml:space="preserve">084-04 </t>
  </si>
  <si>
    <t xml:space="preserve">Sebree Poole </t>
  </si>
  <si>
    <t>085-01</t>
  </si>
  <si>
    <t>Sullivan Sullivan</t>
  </si>
  <si>
    <t>Totals</t>
  </si>
  <si>
    <t>Per Mile</t>
  </si>
  <si>
    <t>G/L ACCT CODE:</t>
  </si>
  <si>
    <t xml:space="preserve"> </t>
  </si>
  <si>
    <t>2019 ACTIVITY - VEG MGMT CONTRACTORS</t>
  </si>
  <si>
    <t>Capital Proj</t>
  </si>
  <si>
    <t>HALTER</t>
  </si>
  <si>
    <t>TOWNSEND</t>
  </si>
  <si>
    <t>total 593.300</t>
  </si>
  <si>
    <t>halter</t>
  </si>
  <si>
    <t>townsend</t>
  </si>
  <si>
    <t>error s/b</t>
  </si>
  <si>
    <t>Accrued Leave paid Jan 2019 64)</t>
  </si>
  <si>
    <t>accrued leave-r turley</t>
  </si>
  <si>
    <t>700 - DIRECT LABOR-ADMIN</t>
  </si>
  <si>
    <t>Adjust Vacation Accrual to Actual (76)</t>
  </si>
  <si>
    <t>adjust vacation accrual to actual</t>
  </si>
  <si>
    <t>703 - VACATION PAY</t>
  </si>
  <si>
    <t>A/P 2019 Medical Plan Deficit  (103)</t>
  </si>
  <si>
    <t>a/p 2019 medical plan deficit</t>
  </si>
  <si>
    <t>720 - MEDICAL INSURANCE</t>
  </si>
  <si>
    <t>Adjust Medical Writeoff to Actual (68)</t>
  </si>
  <si>
    <t>adjust insurance writeoff to -0- for 123</t>
  </si>
  <si>
    <t>Estimated Federated non-cash Cap Cr  (88</t>
  </si>
  <si>
    <t>federated estimated cash capital cr</t>
  </si>
  <si>
    <t>724 - WORKERS COMP INS</t>
  </si>
  <si>
    <t>Adjust WKCP to Actual  (80)</t>
  </si>
  <si>
    <t>adjust wkcp writeoff to actual</t>
  </si>
  <si>
    <t>Accrue WKCP for Dec Payroll Accrual (70)</t>
  </si>
  <si>
    <t>accrue oh's for dec payroll accrual</t>
  </si>
  <si>
    <t>Reverse Dec Je-Accrued Payroll OHs(61)</t>
  </si>
  <si>
    <t>reverse accrued oh's for dec payroll acc</t>
  </si>
  <si>
    <t>Adjust Pension to Actual  (69)</t>
  </si>
  <si>
    <t>adjust pension writeoff to -0- for 12311</t>
  </si>
  <si>
    <t>725 - PENS/RETIREMENT EXP</t>
  </si>
  <si>
    <t>A/P 2019 Incentive &amp; FICA  (102)</t>
  </si>
  <si>
    <t>fica for 2019 employee incentive</t>
  </si>
  <si>
    <t>730 - FICA/MED TAX EXP</t>
  </si>
  <si>
    <t>Reverse Dec 2018 Incentive Forfeited(73)</t>
  </si>
  <si>
    <t>reverse fica on 2018 forfeited incentive</t>
  </si>
  <si>
    <t>Incentive Pd Feb 2019-Redistribute (72)</t>
  </si>
  <si>
    <t>reverse fica for incentive paid Feb 2019</t>
  </si>
  <si>
    <t>Reverse Je52 Feb Incentive/Redistribute</t>
  </si>
  <si>
    <t>reverse fica je 1353181 &amp; redistribute</t>
  </si>
  <si>
    <t>Accrue FICA for Dec Payroll Accrual (70)</t>
  </si>
  <si>
    <t>Reverse FICA for 2018 Incentive Pay(52</t>
  </si>
  <si>
    <t>reverse fica for 2018 employee incentive</t>
  </si>
  <si>
    <t>Adjust Business Liab to Actual (87)</t>
  </si>
  <si>
    <t>adjust plpd to actual for 123119</t>
  </si>
  <si>
    <t>732 - PL/PD/EXC LIAB INS</t>
  </si>
  <si>
    <t>Accrue BUS LIAB for Dec Payroll Accrual</t>
  </si>
  <si>
    <t>2019 employee incentive payable</t>
  </si>
  <si>
    <t>740 - EMPLOYEE INCENTIVE P</t>
  </si>
  <si>
    <t>reverse 2018 forfeited incentive</t>
  </si>
  <si>
    <t>reverse 2018 incentive payable(only port</t>
  </si>
  <si>
    <t>reverse je 1353178 incentive payable(red</t>
  </si>
  <si>
    <t>Reverse Portion of 2018 Incentive Pay(52</t>
  </si>
  <si>
    <t>Adjust Section 125 Savings Account(99)</t>
  </si>
  <si>
    <t>adjust section 125 medical savings to ac</t>
  </si>
  <si>
    <t>823 - MISC INCOME/LOSS</t>
  </si>
  <si>
    <t>Clear Old Account Balances  (98)</t>
  </si>
  <si>
    <t>adjust 242.240 &amp; 242.260 to $0</t>
  </si>
  <si>
    <t>Secondary Distribution</t>
  </si>
  <si>
    <t>VEHICLE ALLOWANCE-MATT MOFFITT</t>
  </si>
  <si>
    <t>146 - VEHICLE ALLOWANCE</t>
  </si>
  <si>
    <t>Doug Hoyt Vehicle Allowance</t>
  </si>
  <si>
    <t>Period-End Labor</t>
  </si>
  <si>
    <t>Labor Distribution</t>
  </si>
  <si>
    <t>ACCRUED LEAVE</t>
  </si>
  <si>
    <t>704 - SICK PAY</t>
  </si>
  <si>
    <t>HOLIDAY CLEARING</t>
  </si>
  <si>
    <t>705 - HOLIDAY PAY</t>
  </si>
  <si>
    <t>Spread of Insurance for 2019 Assessment</t>
  </si>
  <si>
    <t>Spread of Insurance for 2018 Assessment</t>
  </si>
  <si>
    <t>721 - DENTAL INSURANCE</t>
  </si>
  <si>
    <t>722 - LIFE INSURANCE</t>
  </si>
  <si>
    <t>723 - DISABILITY INSURANCE</t>
  </si>
  <si>
    <t>1/2 of 2019 Work Comp Retention Check</t>
  </si>
  <si>
    <t>ER FICA Tax Spread</t>
  </si>
  <si>
    <t>ER MED Tax Spread</t>
  </si>
  <si>
    <t>731 - EXCESS LIABILITY INS</t>
  </si>
  <si>
    <t>Additional Business Liab. Writeoff</t>
  </si>
  <si>
    <t>ER SUTA Tax Spread</t>
  </si>
  <si>
    <t>733 - KY UNEMPLOYMENT INS</t>
  </si>
  <si>
    <t>ER FUTA Tax Spread</t>
  </si>
  <si>
    <t>734 - FED UNEMPLOYMENT INS</t>
  </si>
  <si>
    <t>INCENTIVE PAY</t>
  </si>
  <si>
    <t>INCENTIVE PAY/BONUS</t>
  </si>
  <si>
    <t>774 - CHRISTMAS PARTY EXP/BONUS</t>
  </si>
  <si>
    <t>Period-End</t>
  </si>
  <si>
    <t>Fleet Management Transaction</t>
  </si>
  <si>
    <t>0 - Unassigned Activity</t>
  </si>
  <si>
    <t>Invoice</t>
  </si>
  <si>
    <t>TREE AGREEMENT</t>
  </si>
  <si>
    <t>432 - VEG MNGT-TRD A TREE</t>
  </si>
  <si>
    <t>ADKINS, FREDDIE</t>
  </si>
  <si>
    <t>GRAY, SHERRY</t>
  </si>
  <si>
    <t>WILLINGHAM, JAMES E</t>
  </si>
  <si>
    <t>HARDY, JEANIE</t>
  </si>
  <si>
    <t>HOWARD, MARTIN</t>
  </si>
  <si>
    <t>KINDRED, TERRY</t>
  </si>
  <si>
    <t>CONNOR, DEBORAH</t>
  </si>
  <si>
    <t>ALLEN, JAMES</t>
  </si>
  <si>
    <t>TAYLOR, DON</t>
  </si>
  <si>
    <t>NEAL, DONALD</t>
  </si>
  <si>
    <t>RAKESTRAW, AMEALIA</t>
  </si>
  <si>
    <t>PHILLIPS, PAUL</t>
  </si>
  <si>
    <t>HORNBECK, BRENDA</t>
  </si>
  <si>
    <t>BROOKS, DONALD</t>
  </si>
  <si>
    <t>WILEY, DAVID</t>
  </si>
  <si>
    <t>Tree Agreement</t>
  </si>
  <si>
    <t>RICHLING, ANTHONY</t>
  </si>
  <si>
    <t>STUMP REMOVAL</t>
  </si>
  <si>
    <t>TICHENOR LAWN CARE &amp; TREE SERVICE</t>
  </si>
  <si>
    <t>TOWNSEND, ROGER</t>
  </si>
  <si>
    <t>WATSON, CHRIS</t>
  </si>
  <si>
    <t>SCHAFER CAMP</t>
  </si>
  <si>
    <t>TODD, SHELLEY</t>
  </si>
  <si>
    <t>STAINFIELD, TAMI</t>
  </si>
  <si>
    <t>FOUTCH, JANET</t>
  </si>
  <si>
    <t>ASHBY, JIMMY</t>
  </si>
  <si>
    <t>STONE, MATT</t>
  </si>
  <si>
    <t>CATES, LEROY</t>
  </si>
  <si>
    <t>MILLS, SHIREA A</t>
  </si>
  <si>
    <t>HUXOL, ROBERT</t>
  </si>
  <si>
    <t>Depreciation</t>
  </si>
  <si>
    <t>DEPRECIATION</t>
  </si>
  <si>
    <t>250 - DEPR EXP - GEN PLNT</t>
  </si>
  <si>
    <t>Acct</t>
  </si>
  <si>
    <t>Date</t>
  </si>
  <si>
    <t>Journal Desc</t>
  </si>
  <si>
    <t>Reference</t>
  </si>
  <si>
    <t>Debit</t>
  </si>
  <si>
    <t>Credit</t>
  </si>
  <si>
    <t>Activity</t>
  </si>
  <si>
    <t>Vendor Name</t>
  </si>
  <si>
    <t>VM MTG MEAL: K.HOLLAND/K.LOVE</t>
  </si>
  <si>
    <t>102 - MEALS &amp; MEETING EXP</t>
  </si>
  <si>
    <t>LEGENDS SPORTS BAR &amp; GRILL</t>
  </si>
  <si>
    <t>OHIO CO CAREER FAIR MEAL:K.HOLLAND</t>
  </si>
  <si>
    <t>LOS MEXICANOS</t>
  </si>
  <si>
    <t>VM MTG MEAL: K.HOLLAND/K.LOVE - TIP AMT</t>
  </si>
  <si>
    <t>CREW VISIT MEAL: G.ADDINGTON/K.HOLLAND</t>
  </si>
  <si>
    <t>CRACKER BARREL STORE</t>
  </si>
  <si>
    <t>MTG MEALS: K.HOLLAND/M.MADDOX/TOWNSEND</t>
  </si>
  <si>
    <t>VM MTG MEAL: HOLLAND/LOVE/MADDOX/BURNETT</t>
  </si>
  <si>
    <t>VM MTG MEAL</t>
  </si>
  <si>
    <t>LEGEND'S GRILL</t>
  </si>
  <si>
    <t>KMMA MEETING - HOTEL/MEAL: B.MILLAY</t>
  </si>
  <si>
    <t>104 - SEMINARS &amp; TRAINING</t>
  </si>
  <si>
    <t>EMBASSY SUITES / BURGER KING</t>
  </si>
  <si>
    <t>VMAK CONF - HOTEL / MEALS: K.LOVE</t>
  </si>
  <si>
    <t>LEXINGTON GRIFFIN GATE / MARATHON</t>
  </si>
  <si>
    <t>2019 VMAK CONF REGISTR: K.LOVE</t>
  </si>
  <si>
    <t>EVENTBRIGHT</t>
  </si>
  <si>
    <t>MARKING PAINT FOR VM</t>
  </si>
  <si>
    <t>428 - VEG MNGT-ROUTINE MNT</t>
  </si>
  <si>
    <t>CAPITAL ONE COMMERCIAL</t>
  </si>
  <si>
    <t>ANNUAL MEMBERSHIP DUES</t>
  </si>
  <si>
    <t>435 - VEG MNGT-ISA MEMBSHP</t>
  </si>
  <si>
    <t>INTERNATIONAL SOCIETY OF ARBORICULTURE</t>
  </si>
  <si>
    <t>SERVICE AWARD - 10 YEARS</t>
  </si>
  <si>
    <t>773 - SERVICE AWARDS</t>
  </si>
  <si>
    <t>LOVE, KRISTAN</t>
  </si>
  <si>
    <t>Summary of 593.300 by category</t>
  </si>
  <si>
    <t>Contractor - Townsend</t>
  </si>
  <si>
    <t>Contractor - Halter</t>
  </si>
  <si>
    <t>Internal labor &amp; OH's - Kenergy</t>
  </si>
  <si>
    <t>Internal Transporttion - Kenergy</t>
  </si>
  <si>
    <t>Trade a Tree program</t>
  </si>
  <si>
    <t>Other</t>
  </si>
  <si>
    <t>593.3</t>
  </si>
  <si>
    <t>MAINTENANCE OF OVERHEAD LINES-ROW</t>
  </si>
  <si>
    <t>per trial balance</t>
  </si>
  <si>
    <t>in error</t>
  </si>
  <si>
    <t>US Applicators</t>
  </si>
  <si>
    <t>2021 Herbicide Application Circuits</t>
  </si>
  <si>
    <t>Substation</t>
  </si>
  <si>
    <t>Feeder</t>
  </si>
  <si>
    <t>Lewisport</t>
  </si>
  <si>
    <t>Hwy 657</t>
  </si>
  <si>
    <t>Hawesville</t>
  </si>
  <si>
    <t>Windward Heights</t>
  </si>
  <si>
    <t>Weberstown</t>
  </si>
  <si>
    <t>S. Hancock</t>
  </si>
  <si>
    <t>Roseville</t>
  </si>
  <si>
    <t>Pellville</t>
  </si>
  <si>
    <t>S. Dermont</t>
  </si>
  <si>
    <t>Southeastern Pkwy</t>
  </si>
  <si>
    <t>Pleasant Ridge</t>
  </si>
  <si>
    <t>Bells Run</t>
  </si>
  <si>
    <t>Centertown</t>
  </si>
  <si>
    <t>Matanzas</t>
  </si>
  <si>
    <t>Goshen Rd</t>
  </si>
  <si>
    <t>Bishner Rd</t>
  </si>
  <si>
    <t>Crossroads</t>
  </si>
  <si>
    <t>Morgan Hill Rd</t>
  </si>
  <si>
    <t>Creswell</t>
  </si>
  <si>
    <t>Little Dixie</t>
  </si>
  <si>
    <t>Candyland</t>
  </si>
  <si>
    <t>Hudson-Tyson</t>
  </si>
  <si>
    <t>Protein Plant</t>
  </si>
  <si>
    <t>Total proforma cost</t>
  </si>
  <si>
    <t>recorded in Account 593.300 for routine maintenance and spraying</t>
  </si>
  <si>
    <t>Kenergy plan is to clear 1,000 miles per year to have a 5.5 cycle average to give us some room and not go over the 6-year cycle due circuits being due in the first quarter and second quarter of the following year.  </t>
  </si>
  <si>
    <t>2019’s  805.01 miles was less than the 907 miles because it took some the 6-month buffer.</t>
  </si>
  <si>
    <t>Per signed contracts with contractors.</t>
  </si>
  <si>
    <t>Sub/Feeder #</t>
  </si>
  <si>
    <t>$ Per Mile   $248.00</t>
  </si>
  <si>
    <t>012-04</t>
  </si>
  <si>
    <t>013-05</t>
  </si>
  <si>
    <t>014-01</t>
  </si>
  <si>
    <t>014-02</t>
  </si>
  <si>
    <t>014-03</t>
  </si>
  <si>
    <t>018-05</t>
  </si>
  <si>
    <t>026-01</t>
  </si>
  <si>
    <t>040-01</t>
  </si>
  <si>
    <t>040-02</t>
  </si>
  <si>
    <t>040-04</t>
  </si>
  <si>
    <t>061-03</t>
  </si>
  <si>
    <t>061-04</t>
  </si>
  <si>
    <t>066-03</t>
  </si>
  <si>
    <t>065-01</t>
  </si>
  <si>
    <t>Total</t>
  </si>
  <si>
    <t>***LOW VOLUME/HACK AND SQUIRT:  $248.00 PER MILE ENTIRE CIRCUIT***</t>
  </si>
  <si>
    <t>2021 Herbicide Application Bare Ground</t>
  </si>
  <si>
    <t>52.43 acres of bare ground</t>
  </si>
  <si>
    <t>Acres</t>
  </si>
  <si>
    <t>$ Per Acre    $285.00</t>
  </si>
  <si>
    <t>***SUBSTATIONS/BAREGROUND:  $285.00 PER ACRE***</t>
  </si>
  <si>
    <t>Right-of-Way</t>
  </si>
  <si>
    <t>Test Period</t>
  </si>
  <si>
    <t>5-Year Avg</t>
  </si>
  <si>
    <t>Spraying</t>
  </si>
  <si>
    <t>Miles Completed</t>
  </si>
  <si>
    <t>$ Booked  / Miles Completed</t>
  </si>
  <si>
    <t>01/01/2015 Rate</t>
  </si>
  <si>
    <t>3-year Average Miles</t>
  </si>
  <si>
    <t>5-year Average Miles</t>
  </si>
  <si>
    <t>Total Test Period - 805.01 miles @</t>
  </si>
  <si>
    <t xml:space="preserve">Proforma Expense - 912 miles @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</si>
</sst>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;\-0;0"/>
    <numFmt numFmtId="166" formatCode="_(&quot;$&quot;* #,##0_);_(&quot;$&quot;* \(#,##0\);_(&quot;$&quot;* &quot;-&quot;??_);_(@_)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1F497D"/>
      <name val="Times New Roman"/>
      <family val="1"/>
    </font>
    <font>
      <sz val="10"/>
      <name val="Arial"/>
      <family val="2"/>
    </font>
    <font>
      <u val="singleAccounting"/>
      <sz val="14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E8D9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42" fontId="3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0" fontId="3" fillId="0" borderId="0" xfId="0" applyFont="1" applyFill="1" applyBorder="1"/>
    <xf numFmtId="42" fontId="3" fillId="0" borderId="2" xfId="0" applyNumberFormat="1" applyFont="1" applyBorder="1"/>
    <xf numFmtId="0" fontId="3" fillId="0" borderId="0" xfId="0" quotePrefix="1" applyFont="1" applyBorder="1"/>
    <xf numFmtId="42" fontId="3" fillId="0" borderId="1" xfId="0" applyNumberFormat="1" applyFont="1" applyBorder="1"/>
    <xf numFmtId="42" fontId="3" fillId="0" borderId="0" xfId="0" quotePrefix="1" applyNumberFormat="1" applyFont="1" applyBorder="1"/>
    <xf numFmtId="42" fontId="3" fillId="0" borderId="0" xfId="0" applyNumberFormat="1" applyFont="1"/>
    <xf numFmtId="4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7" fontId="3" fillId="0" borderId="0" xfId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quotePrefix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0" fillId="0" borderId="0" xfId="0" applyFont="1"/>
    <xf numFmtId="0" fontId="4" fillId="0" borderId="0" xfId="0" applyFont="1" applyFill="1"/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ont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43" fontId="0" fillId="0" borderId="0" xfId="0" applyNumberFormat="1" applyFont="1" applyBorder="1" applyAlignment="1">
      <alignment horizontal="center"/>
    </xf>
    <xf numFmtId="4" fontId="4" fillId="0" borderId="6" xfId="0" applyNumberFormat="1" applyFont="1" applyFill="1" applyBorder="1"/>
    <xf numFmtId="4" fontId="4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/>
    <xf numFmtId="0" fontId="0" fillId="0" borderId="0" xfId="0" applyAlignment="1"/>
    <xf numFmtId="0" fontId="4" fillId="0" borderId="6" xfId="0" applyFont="1" applyFill="1" applyBorder="1"/>
    <xf numFmtId="0" fontId="0" fillId="0" borderId="0" xfId="0" applyFill="1"/>
    <xf numFmtId="43" fontId="4" fillId="0" borderId="6" xfId="0" applyNumberFormat="1" applyFont="1" applyFill="1" applyBorder="1"/>
    <xf numFmtId="43" fontId="4" fillId="0" borderId="0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43" fontId="0" fillId="2" borderId="0" xfId="0" applyNumberFormat="1" applyFont="1" applyFill="1" applyBorder="1"/>
    <xf numFmtId="43" fontId="0" fillId="3" borderId="0" xfId="0" applyNumberFormat="1" applyFont="1" applyFill="1" applyBorder="1" applyAlignment="1">
      <alignment horizontal="center"/>
    </xf>
    <xf numFmtId="4" fontId="0" fillId="0" borderId="0" xfId="0" applyNumberFormat="1" applyFont="1" applyBorder="1"/>
    <xf numFmtId="14" fontId="0" fillId="0" borderId="0" xfId="0" applyNumberFormat="1" applyFill="1"/>
    <xf numFmtId="4" fontId="0" fillId="0" borderId="0" xfId="0" applyNumberFormat="1" applyFont="1" applyFill="1"/>
    <xf numFmtId="0" fontId="0" fillId="0" borderId="0" xfId="0" applyFill="1" applyAlignment="1"/>
    <xf numFmtId="0" fontId="0" fillId="0" borderId="0" xfId="0" applyFon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0" fontId="4" fillId="4" borderId="6" xfId="0" applyFont="1" applyFill="1" applyBorder="1"/>
    <xf numFmtId="0" fontId="0" fillId="0" borderId="0" xfId="0" applyFont="1" applyFill="1"/>
    <xf numFmtId="43" fontId="4" fillId="4" borderId="6" xfId="0" applyNumberFormat="1" applyFont="1" applyFill="1" applyBorder="1"/>
    <xf numFmtId="43" fontId="0" fillId="0" borderId="0" xfId="0" applyNumberFormat="1" applyFont="1" applyFill="1"/>
    <xf numFmtId="43" fontId="0" fillId="0" borderId="0" xfId="0" applyNumberFormat="1" applyFont="1" applyFill="1" applyAlignment="1">
      <alignment horizontal="center"/>
    </xf>
    <xf numFmtId="43" fontId="4" fillId="5" borderId="6" xfId="0" applyNumberFormat="1" applyFont="1" applyFill="1" applyBorder="1"/>
    <xf numFmtId="0" fontId="0" fillId="6" borderId="0" xfId="0" applyFill="1"/>
    <xf numFmtId="14" fontId="0" fillId="6" borderId="0" xfId="0" applyNumberFormat="1" applyFill="1"/>
    <xf numFmtId="14" fontId="0" fillId="6" borderId="0" xfId="0" applyNumberFormat="1" applyFont="1" applyFill="1" applyBorder="1" applyAlignment="1">
      <alignment horizontal="center"/>
    </xf>
    <xf numFmtId="4" fontId="4" fillId="6" borderId="6" xfId="0" applyNumberFormat="1" applyFont="1" applyFill="1" applyBorder="1"/>
    <xf numFmtId="4" fontId="4" fillId="6" borderId="0" xfId="0" applyNumberFormat="1" applyFont="1" applyFill="1" applyBorder="1"/>
    <xf numFmtId="4" fontId="0" fillId="6" borderId="0" xfId="0" applyNumberFormat="1" applyFont="1" applyFill="1" applyBorder="1"/>
    <xf numFmtId="43" fontId="0" fillId="6" borderId="0" xfId="0" applyNumberFormat="1" applyFont="1" applyFill="1" applyBorder="1" applyAlignment="1">
      <alignment horizontal="center"/>
    </xf>
    <xf numFmtId="4" fontId="0" fillId="6" borderId="0" xfId="0" applyNumberFormat="1" applyFont="1" applyFill="1"/>
    <xf numFmtId="43" fontId="4" fillId="6" borderId="6" xfId="0" applyNumberFormat="1" applyFont="1" applyFill="1" applyBorder="1"/>
    <xf numFmtId="43" fontId="4" fillId="6" borderId="0" xfId="0" applyNumberFormat="1" applyFont="1" applyFill="1" applyBorder="1"/>
    <xf numFmtId="43" fontId="0" fillId="6" borderId="0" xfId="0" applyNumberFormat="1" applyFont="1" applyFill="1" applyBorder="1"/>
    <xf numFmtId="43" fontId="0" fillId="6" borderId="0" xfId="0" applyNumberFormat="1" applyFont="1" applyFill="1"/>
    <xf numFmtId="43" fontId="4" fillId="0" borderId="6" xfId="0" applyNumberFormat="1" applyFont="1" applyBorder="1"/>
    <xf numFmtId="43" fontId="4" fillId="0" borderId="0" xfId="0" applyNumberFormat="1" applyFont="1" applyBorder="1"/>
    <xf numFmtId="43" fontId="0" fillId="0" borderId="0" xfId="0" applyNumberFormat="1"/>
    <xf numFmtId="0" fontId="4" fillId="0" borderId="0" xfId="0" applyFont="1" applyAlignment="1">
      <alignment horizontal="right"/>
    </xf>
    <xf numFmtId="43" fontId="4" fillId="0" borderId="7" xfId="0" applyNumberFormat="1" applyFont="1" applyBorder="1"/>
    <xf numFmtId="43" fontId="0" fillId="0" borderId="8" xfId="0" applyNumberFormat="1" applyFont="1" applyFill="1" applyBorder="1"/>
    <xf numFmtId="43" fontId="0" fillId="0" borderId="8" xfId="0" applyNumberFormat="1" applyFont="1" applyBorder="1"/>
    <xf numFmtId="4" fontId="4" fillId="5" borderId="0" xfId="0" applyNumberFormat="1" applyFont="1" applyFill="1"/>
    <xf numFmtId="43" fontId="4" fillId="2" borderId="0" xfId="0" applyNumberFormat="1" applyFont="1" applyFill="1"/>
    <xf numFmtId="43" fontId="4" fillId="3" borderId="0" xfId="0" applyNumberFormat="1" applyFont="1" applyFill="1"/>
    <xf numFmtId="1" fontId="0" fillId="0" borderId="0" xfId="0" applyNumberFormat="1" applyAlignment="1">
      <alignment horizontal="right"/>
    </xf>
    <xf numFmtId="1" fontId="4" fillId="0" borderId="3" xfId="0" applyNumberFormat="1" applyFont="1" applyBorder="1" applyAlignment="1">
      <alignment horizontal="center"/>
    </xf>
    <xf numFmtId="4" fontId="4" fillId="0" borderId="6" xfId="0" applyNumberFormat="1" applyFont="1" applyBorder="1"/>
    <xf numFmtId="4" fontId="4" fillId="0" borderId="0" xfId="0" applyNumberFormat="1" applyFont="1" applyBorder="1"/>
    <xf numFmtId="43" fontId="4" fillId="0" borderId="0" xfId="0" applyNumberFormat="1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0" fontId="4" fillId="0" borderId="6" xfId="0" applyFont="1" applyBorder="1"/>
    <xf numFmtId="0" fontId="4" fillId="0" borderId="0" xfId="0" applyFont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Border="1"/>
    <xf numFmtId="0" fontId="0" fillId="0" borderId="10" xfId="0" applyBorder="1"/>
    <xf numFmtId="44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12" xfId="2" applyFont="1" applyFill="1" applyBorder="1"/>
    <xf numFmtId="44" fontId="0" fillId="0" borderId="0" xfId="0" applyNumberFormat="1"/>
    <xf numFmtId="0" fontId="0" fillId="7" borderId="0" xfId="0" applyFill="1" applyAlignment="1">
      <alignment horizontal="center"/>
    </xf>
    <xf numFmtId="44" fontId="0" fillId="7" borderId="0" xfId="2" applyFont="1" applyFill="1"/>
    <xf numFmtId="44" fontId="0" fillId="0" borderId="0" xfId="2" applyFont="1"/>
    <xf numFmtId="0" fontId="0" fillId="0" borderId="0" xfId="0" applyAlignment="1">
      <alignment horizontal="center"/>
    </xf>
    <xf numFmtId="44" fontId="0" fillId="3" borderId="13" xfId="2" applyFont="1" applyFill="1" applyBorder="1"/>
    <xf numFmtId="44" fontId="0" fillId="3" borderId="0" xfId="2" applyFont="1" applyFill="1"/>
    <xf numFmtId="44" fontId="0" fillId="7" borderId="13" xfId="2" applyFont="1" applyFill="1" applyBorder="1"/>
    <xf numFmtId="44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44" fontId="0" fillId="3" borderId="3" xfId="2" applyFont="1" applyFill="1" applyBorder="1"/>
    <xf numFmtId="0" fontId="0" fillId="7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8" fontId="0" fillId="0" borderId="0" xfId="0" applyNumberFormat="1"/>
    <xf numFmtId="0" fontId="0" fillId="0" borderId="0" xfId="0" applyFill="1" applyBorder="1" applyAlignment="1">
      <alignment horizontal="center"/>
    </xf>
    <xf numFmtId="44" fontId="0" fillId="3" borderId="14" xfId="0" applyNumberFormat="1" applyFill="1" applyBorder="1"/>
    <xf numFmtId="0" fontId="0" fillId="0" borderId="15" xfId="0" applyBorder="1"/>
    <xf numFmtId="44" fontId="0" fillId="7" borderId="15" xfId="0" applyNumberFormat="1" applyFill="1" applyBorder="1"/>
    <xf numFmtId="0" fontId="0" fillId="0" borderId="16" xfId="0" applyBorder="1"/>
    <xf numFmtId="0" fontId="0" fillId="3" borderId="17" xfId="0" applyFill="1" applyBorder="1"/>
    <xf numFmtId="0" fontId="0" fillId="7" borderId="3" xfId="0" applyFill="1" applyBorder="1"/>
    <xf numFmtId="0" fontId="0" fillId="0" borderId="18" xfId="0" applyBorder="1"/>
    <xf numFmtId="0" fontId="7" fillId="0" borderId="0" xfId="0" applyFont="1"/>
    <xf numFmtId="0" fontId="4" fillId="0" borderId="19" xfId="0" applyFont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3" fontId="0" fillId="2" borderId="8" xfId="0" applyNumberFormat="1" applyFont="1" applyFill="1" applyBorder="1"/>
    <xf numFmtId="43" fontId="0" fillId="3" borderId="8" xfId="0" applyNumberFormat="1" applyFont="1" applyFill="1" applyBorder="1"/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6" xfId="0" applyBorder="1"/>
    <xf numFmtId="0" fontId="4" fillId="0" borderId="3" xfId="0" applyFont="1" applyBorder="1"/>
    <xf numFmtId="0" fontId="0" fillId="0" borderId="24" xfId="0" applyBorder="1"/>
    <xf numFmtId="0" fontId="0" fillId="0" borderId="7" xfId="0" applyBorder="1"/>
    <xf numFmtId="44" fontId="0" fillId="0" borderId="6" xfId="0" applyNumberFormat="1" applyBorder="1"/>
    <xf numFmtId="44" fontId="0" fillId="0" borderId="0" xfId="0" applyNumberFormat="1" applyBorder="1"/>
    <xf numFmtId="44" fontId="4" fillId="0" borderId="0" xfId="0" applyNumberFormat="1" applyFont="1" applyBorder="1"/>
    <xf numFmtId="44" fontId="0" fillId="0" borderId="25" xfId="0" applyNumberFormat="1" applyBorder="1"/>
    <xf numFmtId="44" fontId="4" fillId="0" borderId="7" xfId="0" applyNumberFormat="1" applyFont="1" applyBorder="1"/>
    <xf numFmtId="44" fontId="4" fillId="0" borderId="8" xfId="0" applyNumberFormat="1" applyFont="1" applyBorder="1"/>
    <xf numFmtId="43" fontId="4" fillId="0" borderId="0" xfId="0" applyNumberFormat="1" applyFont="1"/>
    <xf numFmtId="44" fontId="4" fillId="0" borderId="0" xfId="0" applyNumberFormat="1" applyFont="1"/>
    <xf numFmtId="0" fontId="9" fillId="0" borderId="0" xfId="0" applyFont="1" applyAlignment="1">
      <alignment horizontal="center"/>
    </xf>
    <xf numFmtId="0" fontId="0" fillId="0" borderId="2" xfId="0" applyBorder="1"/>
    <xf numFmtId="43" fontId="0" fillId="0" borderId="0" xfId="1" applyFont="1"/>
    <xf numFmtId="4" fontId="0" fillId="0" borderId="2" xfId="0" applyNumberFormat="1" applyBorder="1"/>
    <xf numFmtId="0" fontId="0" fillId="0" borderId="0" xfId="0" applyNumberFormat="1" applyFill="1" applyBorder="1" applyAlignment="1" applyProtection="1">
      <protection locked="0"/>
    </xf>
    <xf numFmtId="165" fontId="11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7" fillId="0" borderId="0" xfId="1" applyFont="1" applyFill="1" applyBorder="1" applyProtection="1"/>
    <xf numFmtId="166" fontId="3" fillId="0" borderId="0" xfId="2" applyNumberFormat="1" applyFont="1" applyBorder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44" fontId="0" fillId="0" borderId="27" xfId="2" applyFont="1" applyBorder="1"/>
    <xf numFmtId="2" fontId="0" fillId="0" borderId="2" xfId="0" applyNumberFormat="1" applyBorder="1"/>
    <xf numFmtId="44" fontId="0" fillId="0" borderId="28" xfId="2" applyFont="1" applyBorder="1"/>
    <xf numFmtId="0" fontId="0" fillId="0" borderId="0" xfId="0" applyFill="1" applyBorder="1" applyAlignment="1">
      <alignment horizontal="right"/>
    </xf>
    <xf numFmtId="44" fontId="0" fillId="0" borderId="27" xfId="0" applyNumberFormat="1" applyBorder="1"/>
    <xf numFmtId="0" fontId="0" fillId="0" borderId="27" xfId="0" applyBorder="1"/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0" fillId="6" borderId="13" xfId="0" applyFill="1" applyBorder="1"/>
    <xf numFmtId="0" fontId="0" fillId="0" borderId="0" xfId="0" applyBorder="1" applyAlignment="1">
      <alignment horizontal="right"/>
    </xf>
    <xf numFmtId="44" fontId="0" fillId="0" borderId="16" xfId="2" applyFont="1" applyBorder="1"/>
    <xf numFmtId="44" fontId="0" fillId="0" borderId="0" xfId="2" applyNumberFormat="1" applyFont="1"/>
    <xf numFmtId="0" fontId="3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8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right" vertical="top"/>
    </xf>
    <xf numFmtId="49" fontId="10" fillId="0" borderId="0" xfId="0" applyNumberFormat="1" applyFont="1" applyFill="1" applyBorder="1" applyAlignment="1" applyProtection="1">
      <alignment horizontal="left" vertical="top"/>
    </xf>
    <xf numFmtId="0" fontId="0" fillId="0" borderId="19" xfId="0" applyBorder="1" applyAlignment="1">
      <alignment textRotation="72"/>
    </xf>
    <xf numFmtId="0" fontId="0" fillId="0" borderId="19" xfId="0" applyFill="1" applyBorder="1" applyAlignment="1">
      <alignment textRotation="72"/>
    </xf>
    <xf numFmtId="0" fontId="0" fillId="0" borderId="21" xfId="0" applyBorder="1" applyAlignment="1">
      <alignment textRotation="74"/>
    </xf>
    <xf numFmtId="0" fontId="0" fillId="0" borderId="22" xfId="0" applyBorder="1" applyAlignment="1">
      <alignment textRotation="74"/>
    </xf>
    <xf numFmtId="0" fontId="0" fillId="0" borderId="23" xfId="0" applyBorder="1" applyAlignment="1">
      <alignment textRotation="74"/>
    </xf>
    <xf numFmtId="0" fontId="0" fillId="0" borderId="21" xfId="0" applyFill="1" applyBorder="1" applyAlignment="1">
      <alignment textRotation="74"/>
    </xf>
    <xf numFmtId="0" fontId="0" fillId="0" borderId="22" xfId="0" applyFill="1" applyBorder="1" applyAlignment="1">
      <alignment textRotation="74"/>
    </xf>
    <xf numFmtId="0" fontId="0" fillId="0" borderId="23" xfId="0" applyFill="1" applyBorder="1" applyAlignment="1">
      <alignment textRotation="74"/>
    </xf>
    <xf numFmtId="0" fontId="0" fillId="0" borderId="19" xfId="0" applyBorder="1" applyAlignment="1">
      <alignment textRotation="74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0</xdr:rowOff>
        </xdr:from>
        <xdr:to>
          <xdr:col>19</xdr:col>
          <xdr:colOff>561975</xdr:colOff>
          <xdr:row>93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3"/>
  <sheetViews>
    <sheetView tabSelected="1" zoomScaleNormal="100" workbookViewId="0">
      <selection activeCell="O32" sqref="O32"/>
    </sheetView>
  </sheetViews>
  <sheetFormatPr defaultRowHeight="12.75" x14ac:dyDescent="0.2"/>
  <cols>
    <col min="1" max="1" width="6" customWidth="1"/>
    <col min="2" max="2" width="2.7109375" customWidth="1"/>
    <col min="3" max="3" width="19.28515625" customWidth="1"/>
    <col min="4" max="4" width="16.7109375" customWidth="1"/>
    <col min="5" max="5" width="9.7109375" customWidth="1"/>
    <col min="6" max="6" width="14.28515625" bestFit="1" customWidth="1"/>
    <col min="7" max="7" width="3.85546875" customWidth="1"/>
    <col min="8" max="8" width="13.7109375" bestFit="1" customWidth="1"/>
    <col min="9" max="9" width="10" hidden="1" customWidth="1"/>
    <col min="10" max="10" width="16" hidden="1" customWidth="1"/>
  </cols>
  <sheetData>
    <row r="1" spans="1:10" ht="15" x14ac:dyDescent="0.2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5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5" x14ac:dyDescent="0.2">
      <c r="A3" s="186" t="s">
        <v>3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x14ac:dyDescent="0.2">
      <c r="A5" s="3"/>
      <c r="B5" s="3"/>
      <c r="C5" s="4" t="s">
        <v>1</v>
      </c>
      <c r="D5" s="4"/>
      <c r="E5" s="4"/>
      <c r="F5" s="4" t="s">
        <v>2</v>
      </c>
      <c r="G5" s="4"/>
      <c r="H5" s="5"/>
      <c r="I5" s="3"/>
      <c r="J5" s="3"/>
    </row>
    <row r="6" spans="1:10" ht="15" x14ac:dyDescent="0.2">
      <c r="A6" s="3"/>
      <c r="B6" s="3"/>
      <c r="C6" s="4"/>
      <c r="D6" s="4"/>
      <c r="E6" s="4"/>
      <c r="F6" s="4"/>
      <c r="G6" s="4"/>
      <c r="H6" s="5"/>
      <c r="I6" s="3"/>
      <c r="J6" s="3"/>
    </row>
    <row r="7" spans="1:10" ht="15" x14ac:dyDescent="0.2">
      <c r="A7" s="6">
        <v>1</v>
      </c>
      <c r="B7" s="6"/>
      <c r="C7" s="7" t="s">
        <v>4</v>
      </c>
      <c r="D7" s="7"/>
      <c r="E7" s="7"/>
      <c r="F7" s="8"/>
      <c r="G7" s="5"/>
      <c r="H7" s="8"/>
      <c r="I7" s="3"/>
      <c r="J7" s="9"/>
    </row>
    <row r="8" spans="1:10" ht="15" x14ac:dyDescent="0.2">
      <c r="A8" s="6">
        <f>A7+1</f>
        <v>2</v>
      </c>
      <c r="B8" s="6"/>
      <c r="C8" s="7" t="s">
        <v>573</v>
      </c>
      <c r="D8" s="7"/>
      <c r="E8" s="7"/>
      <c r="F8" s="9"/>
      <c r="G8" s="7"/>
      <c r="H8" s="7"/>
      <c r="I8" s="3"/>
      <c r="J8" s="9"/>
    </row>
    <row r="9" spans="1:10" ht="15" x14ac:dyDescent="0.2">
      <c r="A9" s="6">
        <f t="shared" ref="A9:A41" si="0">A8+1</f>
        <v>3</v>
      </c>
      <c r="B9" s="6"/>
      <c r="G9" s="5"/>
      <c r="H9" s="7"/>
      <c r="I9" s="3"/>
      <c r="J9" s="9"/>
    </row>
    <row r="10" spans="1:10" ht="15" x14ac:dyDescent="0.2">
      <c r="A10" s="6">
        <f t="shared" si="0"/>
        <v>4</v>
      </c>
      <c r="B10" s="6"/>
      <c r="C10" s="10" t="s">
        <v>609</v>
      </c>
      <c r="D10" s="10"/>
      <c r="E10" s="166">
        <f>F10/D38</f>
        <v>3226.9278021391042</v>
      </c>
      <c r="F10" s="9">
        <f>'593.300testyr'!G3+'593.300testyr'!E4</f>
        <v>2597709.1500000004</v>
      </c>
      <c r="G10" s="5"/>
      <c r="H10" s="7"/>
      <c r="I10" s="3"/>
      <c r="J10" s="9"/>
    </row>
    <row r="11" spans="1:10" ht="15" x14ac:dyDescent="0.2">
      <c r="A11" s="6">
        <f t="shared" si="0"/>
        <v>5</v>
      </c>
      <c r="B11" s="6"/>
      <c r="C11" s="10"/>
      <c r="D11" s="10"/>
      <c r="E11" s="7"/>
      <c r="F11" s="9"/>
      <c r="G11" s="5"/>
      <c r="H11" s="7"/>
      <c r="I11" s="3"/>
      <c r="J11" s="9"/>
    </row>
    <row r="12" spans="1:10" ht="15" x14ac:dyDescent="0.2">
      <c r="A12" s="6">
        <f t="shared" si="0"/>
        <v>6</v>
      </c>
      <c r="B12" s="6"/>
      <c r="C12" s="7" t="s">
        <v>610</v>
      </c>
      <c r="D12" s="7"/>
      <c r="E12" s="166">
        <f>F12/D40</f>
        <v>4909.6890350877211</v>
      </c>
      <c r="F12" s="11">
        <f>'New Contracts'!T42</f>
        <v>4477636.4000000013</v>
      </c>
      <c r="G12" s="5"/>
      <c r="H12" s="7" t="s">
        <v>576</v>
      </c>
      <c r="I12" s="3"/>
      <c r="J12" s="9"/>
    </row>
    <row r="13" spans="1:10" ht="15" x14ac:dyDescent="0.2">
      <c r="A13" s="6">
        <f t="shared" si="0"/>
        <v>7</v>
      </c>
      <c r="B13" s="6"/>
      <c r="C13" s="7"/>
      <c r="D13" s="7"/>
      <c r="E13" s="7"/>
      <c r="F13" s="9"/>
      <c r="G13" s="5"/>
      <c r="H13" s="7"/>
      <c r="I13" s="3"/>
      <c r="J13" s="9"/>
    </row>
    <row r="14" spans="1:10" ht="15.75" thickBot="1" x14ac:dyDescent="0.25">
      <c r="A14" s="6">
        <f t="shared" si="0"/>
        <v>8</v>
      </c>
      <c r="B14" s="6"/>
      <c r="C14" s="7" t="s">
        <v>6</v>
      </c>
      <c r="D14" s="7"/>
      <c r="E14" s="12"/>
      <c r="F14" s="13">
        <f>F12-F10</f>
        <v>1879927.2500000009</v>
      </c>
      <c r="G14" s="14"/>
      <c r="H14" s="9"/>
      <c r="I14" s="3"/>
      <c r="J14" s="15"/>
    </row>
    <row r="15" spans="1:10" ht="15.75" thickTop="1" x14ac:dyDescent="0.2">
      <c r="A15" s="6">
        <f t="shared" si="0"/>
        <v>9</v>
      </c>
      <c r="B15" s="6"/>
      <c r="C15" s="10"/>
      <c r="D15" s="10"/>
      <c r="E15" s="7"/>
      <c r="F15" s="16"/>
      <c r="G15" s="14"/>
      <c r="H15" s="9"/>
      <c r="I15" s="3"/>
      <c r="J15" s="15"/>
    </row>
    <row r="16" spans="1:10" ht="15" x14ac:dyDescent="0.2">
      <c r="A16" s="6">
        <f t="shared" si="0"/>
        <v>10</v>
      </c>
      <c r="B16" s="6"/>
      <c r="C16" s="3"/>
      <c r="D16" s="3"/>
      <c r="E16" s="7"/>
      <c r="F16" s="9"/>
      <c r="G16" s="14"/>
      <c r="H16" s="9"/>
      <c r="I16" s="3"/>
      <c r="J16" s="15"/>
    </row>
    <row r="17" spans="1:20" ht="15" x14ac:dyDescent="0.2">
      <c r="A17" s="6">
        <f t="shared" si="0"/>
        <v>11</v>
      </c>
      <c r="B17" s="6"/>
      <c r="C17" s="7" t="s">
        <v>5</v>
      </c>
      <c r="D17" s="7"/>
      <c r="E17" s="7"/>
      <c r="F17" s="9"/>
      <c r="G17" s="14"/>
      <c r="H17" s="9"/>
      <c r="I17" s="3"/>
      <c r="J17" s="15"/>
    </row>
    <row r="18" spans="1:20" ht="15.75" x14ac:dyDescent="0.2">
      <c r="A18" s="6">
        <f t="shared" si="0"/>
        <v>12</v>
      </c>
      <c r="B18" s="6"/>
      <c r="C18" s="99" t="s">
        <v>286</v>
      </c>
      <c r="D18" s="7"/>
      <c r="E18" s="7"/>
      <c r="F18" s="9"/>
      <c r="G18" s="9"/>
      <c r="H18" s="9"/>
      <c r="I18" s="4"/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">
      <c r="A19" s="6">
        <f t="shared" si="0"/>
        <v>13</v>
      </c>
      <c r="B19" s="6"/>
      <c r="C19" s="99"/>
      <c r="D19" s="10"/>
      <c r="E19" s="7"/>
      <c r="F19" s="7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">
      <c r="A20" s="6">
        <f t="shared" si="0"/>
        <v>14</v>
      </c>
      <c r="B20" s="6"/>
      <c r="C20" s="99" t="s">
        <v>574</v>
      </c>
      <c r="D20" s="7"/>
      <c r="E20" s="12"/>
      <c r="F20" s="20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">
      <c r="A21" s="6">
        <f t="shared" si="0"/>
        <v>15</v>
      </c>
      <c r="B21" s="6"/>
      <c r="C21" s="100"/>
      <c r="D21" s="10"/>
      <c r="E21" s="7"/>
      <c r="F21" s="20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">
      <c r="A22" s="6">
        <f t="shared" si="0"/>
        <v>16</v>
      </c>
      <c r="B22" s="6"/>
      <c r="C22" s="99" t="s">
        <v>575</v>
      </c>
      <c r="D22" s="10"/>
      <c r="E22" s="12"/>
      <c r="F22" s="20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">
      <c r="A23" s="6">
        <f t="shared" si="0"/>
        <v>17</v>
      </c>
      <c r="B23" s="6"/>
      <c r="C23" s="99"/>
      <c r="D23" s="10"/>
      <c r="E23" s="7"/>
      <c r="F23" s="22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">
      <c r="A24" s="6">
        <f t="shared" si="0"/>
        <v>18</v>
      </c>
      <c r="B24" s="6"/>
      <c r="C24" s="99" t="s">
        <v>287</v>
      </c>
      <c r="D24" s="10"/>
      <c r="E24" s="12"/>
      <c r="F24" s="7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">
      <c r="A25" s="6">
        <f t="shared" si="0"/>
        <v>19</v>
      </c>
      <c r="B25" s="6"/>
      <c r="C25" s="99"/>
      <c r="D25" s="23"/>
      <c r="E25" s="7"/>
      <c r="F25" s="16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">
      <c r="A26" s="6">
        <f t="shared" si="0"/>
        <v>20</v>
      </c>
      <c r="B26" s="6"/>
      <c r="C26" s="99" t="s">
        <v>288</v>
      </c>
      <c r="D26" s="2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" x14ac:dyDescent="0.2">
      <c r="A27" s="6">
        <f t="shared" si="0"/>
        <v>21</v>
      </c>
      <c r="B27" s="6"/>
      <c r="C27" s="3"/>
      <c r="D27" s="3"/>
      <c r="E27" s="7"/>
      <c r="F27" s="9"/>
      <c r="G27" s="14"/>
      <c r="H27" s="9"/>
      <c r="I27" s="3"/>
      <c r="J27" s="15"/>
    </row>
    <row r="28" spans="1:20" ht="15" x14ac:dyDescent="0.2">
      <c r="A28" s="6">
        <f t="shared" si="0"/>
        <v>22</v>
      </c>
      <c r="B28" s="6"/>
      <c r="C28" s="17" t="s">
        <v>7</v>
      </c>
      <c r="D28" s="18"/>
      <c r="E28" s="7"/>
      <c r="F28" s="9"/>
      <c r="G28" s="14"/>
      <c r="H28" s="9"/>
      <c r="I28" s="3"/>
      <c r="J28" s="15"/>
    </row>
    <row r="29" spans="1:20" ht="15" x14ac:dyDescent="0.2">
      <c r="A29" s="6">
        <f t="shared" si="0"/>
        <v>23</v>
      </c>
      <c r="B29" s="6"/>
      <c r="C29" s="17">
        <v>2010</v>
      </c>
      <c r="D29" s="19">
        <f>historicalinformatin!C13</f>
        <v>1152</v>
      </c>
      <c r="E29" s="7"/>
      <c r="F29" s="3"/>
      <c r="G29" s="14"/>
      <c r="H29" s="9"/>
      <c r="I29" s="3"/>
      <c r="J29" s="15"/>
    </row>
    <row r="30" spans="1:20" ht="15" x14ac:dyDescent="0.2">
      <c r="A30" s="6">
        <f t="shared" si="0"/>
        <v>24</v>
      </c>
      <c r="B30" s="6"/>
      <c r="C30" s="17">
        <v>2011</v>
      </c>
      <c r="D30" s="19">
        <f>historicalinformatin!D13</f>
        <v>1125</v>
      </c>
      <c r="E30" s="7"/>
      <c r="F30" s="3"/>
      <c r="G30" s="14"/>
      <c r="H30" s="9"/>
      <c r="I30" s="3"/>
      <c r="J30" s="15"/>
    </row>
    <row r="31" spans="1:20" ht="15" x14ac:dyDescent="0.2">
      <c r="A31" s="6">
        <f t="shared" si="0"/>
        <v>25</v>
      </c>
      <c r="B31" s="6"/>
      <c r="C31" s="17">
        <v>2012</v>
      </c>
      <c r="D31" s="19">
        <f>historicalinformatin!E13</f>
        <v>1126</v>
      </c>
      <c r="E31" s="7"/>
      <c r="F31" s="3"/>
      <c r="G31" s="14"/>
      <c r="H31" s="9"/>
      <c r="I31" s="3"/>
      <c r="J31" s="15"/>
    </row>
    <row r="32" spans="1:20" ht="15" x14ac:dyDescent="0.2">
      <c r="A32" s="6">
        <f t="shared" si="0"/>
        <v>26</v>
      </c>
      <c r="B32" s="6"/>
      <c r="C32" s="17">
        <v>2013</v>
      </c>
      <c r="D32" s="19">
        <f>historicalinformatin!F13</f>
        <v>1110</v>
      </c>
      <c r="E32" s="7"/>
      <c r="F32" s="3"/>
      <c r="G32" s="14"/>
      <c r="H32" s="9"/>
      <c r="I32" s="3"/>
      <c r="J32" s="15"/>
    </row>
    <row r="33" spans="1:10" ht="15" x14ac:dyDescent="0.2">
      <c r="A33" s="6">
        <f t="shared" si="0"/>
        <v>27</v>
      </c>
      <c r="B33" s="6"/>
      <c r="C33" s="17">
        <v>2014</v>
      </c>
      <c r="D33" s="19">
        <f>historicalinformatin!G13</f>
        <v>1123.0999999999999</v>
      </c>
      <c r="E33" s="7"/>
      <c r="F33" s="3"/>
      <c r="G33" s="14"/>
      <c r="H33" s="9"/>
      <c r="I33" s="3"/>
      <c r="J33" s="15"/>
    </row>
    <row r="34" spans="1:10" ht="15" x14ac:dyDescent="0.2">
      <c r="A34" s="6">
        <f t="shared" si="0"/>
        <v>28</v>
      </c>
      <c r="B34" s="6"/>
      <c r="C34" s="17">
        <v>2015</v>
      </c>
      <c r="D34" s="19">
        <f>historicalinformatin!H13</f>
        <v>1108.3499999999999</v>
      </c>
      <c r="E34" s="7"/>
      <c r="F34" s="3"/>
      <c r="G34" s="14"/>
      <c r="H34" s="9"/>
      <c r="I34" s="3"/>
      <c r="J34" s="15"/>
    </row>
    <row r="35" spans="1:10" ht="15" x14ac:dyDescent="0.2">
      <c r="A35" s="6">
        <f t="shared" si="0"/>
        <v>29</v>
      </c>
      <c r="B35" s="6"/>
      <c r="C35" s="17">
        <v>2016</v>
      </c>
      <c r="D35" s="19">
        <f>historicalinformatin!H13</f>
        <v>1108.3499999999999</v>
      </c>
      <c r="E35" s="7"/>
      <c r="F35" s="3"/>
      <c r="G35" s="14"/>
      <c r="H35" s="9"/>
      <c r="I35" s="3"/>
      <c r="J35" s="15"/>
    </row>
    <row r="36" spans="1:10" ht="15" x14ac:dyDescent="0.2">
      <c r="A36" s="6">
        <f t="shared" si="0"/>
        <v>30</v>
      </c>
      <c r="B36" s="6"/>
      <c r="C36" s="17">
        <v>2017</v>
      </c>
      <c r="D36" s="19">
        <f>historicalinformatin!J13</f>
        <v>1095</v>
      </c>
      <c r="E36" s="7"/>
      <c r="F36" s="3"/>
      <c r="G36" s="14"/>
      <c r="H36" s="9"/>
      <c r="I36" s="3"/>
      <c r="J36" s="15"/>
    </row>
    <row r="37" spans="1:10" ht="15" x14ac:dyDescent="0.2">
      <c r="A37" s="6">
        <f t="shared" si="0"/>
        <v>31</v>
      </c>
      <c r="B37" s="6"/>
      <c r="C37" s="17">
        <v>2018</v>
      </c>
      <c r="D37" s="19">
        <f>historicalinformatin!K13</f>
        <v>1002.38</v>
      </c>
      <c r="E37" s="7"/>
      <c r="F37" s="3"/>
      <c r="G37" s="14"/>
      <c r="H37" s="9"/>
      <c r="I37" s="3"/>
      <c r="J37" s="15"/>
    </row>
    <row r="38" spans="1:10" ht="15" x14ac:dyDescent="0.2">
      <c r="A38" s="6">
        <f t="shared" si="0"/>
        <v>32</v>
      </c>
      <c r="B38" s="6"/>
      <c r="C38" s="17">
        <v>2019</v>
      </c>
      <c r="D38" s="19">
        <f>historicalinformatin!L13</f>
        <v>805.01</v>
      </c>
      <c r="E38" s="7"/>
      <c r="F38" s="3"/>
      <c r="G38" s="14"/>
      <c r="H38" s="9"/>
      <c r="I38" s="3"/>
      <c r="J38" s="15"/>
    </row>
    <row r="39" spans="1:10" ht="15" x14ac:dyDescent="0.2">
      <c r="A39" s="6">
        <f t="shared" si="0"/>
        <v>33</v>
      </c>
      <c r="B39" s="6"/>
      <c r="C39" s="17">
        <v>2020</v>
      </c>
      <c r="D39" s="19">
        <f>historicalinformatin!M13</f>
        <v>685</v>
      </c>
      <c r="E39" s="7"/>
      <c r="F39" s="3"/>
      <c r="G39" s="14"/>
      <c r="H39" s="9"/>
      <c r="I39" s="3"/>
      <c r="J39" s="15"/>
    </row>
    <row r="40" spans="1:10" ht="15" x14ac:dyDescent="0.2">
      <c r="A40" s="6">
        <f t="shared" si="0"/>
        <v>34</v>
      </c>
      <c r="B40" s="6"/>
      <c r="C40" s="17" t="s">
        <v>289</v>
      </c>
      <c r="D40" s="19">
        <v>912</v>
      </c>
      <c r="E40" s="7"/>
      <c r="F40" s="3"/>
      <c r="G40" s="14"/>
      <c r="H40" s="9"/>
      <c r="I40" s="3"/>
      <c r="J40" s="15"/>
    </row>
    <row r="41" spans="1:10" ht="15" x14ac:dyDescent="0.2">
      <c r="A41" s="6">
        <f t="shared" si="0"/>
        <v>35</v>
      </c>
      <c r="B41" s="6"/>
      <c r="C41" s="17"/>
      <c r="D41" s="19"/>
      <c r="E41" s="7"/>
      <c r="F41" s="3"/>
      <c r="G41" s="14"/>
      <c r="H41" s="9"/>
      <c r="I41" s="3"/>
      <c r="J41" s="15"/>
    </row>
    <row r="42" spans="1:10" ht="15" x14ac:dyDescent="0.2">
      <c r="A42" s="6"/>
      <c r="B42" s="6"/>
      <c r="C42" s="2"/>
      <c r="D42" s="19"/>
      <c r="E42" s="7"/>
      <c r="F42" s="3"/>
      <c r="G42" s="9"/>
      <c r="H42" s="9"/>
      <c r="I42" s="3"/>
      <c r="J42" s="15"/>
    </row>
    <row r="43" spans="1:10" ht="15" x14ac:dyDescent="0.2">
      <c r="A43" s="6"/>
      <c r="B43" s="6"/>
      <c r="C43" s="3"/>
      <c r="D43" s="3"/>
      <c r="E43" s="7"/>
      <c r="F43" s="9"/>
      <c r="G43" s="9"/>
      <c r="H43" s="9"/>
      <c r="I43" s="3"/>
      <c r="J43" s="15"/>
    </row>
    <row r="44" spans="1:10" ht="15" x14ac:dyDescent="0.2">
      <c r="A44" s="6"/>
      <c r="B44" s="6"/>
      <c r="C44" s="7"/>
      <c r="D44" s="7"/>
      <c r="E44" s="12"/>
      <c r="F44" s="9"/>
      <c r="G44" s="9"/>
      <c r="H44" s="9"/>
      <c r="I44" s="3"/>
      <c r="J44" s="15"/>
    </row>
    <row r="45" spans="1:10" ht="15" x14ac:dyDescent="0.2">
      <c r="A45" s="6"/>
      <c r="B45" s="6"/>
      <c r="C45" s="10"/>
      <c r="D45" s="10"/>
      <c r="E45" s="7"/>
      <c r="F45" s="9"/>
      <c r="G45" s="9"/>
      <c r="H45" s="9"/>
      <c r="I45" s="4"/>
      <c r="J45" s="9"/>
    </row>
    <row r="46" spans="1:10" ht="15" x14ac:dyDescent="0.2">
      <c r="A46" s="6"/>
      <c r="B46" s="6"/>
    </row>
    <row r="47" spans="1:10" ht="15" x14ac:dyDescent="0.2">
      <c r="A47" s="6"/>
      <c r="B47" s="6"/>
    </row>
    <row r="48" spans="1:10" ht="15" x14ac:dyDescent="0.2">
      <c r="A48" s="6"/>
      <c r="B48" s="6"/>
    </row>
    <row r="49" spans="1:10" ht="15" x14ac:dyDescent="0.2">
      <c r="A49" s="6"/>
      <c r="B49" s="6"/>
    </row>
    <row r="50" spans="1:10" ht="15" x14ac:dyDescent="0.2">
      <c r="A50" s="6"/>
      <c r="B50" s="6"/>
    </row>
    <row r="51" spans="1:10" ht="15" x14ac:dyDescent="0.2">
      <c r="A51" s="6"/>
      <c r="B51" s="6"/>
    </row>
    <row r="52" spans="1:10" ht="15" x14ac:dyDescent="0.2">
      <c r="A52" s="6"/>
      <c r="B52" s="6"/>
    </row>
    <row r="53" spans="1:10" ht="15" x14ac:dyDescent="0.2">
      <c r="A53" s="6"/>
      <c r="B53" s="6"/>
    </row>
    <row r="54" spans="1:10" ht="15" x14ac:dyDescent="0.2">
      <c r="A54" s="6"/>
      <c r="B54" s="6"/>
    </row>
    <row r="55" spans="1:10" ht="15" x14ac:dyDescent="0.2">
      <c r="A55" s="6"/>
      <c r="B55" s="6"/>
      <c r="C55" s="25"/>
      <c r="D55" s="25"/>
      <c r="E55" s="3"/>
      <c r="F55" s="3"/>
      <c r="G55" s="3"/>
      <c r="H55" s="3"/>
      <c r="I55" s="3"/>
      <c r="J55" s="3"/>
    </row>
    <row r="56" spans="1:10" ht="15" x14ac:dyDescent="0.2">
      <c r="A56" s="6"/>
      <c r="B56" s="6"/>
      <c r="C56" s="25"/>
      <c r="D56" s="25"/>
      <c r="E56" s="3"/>
      <c r="F56" s="3"/>
      <c r="G56" s="3"/>
      <c r="H56" s="3"/>
      <c r="I56" s="3"/>
      <c r="J56" s="3"/>
    </row>
    <row r="57" spans="1:10" ht="15" x14ac:dyDescent="0.2">
      <c r="A57" s="6"/>
      <c r="B57" s="6"/>
      <c r="C57" s="3"/>
      <c r="D57" s="3"/>
      <c r="E57" s="3"/>
      <c r="F57" s="3"/>
      <c r="G57" s="3"/>
      <c r="H57" s="3"/>
      <c r="I57" s="3"/>
      <c r="J57" s="3"/>
    </row>
    <row r="58" spans="1:10" ht="15" x14ac:dyDescent="0.2">
      <c r="A58" s="6"/>
      <c r="B58" s="6"/>
      <c r="C58" s="3"/>
      <c r="D58" s="3"/>
      <c r="E58" s="3"/>
      <c r="F58" s="3"/>
      <c r="G58" s="3"/>
      <c r="H58" s="3"/>
      <c r="I58" s="3"/>
      <c r="J58" s="3"/>
    </row>
    <row r="59" spans="1:10" ht="15" x14ac:dyDescent="0.2">
      <c r="A59" s="6"/>
      <c r="B59" s="6"/>
      <c r="C59" s="3"/>
      <c r="D59" s="3"/>
      <c r="E59" s="3"/>
      <c r="F59" s="3"/>
      <c r="G59" s="3"/>
      <c r="H59" s="3"/>
      <c r="I59" s="3"/>
      <c r="J59" s="3"/>
    </row>
    <row r="60" spans="1:10" ht="15" x14ac:dyDescent="0.2">
      <c r="A60" s="6"/>
      <c r="B60" s="6"/>
      <c r="C60" s="3"/>
      <c r="D60" s="3"/>
      <c r="E60" s="3"/>
      <c r="F60" s="3"/>
      <c r="G60" s="3"/>
      <c r="H60" s="3"/>
      <c r="I60" s="3"/>
      <c r="J60" s="3"/>
    </row>
    <row r="61" spans="1:10" ht="15" x14ac:dyDescent="0.2">
      <c r="A61" s="6"/>
      <c r="B61" s="6"/>
      <c r="C61" s="3"/>
      <c r="D61" s="3"/>
      <c r="E61" s="3"/>
      <c r="F61" s="3"/>
      <c r="G61" s="3"/>
      <c r="H61" s="3"/>
      <c r="I61" s="3"/>
      <c r="J61" s="3"/>
    </row>
    <row r="62" spans="1:10" ht="15" x14ac:dyDescent="0.2">
      <c r="A62" s="6"/>
      <c r="B62" s="6"/>
      <c r="C62" s="3"/>
      <c r="D62" s="3"/>
      <c r="E62" s="3"/>
      <c r="F62" s="3"/>
      <c r="G62" s="3"/>
      <c r="H62" s="3"/>
      <c r="I62" s="3"/>
      <c r="J62" s="3"/>
    </row>
    <row r="63" spans="1:10" ht="15" x14ac:dyDescent="0.2">
      <c r="A63" s="6"/>
      <c r="B63" s="6"/>
      <c r="C63" s="3"/>
      <c r="D63" s="3"/>
      <c r="E63" s="3"/>
      <c r="F63" s="3"/>
      <c r="G63" s="3"/>
      <c r="H63" s="3"/>
      <c r="I63" s="3"/>
      <c r="J63" s="3"/>
    </row>
    <row r="64" spans="1:10" ht="15" x14ac:dyDescent="0.2">
      <c r="A64" s="6"/>
      <c r="B64" s="6"/>
      <c r="C64" s="3"/>
      <c r="D64" s="3"/>
      <c r="E64" s="3"/>
      <c r="F64" s="3"/>
      <c r="G64" s="3"/>
      <c r="H64" s="3"/>
      <c r="I64" s="3"/>
      <c r="J64" s="3"/>
    </row>
    <row r="65" spans="1:10" ht="15" x14ac:dyDescent="0.2">
      <c r="A65" s="6"/>
      <c r="B65" s="6"/>
      <c r="C65" s="3"/>
      <c r="D65" s="3"/>
      <c r="E65" s="3"/>
      <c r="F65" s="3"/>
      <c r="G65" s="3"/>
      <c r="H65" s="3"/>
      <c r="I65" s="3"/>
      <c r="J65" s="3"/>
    </row>
    <row r="66" spans="1:10" ht="15" x14ac:dyDescent="0.2">
      <c r="A66" s="6"/>
      <c r="B66" s="6"/>
      <c r="C66" s="3"/>
      <c r="D66" s="3"/>
      <c r="E66" s="3"/>
      <c r="F66" s="3"/>
      <c r="G66" s="3"/>
      <c r="H66" s="3"/>
      <c r="I66" s="3"/>
      <c r="J66" s="3"/>
    </row>
    <row r="67" spans="1:10" ht="15" x14ac:dyDescent="0.2">
      <c r="A67" s="6"/>
      <c r="B67" s="6"/>
      <c r="C67" s="26"/>
      <c r="D67" s="26"/>
      <c r="E67" s="26"/>
      <c r="F67" s="26"/>
      <c r="G67" s="3"/>
      <c r="H67" s="3"/>
      <c r="I67" s="3"/>
      <c r="J67" s="3"/>
    </row>
    <row r="68" spans="1:10" ht="15" x14ac:dyDescent="0.2">
      <c r="A68" s="6"/>
      <c r="B68" s="1"/>
    </row>
    <row r="69" spans="1:10" ht="15" x14ac:dyDescent="0.2">
      <c r="A69" s="6"/>
      <c r="B69" s="1"/>
    </row>
    <row r="70" spans="1:10" ht="15" x14ac:dyDescent="0.2">
      <c r="A70" s="6"/>
      <c r="B70" s="1"/>
    </row>
    <row r="71" spans="1:10" ht="15" x14ac:dyDescent="0.2">
      <c r="A71" s="6"/>
      <c r="B71" s="1"/>
    </row>
    <row r="72" spans="1:10" ht="15" x14ac:dyDescent="0.2">
      <c r="A72" s="6"/>
      <c r="B72" s="1"/>
    </row>
    <row r="73" spans="1:10" ht="15" x14ac:dyDescent="0.2">
      <c r="A73" s="6"/>
    </row>
    <row r="74" spans="1:10" ht="15" x14ac:dyDescent="0.2">
      <c r="A74" s="6"/>
    </row>
    <row r="75" spans="1:10" ht="15" x14ac:dyDescent="0.2">
      <c r="A75" s="6"/>
    </row>
    <row r="76" spans="1:10" ht="15" x14ac:dyDescent="0.2">
      <c r="A76" s="6"/>
    </row>
    <row r="77" spans="1:10" ht="15" x14ac:dyDescent="0.2">
      <c r="A77" s="6"/>
    </row>
    <row r="78" spans="1:10" ht="15" x14ac:dyDescent="0.2">
      <c r="A78" s="6"/>
    </row>
    <row r="79" spans="1:10" ht="15" x14ac:dyDescent="0.2">
      <c r="A79" s="6"/>
    </row>
    <row r="80" spans="1:10" ht="15" x14ac:dyDescent="0.2">
      <c r="A80" s="6"/>
    </row>
    <row r="81" spans="1:1" ht="15" x14ac:dyDescent="0.2">
      <c r="A81" s="6"/>
    </row>
    <row r="82" spans="1:1" ht="15" x14ac:dyDescent="0.2">
      <c r="A82" s="6"/>
    </row>
    <row r="83" spans="1:1" ht="15" x14ac:dyDescent="0.2">
      <c r="A83" s="6"/>
    </row>
  </sheetData>
  <mergeCells count="3">
    <mergeCell ref="A1:J1"/>
    <mergeCell ref="A2:J2"/>
    <mergeCell ref="A3:J3"/>
  </mergeCells>
  <phoneticPr fontId="1" type="noConversion"/>
  <pageMargins left="0.88" right="0.24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1"/>
  <sheetViews>
    <sheetView workbookViewId="0">
      <selection activeCell="A12" sqref="A12"/>
    </sheetView>
  </sheetViews>
  <sheetFormatPr defaultRowHeight="12.75" x14ac:dyDescent="0.2"/>
  <cols>
    <col min="4" max="8" width="13.7109375" customWidth="1"/>
    <col min="9" max="9" width="17.85546875" customWidth="1"/>
    <col min="10" max="10" width="13.7109375" customWidth="1"/>
    <col min="11" max="11" width="14.85546875" customWidth="1"/>
    <col min="12" max="15" width="13.7109375" customWidth="1"/>
    <col min="16" max="16" width="13.5703125" bestFit="1" customWidth="1"/>
    <col min="17" max="17" width="14" bestFit="1" customWidth="1"/>
    <col min="18" max="18" width="13.28515625" bestFit="1" customWidth="1"/>
    <col min="20" max="20" width="14" bestFit="1" customWidth="1"/>
    <col min="21" max="21" width="9.7109375" bestFit="1" customWidth="1"/>
  </cols>
  <sheetData>
    <row r="1" spans="1:20" ht="13.5" thickBot="1" x14ac:dyDescent="0.25">
      <c r="A1" s="101" t="s">
        <v>290</v>
      </c>
      <c r="B1" s="102" t="s">
        <v>291</v>
      </c>
      <c r="C1" s="191" t="s">
        <v>292</v>
      </c>
      <c r="D1" s="191"/>
      <c r="E1" s="103" t="s">
        <v>293</v>
      </c>
      <c r="F1" s="191" t="s">
        <v>294</v>
      </c>
      <c r="G1" s="191"/>
      <c r="H1" s="103" t="s">
        <v>293</v>
      </c>
      <c r="I1" s="102" t="s">
        <v>295</v>
      </c>
      <c r="J1" s="104" t="s">
        <v>296</v>
      </c>
      <c r="K1" s="102" t="s">
        <v>297</v>
      </c>
      <c r="L1" s="105" t="s">
        <v>296</v>
      </c>
      <c r="P1" s="164" t="s">
        <v>545</v>
      </c>
    </row>
    <row r="2" spans="1:20" ht="13.5" thickBot="1" x14ac:dyDescent="0.25">
      <c r="A2" t="s">
        <v>298</v>
      </c>
      <c r="B2" t="s">
        <v>299</v>
      </c>
      <c r="C2" s="106">
        <v>14.18</v>
      </c>
      <c r="D2" s="107">
        <v>60582.79</v>
      </c>
      <c r="E2" s="108">
        <f>D2/C2</f>
        <v>4272.4111424541607</v>
      </c>
      <c r="F2" s="109">
        <v>14.18</v>
      </c>
      <c r="G2" s="110">
        <v>72969.460000000006</v>
      </c>
      <c r="H2" s="111">
        <f>G2/F2</f>
        <v>5145.9421720733435</v>
      </c>
      <c r="I2" s="107">
        <v>60582.79</v>
      </c>
      <c r="J2" s="106">
        <v>14.18</v>
      </c>
      <c r="L2" s="112"/>
      <c r="P2" s="190" t="s">
        <v>546</v>
      </c>
      <c r="Q2" s="191"/>
      <c r="R2" s="191"/>
      <c r="S2" s="191"/>
      <c r="T2" s="192"/>
    </row>
    <row r="3" spans="1:20" ht="13.5" thickBot="1" x14ac:dyDescent="0.25">
      <c r="A3" t="s">
        <v>300</v>
      </c>
      <c r="B3" t="s">
        <v>301</v>
      </c>
      <c r="C3" s="106">
        <v>49.37</v>
      </c>
      <c r="D3" s="113">
        <v>208010.8</v>
      </c>
      <c r="E3" s="108">
        <f t="shared" ref="E3:E37" si="0">D3/C3</f>
        <v>4213.3036256836131</v>
      </c>
      <c r="F3" s="109">
        <v>49.37</v>
      </c>
      <c r="G3" s="110">
        <v>219386.53</v>
      </c>
      <c r="H3" s="111">
        <f t="shared" ref="H3:H37" si="1">G3/F3</f>
        <v>4443.721490783877</v>
      </c>
      <c r="I3" s="113">
        <v>208010.8</v>
      </c>
      <c r="J3" s="106">
        <v>49.37</v>
      </c>
      <c r="L3" s="112"/>
      <c r="P3" s="167" t="s">
        <v>577</v>
      </c>
      <c r="Q3" s="168" t="s">
        <v>547</v>
      </c>
      <c r="R3" s="168" t="s">
        <v>548</v>
      </c>
      <c r="S3" s="168" t="s">
        <v>296</v>
      </c>
      <c r="T3" s="169" t="s">
        <v>578</v>
      </c>
    </row>
    <row r="4" spans="1:20" ht="13.5" thickBot="1" x14ac:dyDescent="0.25">
      <c r="A4" t="s">
        <v>302</v>
      </c>
      <c r="B4" t="s">
        <v>303</v>
      </c>
      <c r="C4" s="106">
        <v>9.34</v>
      </c>
      <c r="D4" s="114">
        <v>86220</v>
      </c>
      <c r="E4" s="108">
        <f t="shared" si="0"/>
        <v>9231.2633832976444</v>
      </c>
      <c r="F4" s="109">
        <v>9.34</v>
      </c>
      <c r="G4" s="115">
        <v>81443.539999999994</v>
      </c>
      <c r="H4" s="111">
        <f t="shared" si="1"/>
        <v>8719.8650963597429</v>
      </c>
      <c r="J4" s="112"/>
      <c r="K4" s="115">
        <v>81443.539999999994</v>
      </c>
      <c r="L4" s="109">
        <v>9.34</v>
      </c>
      <c r="P4" s="170" t="s">
        <v>579</v>
      </c>
      <c r="Q4" s="98" t="s">
        <v>549</v>
      </c>
      <c r="R4" s="98" t="s">
        <v>550</v>
      </c>
      <c r="S4" s="171">
        <v>31.02</v>
      </c>
      <c r="T4" s="172">
        <f>S4*U18</f>
        <v>7692.96</v>
      </c>
    </row>
    <row r="5" spans="1:20" ht="13.5" thickBot="1" x14ac:dyDescent="0.25">
      <c r="A5" t="s">
        <v>304</v>
      </c>
      <c r="B5" t="s">
        <v>305</v>
      </c>
      <c r="C5" s="106">
        <v>4.1500000000000004</v>
      </c>
      <c r="D5" s="113">
        <v>22993</v>
      </c>
      <c r="E5" s="108">
        <f t="shared" si="0"/>
        <v>5540.4819277108427</v>
      </c>
      <c r="F5" s="109">
        <v>4.1500000000000004</v>
      </c>
      <c r="G5" s="110">
        <v>26106.23</v>
      </c>
      <c r="H5" s="111">
        <f t="shared" si="1"/>
        <v>6290.6578313253003</v>
      </c>
      <c r="I5" s="113">
        <v>22993</v>
      </c>
      <c r="J5" s="106">
        <v>4.1500000000000004</v>
      </c>
      <c r="L5" s="112"/>
      <c r="P5" s="170" t="s">
        <v>580</v>
      </c>
      <c r="Q5" s="98" t="s">
        <v>551</v>
      </c>
      <c r="R5" s="98" t="s">
        <v>552</v>
      </c>
      <c r="S5" s="171">
        <v>13.41</v>
      </c>
      <c r="T5" s="172">
        <f>S5*U18</f>
        <v>3325.68</v>
      </c>
    </row>
    <row r="6" spans="1:20" ht="13.5" thickBot="1" x14ac:dyDescent="0.25">
      <c r="A6" t="s">
        <v>306</v>
      </c>
      <c r="B6" t="s">
        <v>307</v>
      </c>
      <c r="C6" s="106">
        <v>20.7</v>
      </c>
      <c r="D6" s="114">
        <v>140209.60000000001</v>
      </c>
      <c r="E6" s="108">
        <f t="shared" si="0"/>
        <v>6773.4106280193246</v>
      </c>
      <c r="F6" s="109">
        <v>20.7</v>
      </c>
      <c r="G6" s="115">
        <v>81680.92</v>
      </c>
      <c r="H6" s="111">
        <f t="shared" si="1"/>
        <v>3945.9381642512076</v>
      </c>
      <c r="J6" s="112"/>
      <c r="K6" s="115">
        <v>81680.92</v>
      </c>
      <c r="L6" s="109">
        <v>20.7</v>
      </c>
      <c r="P6" s="170" t="s">
        <v>581</v>
      </c>
      <c r="Q6" s="98" t="s">
        <v>553</v>
      </c>
      <c r="R6" s="98" t="s">
        <v>554</v>
      </c>
      <c r="S6" s="171">
        <v>86.28</v>
      </c>
      <c r="T6" s="172">
        <f>S6*U18</f>
        <v>21397.439999999999</v>
      </c>
    </row>
    <row r="7" spans="1:20" ht="13.5" thickBot="1" x14ac:dyDescent="0.25">
      <c r="A7" t="s">
        <v>308</v>
      </c>
      <c r="B7" t="s">
        <v>309</v>
      </c>
      <c r="C7" s="106">
        <v>10.46</v>
      </c>
      <c r="D7" s="114">
        <v>58343.8</v>
      </c>
      <c r="E7" s="108">
        <f t="shared" si="0"/>
        <v>5577.801147227533</v>
      </c>
      <c r="F7" s="109">
        <v>10.46</v>
      </c>
      <c r="G7" s="115">
        <v>23794.17</v>
      </c>
      <c r="H7" s="111">
        <f t="shared" si="1"/>
        <v>2274.7772466539195</v>
      </c>
      <c r="J7" s="112"/>
      <c r="K7" s="115">
        <v>23794.17</v>
      </c>
      <c r="L7" s="109">
        <v>10.46</v>
      </c>
      <c r="P7" s="170" t="s">
        <v>582</v>
      </c>
      <c r="Q7" s="98" t="s">
        <v>553</v>
      </c>
      <c r="R7" s="98" t="s">
        <v>555</v>
      </c>
      <c r="S7" s="171">
        <v>76.17</v>
      </c>
      <c r="T7" s="172">
        <f>S7*U18</f>
        <v>18890.16</v>
      </c>
    </row>
    <row r="8" spans="1:20" ht="13.5" thickBot="1" x14ac:dyDescent="0.25">
      <c r="A8" t="s">
        <v>310</v>
      </c>
      <c r="B8" t="s">
        <v>311</v>
      </c>
      <c r="C8" s="106">
        <v>7.15</v>
      </c>
      <c r="D8" s="114">
        <v>49146.91</v>
      </c>
      <c r="E8" s="108">
        <f t="shared" si="0"/>
        <v>6873.6937062937068</v>
      </c>
      <c r="F8" s="109">
        <v>7.15</v>
      </c>
      <c r="G8" s="115">
        <v>37897.480000000003</v>
      </c>
      <c r="H8" s="111">
        <f t="shared" si="1"/>
        <v>5300.3468531468534</v>
      </c>
      <c r="J8" s="112"/>
      <c r="K8" s="115">
        <v>37897.480000000003</v>
      </c>
      <c r="L8" s="109">
        <v>7.15</v>
      </c>
      <c r="P8" s="170" t="s">
        <v>583</v>
      </c>
      <c r="Q8" s="98" t="s">
        <v>553</v>
      </c>
      <c r="R8" s="98" t="s">
        <v>556</v>
      </c>
      <c r="S8" s="171">
        <v>67.08</v>
      </c>
      <c r="T8" s="172">
        <f>S8*U18</f>
        <v>16635.84</v>
      </c>
    </row>
    <row r="9" spans="1:20" ht="13.5" thickBot="1" x14ac:dyDescent="0.25">
      <c r="A9" t="s">
        <v>312</v>
      </c>
      <c r="B9" t="s">
        <v>313</v>
      </c>
      <c r="C9" s="106">
        <v>14.02</v>
      </c>
      <c r="D9" s="114">
        <v>93694.6</v>
      </c>
      <c r="E9" s="108">
        <f t="shared" si="0"/>
        <v>6682.9243937232532</v>
      </c>
      <c r="F9" s="109">
        <v>14.02</v>
      </c>
      <c r="G9" s="115">
        <v>82447.53</v>
      </c>
      <c r="H9" s="111">
        <f t="shared" si="1"/>
        <v>5880.7082738944364</v>
      </c>
      <c r="J9" s="112"/>
      <c r="K9" s="115">
        <v>82447.53</v>
      </c>
      <c r="L9" s="109">
        <v>14.02</v>
      </c>
      <c r="P9" s="170" t="s">
        <v>584</v>
      </c>
      <c r="Q9" s="98" t="s">
        <v>557</v>
      </c>
      <c r="R9" s="98" t="s">
        <v>558</v>
      </c>
      <c r="S9" s="171">
        <v>2</v>
      </c>
      <c r="T9" s="172">
        <f>S9*U18</f>
        <v>496</v>
      </c>
    </row>
    <row r="10" spans="1:20" ht="13.5" thickBot="1" x14ac:dyDescent="0.25">
      <c r="A10" t="s">
        <v>314</v>
      </c>
      <c r="B10" t="s">
        <v>315</v>
      </c>
      <c r="C10" s="106">
        <v>30.99</v>
      </c>
      <c r="D10" s="114">
        <v>191113.19</v>
      </c>
      <c r="E10" s="108">
        <f t="shared" si="0"/>
        <v>6166.9309454662798</v>
      </c>
      <c r="F10" s="109">
        <v>30.99</v>
      </c>
      <c r="G10" s="115">
        <v>142481.32999999999</v>
      </c>
      <c r="H10" s="111">
        <f t="shared" si="1"/>
        <v>4597.6550500161338</v>
      </c>
      <c r="J10" s="112"/>
      <c r="K10" s="115">
        <v>142481.32999999999</v>
      </c>
      <c r="L10" s="109">
        <v>30.99</v>
      </c>
      <c r="P10" s="170" t="s">
        <v>585</v>
      </c>
      <c r="Q10" s="98" t="s">
        <v>559</v>
      </c>
      <c r="R10" s="98" t="s">
        <v>560</v>
      </c>
      <c r="S10" s="171">
        <v>24.83</v>
      </c>
      <c r="T10" s="172">
        <f>S10*U18</f>
        <v>6157.8399999999992</v>
      </c>
    </row>
    <row r="11" spans="1:20" ht="13.5" thickBot="1" x14ac:dyDescent="0.25">
      <c r="A11" t="s">
        <v>316</v>
      </c>
      <c r="B11" t="s">
        <v>317</v>
      </c>
      <c r="C11" s="106"/>
      <c r="D11" s="114"/>
      <c r="E11" s="108" t="e">
        <f t="shared" si="0"/>
        <v>#DIV/0!</v>
      </c>
      <c r="F11" s="109">
        <v>1.06</v>
      </c>
      <c r="G11" s="115">
        <v>7955.01</v>
      </c>
      <c r="H11" s="111">
        <f t="shared" si="1"/>
        <v>7504.7264150943392</v>
      </c>
      <c r="J11" s="112"/>
      <c r="K11" s="115">
        <v>7955.01</v>
      </c>
      <c r="L11" s="109">
        <v>1.06</v>
      </c>
      <c r="P11" s="170" t="s">
        <v>586</v>
      </c>
      <c r="Q11" s="98" t="s">
        <v>561</v>
      </c>
      <c r="R11" s="98" t="s">
        <v>562</v>
      </c>
      <c r="S11" s="171">
        <v>26.81</v>
      </c>
      <c r="T11" s="172">
        <f>S11*U18</f>
        <v>6648.88</v>
      </c>
    </row>
    <row r="12" spans="1:20" ht="13.5" thickBot="1" x14ac:dyDescent="0.25">
      <c r="A12" t="s">
        <v>318</v>
      </c>
      <c r="B12" t="s">
        <v>319</v>
      </c>
      <c r="C12" s="106"/>
      <c r="D12" s="114"/>
      <c r="E12" s="108" t="e">
        <f t="shared" si="0"/>
        <v>#DIV/0!</v>
      </c>
      <c r="F12" s="109">
        <v>4.8</v>
      </c>
      <c r="G12" s="115">
        <v>36317.800000000003</v>
      </c>
      <c r="H12" s="111">
        <f t="shared" si="1"/>
        <v>7566.2083333333339</v>
      </c>
      <c r="J12" s="112"/>
      <c r="K12" s="115">
        <v>36317.800000000003</v>
      </c>
      <c r="L12" s="109">
        <v>4.8</v>
      </c>
      <c r="P12" s="170" t="s">
        <v>587</v>
      </c>
      <c r="Q12" s="98" t="s">
        <v>561</v>
      </c>
      <c r="R12" s="98" t="s">
        <v>563</v>
      </c>
      <c r="S12" s="171">
        <v>14.26</v>
      </c>
      <c r="T12" s="172">
        <f>S12*U18</f>
        <v>3536.48</v>
      </c>
    </row>
    <row r="13" spans="1:20" ht="13.5" thickBot="1" x14ac:dyDescent="0.25">
      <c r="A13" t="s">
        <v>320</v>
      </c>
      <c r="B13" t="s">
        <v>321</v>
      </c>
      <c r="C13" s="106"/>
      <c r="D13" s="114"/>
      <c r="E13" s="108" t="e">
        <f t="shared" si="0"/>
        <v>#DIV/0!</v>
      </c>
      <c r="F13" s="109">
        <v>4.7300000000000004</v>
      </c>
      <c r="G13" s="115">
        <v>44247.25</v>
      </c>
      <c r="H13" s="111">
        <f t="shared" si="1"/>
        <v>9354.5983086680753</v>
      </c>
      <c r="J13" s="112"/>
      <c r="K13" s="115">
        <v>44247.25</v>
      </c>
      <c r="L13" s="109">
        <v>4.7300000000000004</v>
      </c>
      <c r="P13" s="170" t="s">
        <v>588</v>
      </c>
      <c r="Q13" s="98" t="s">
        <v>561</v>
      </c>
      <c r="R13" s="98" t="s">
        <v>564</v>
      </c>
      <c r="S13" s="171">
        <v>1.62</v>
      </c>
      <c r="T13" s="172">
        <f>S13*U18</f>
        <v>401.76000000000005</v>
      </c>
    </row>
    <row r="14" spans="1:20" ht="13.5" thickBot="1" x14ac:dyDescent="0.25">
      <c r="A14" t="s">
        <v>322</v>
      </c>
      <c r="B14" t="s">
        <v>323</v>
      </c>
      <c r="C14" s="106"/>
      <c r="D14" s="114"/>
      <c r="E14" s="108" t="e">
        <f t="shared" si="0"/>
        <v>#DIV/0!</v>
      </c>
      <c r="F14" s="109">
        <v>4.9400000000000004</v>
      </c>
      <c r="G14" s="115">
        <v>15466.35</v>
      </c>
      <c r="H14" s="111">
        <f t="shared" si="1"/>
        <v>3130.8400809716595</v>
      </c>
      <c r="J14" s="112"/>
      <c r="K14" s="115">
        <v>15466.35</v>
      </c>
      <c r="L14" s="109">
        <v>4.9400000000000004</v>
      </c>
      <c r="P14" s="170" t="s">
        <v>589</v>
      </c>
      <c r="Q14" s="98" t="s">
        <v>565</v>
      </c>
      <c r="R14" s="98" t="s">
        <v>566</v>
      </c>
      <c r="S14" s="171">
        <v>113.8</v>
      </c>
      <c r="T14" s="172">
        <f>S14*U18</f>
        <v>28222.399999999998</v>
      </c>
    </row>
    <row r="15" spans="1:20" ht="13.5" thickBot="1" x14ac:dyDescent="0.25">
      <c r="A15" t="s">
        <v>324</v>
      </c>
      <c r="B15" t="s">
        <v>325</v>
      </c>
      <c r="C15" s="106"/>
      <c r="D15" s="114"/>
      <c r="E15" s="108" t="e">
        <f t="shared" si="0"/>
        <v>#DIV/0!</v>
      </c>
      <c r="F15" s="109">
        <v>5.71</v>
      </c>
      <c r="G15" s="115">
        <v>59098.27</v>
      </c>
      <c r="H15" s="111">
        <f t="shared" si="1"/>
        <v>10349.959719789842</v>
      </c>
      <c r="J15" s="112"/>
      <c r="K15" s="115">
        <v>59098.27</v>
      </c>
      <c r="L15" s="109">
        <v>5.71</v>
      </c>
      <c r="P15" s="170" t="s">
        <v>590</v>
      </c>
      <c r="Q15" s="98" t="s">
        <v>565</v>
      </c>
      <c r="R15" s="98" t="s">
        <v>567</v>
      </c>
      <c r="S15" s="171">
        <v>24.16</v>
      </c>
      <c r="T15" s="172">
        <f>S15*U18</f>
        <v>5991.68</v>
      </c>
    </row>
    <row r="16" spans="1:20" ht="13.5" thickBot="1" x14ac:dyDescent="0.25">
      <c r="A16" t="s">
        <v>326</v>
      </c>
      <c r="B16" t="s">
        <v>327</v>
      </c>
      <c r="C16" s="106">
        <v>8.5299999999999994</v>
      </c>
      <c r="D16" s="113">
        <v>42242.6</v>
      </c>
      <c r="E16" s="108">
        <f t="shared" si="0"/>
        <v>4952.2391559202815</v>
      </c>
      <c r="F16" s="109">
        <v>8.5299999999999994</v>
      </c>
      <c r="G16" s="110">
        <v>46563.57</v>
      </c>
      <c r="H16" s="111">
        <f t="shared" si="1"/>
        <v>5458.8007033997656</v>
      </c>
      <c r="I16" s="113">
        <v>42242.6</v>
      </c>
      <c r="J16" s="106">
        <v>8.5299999999999994</v>
      </c>
      <c r="L16" s="112"/>
      <c r="P16" s="170" t="s">
        <v>591</v>
      </c>
      <c r="Q16" s="98" t="s">
        <v>568</v>
      </c>
      <c r="R16" s="98" t="s">
        <v>569</v>
      </c>
      <c r="S16" s="171">
        <v>38.56</v>
      </c>
      <c r="T16" s="172">
        <f>S16*U18</f>
        <v>9562.880000000001</v>
      </c>
    </row>
    <row r="17" spans="1:21" ht="13.5" thickBot="1" x14ac:dyDescent="0.25">
      <c r="A17" t="s">
        <v>328</v>
      </c>
      <c r="B17" t="s">
        <v>329</v>
      </c>
      <c r="C17" s="106">
        <v>8.2100000000000009</v>
      </c>
      <c r="D17" s="113">
        <v>65750.600000000006</v>
      </c>
      <c r="E17" s="108">
        <f t="shared" si="0"/>
        <v>8008.5992691839219</v>
      </c>
      <c r="F17" s="109">
        <v>8.2100000000000009</v>
      </c>
      <c r="G17" s="110">
        <v>96488.38</v>
      </c>
      <c r="H17" s="111">
        <f t="shared" si="1"/>
        <v>11752.543239951277</v>
      </c>
      <c r="I17" s="113">
        <v>65750.600000000006</v>
      </c>
      <c r="J17" s="106">
        <v>8.2100000000000009</v>
      </c>
      <c r="L17" s="112"/>
      <c r="P17" s="170" t="s">
        <v>592</v>
      </c>
      <c r="Q17" s="98" t="s">
        <v>570</v>
      </c>
      <c r="R17" s="98" t="s">
        <v>571</v>
      </c>
      <c r="S17" s="173">
        <v>0.51</v>
      </c>
      <c r="T17" s="174">
        <f>S17*U18</f>
        <v>126.48</v>
      </c>
    </row>
    <row r="18" spans="1:21" ht="13.5" thickBot="1" x14ac:dyDescent="0.25">
      <c r="A18" t="s">
        <v>330</v>
      </c>
      <c r="B18" t="s">
        <v>331</v>
      </c>
      <c r="C18" s="106">
        <v>33.01</v>
      </c>
      <c r="D18" s="113">
        <v>168731.9</v>
      </c>
      <c r="E18" s="108">
        <f t="shared" si="0"/>
        <v>5111.5389275976977</v>
      </c>
      <c r="F18" s="109">
        <v>33.01</v>
      </c>
      <c r="G18" s="110">
        <v>175764.4</v>
      </c>
      <c r="H18" s="111">
        <f t="shared" si="1"/>
        <v>5324.5804301726748</v>
      </c>
      <c r="I18" s="113">
        <v>168731.9</v>
      </c>
      <c r="J18" s="106">
        <v>33.01</v>
      </c>
      <c r="L18" s="112"/>
      <c r="P18" s="170"/>
      <c r="Q18" s="98"/>
      <c r="R18" s="175" t="s">
        <v>593</v>
      </c>
      <c r="S18" s="171">
        <v>520.51</v>
      </c>
      <c r="T18" s="176">
        <f>SUM(T4:T17)</f>
        <v>129086.48</v>
      </c>
      <c r="U18" s="184">
        <v>248</v>
      </c>
    </row>
    <row r="19" spans="1:21" ht="13.5" thickBot="1" x14ac:dyDescent="0.25">
      <c r="A19" t="s">
        <v>332</v>
      </c>
      <c r="B19" t="s">
        <v>333</v>
      </c>
      <c r="C19" s="106">
        <v>41.68</v>
      </c>
      <c r="D19" s="113">
        <v>160704.79999999999</v>
      </c>
      <c r="E19" s="108">
        <f t="shared" si="0"/>
        <v>3855.6813819577733</v>
      </c>
      <c r="F19" s="109">
        <v>41.68</v>
      </c>
      <c r="G19" s="110">
        <v>212847.15</v>
      </c>
      <c r="H19" s="111">
        <f t="shared" si="1"/>
        <v>5106.6974568138194</v>
      </c>
      <c r="I19" s="113">
        <v>160704.79999999999</v>
      </c>
      <c r="J19" s="106">
        <v>41.68</v>
      </c>
      <c r="L19" s="112"/>
      <c r="P19" s="170"/>
      <c r="Q19" s="98"/>
      <c r="R19" s="98"/>
      <c r="S19" s="98"/>
      <c r="T19" s="177"/>
    </row>
    <row r="20" spans="1:21" ht="13.5" thickBot="1" x14ac:dyDescent="0.25">
      <c r="A20" t="s">
        <v>334</v>
      </c>
      <c r="B20" t="s">
        <v>335</v>
      </c>
      <c r="C20" s="106">
        <v>40.119999999999997</v>
      </c>
      <c r="D20" s="113">
        <v>189092.4</v>
      </c>
      <c r="E20" s="108">
        <f t="shared" si="0"/>
        <v>4713.170488534397</v>
      </c>
      <c r="F20" s="109">
        <v>40.119999999999997</v>
      </c>
      <c r="G20" s="110">
        <v>269228.17</v>
      </c>
      <c r="H20" s="111">
        <f t="shared" si="1"/>
        <v>6710.5725324027917</v>
      </c>
      <c r="I20" s="113">
        <v>189092.4</v>
      </c>
      <c r="J20" s="106">
        <v>40.119999999999997</v>
      </c>
      <c r="L20" s="112"/>
      <c r="P20" s="187" t="s">
        <v>594</v>
      </c>
      <c r="Q20" s="188"/>
      <c r="R20" s="188"/>
      <c r="S20" s="188"/>
      <c r="T20" s="189"/>
    </row>
    <row r="21" spans="1:21" ht="13.5" thickBot="1" x14ac:dyDescent="0.25">
      <c r="A21" t="s">
        <v>336</v>
      </c>
      <c r="B21" t="s">
        <v>337</v>
      </c>
      <c r="C21" s="106">
        <v>32.82</v>
      </c>
      <c r="D21" s="114">
        <v>166907.60999999999</v>
      </c>
      <c r="E21" s="108">
        <f t="shared" si="0"/>
        <v>5085.5457038391223</v>
      </c>
      <c r="F21" s="109">
        <v>32.82</v>
      </c>
      <c r="G21" s="115">
        <v>149447.67000000001</v>
      </c>
      <c r="H21" s="111">
        <f t="shared" si="1"/>
        <v>4553.554844606947</v>
      </c>
      <c r="J21" s="112"/>
      <c r="K21" s="115">
        <v>149447.67000000001</v>
      </c>
      <c r="L21" s="109">
        <v>32.82</v>
      </c>
      <c r="P21" s="178"/>
      <c r="Q21" s="178"/>
      <c r="R21" s="178"/>
      <c r="S21" s="178"/>
      <c r="T21" s="178"/>
    </row>
    <row r="22" spans="1:21" ht="13.5" thickBot="1" x14ac:dyDescent="0.25">
      <c r="A22" t="s">
        <v>338</v>
      </c>
      <c r="B22" t="s">
        <v>339</v>
      </c>
      <c r="C22" s="106">
        <v>40.32</v>
      </c>
      <c r="D22" s="114">
        <v>204644.69</v>
      </c>
      <c r="E22" s="108">
        <f t="shared" si="0"/>
        <v>5075.5131448412694</v>
      </c>
      <c r="F22" s="109">
        <v>40.32</v>
      </c>
      <c r="G22" s="115">
        <v>174398.81</v>
      </c>
      <c r="H22" s="111">
        <f t="shared" si="1"/>
        <v>4325.3673115079364</v>
      </c>
      <c r="J22" s="112"/>
      <c r="K22" s="115">
        <v>174398.81</v>
      </c>
      <c r="L22" s="109">
        <v>40.32</v>
      </c>
      <c r="P22" s="179"/>
      <c r="Q22" s="180"/>
      <c r="R22" s="180"/>
      <c r="S22" s="180"/>
    </row>
    <row r="23" spans="1:21" ht="13.5" thickBot="1" x14ac:dyDescent="0.25">
      <c r="A23" t="s">
        <v>340</v>
      </c>
      <c r="B23" t="s">
        <v>341</v>
      </c>
      <c r="C23" s="106">
        <v>40.85</v>
      </c>
      <c r="D23" s="114">
        <v>186670</v>
      </c>
      <c r="E23" s="108">
        <f t="shared" si="0"/>
        <v>4569.6450428396574</v>
      </c>
      <c r="F23" s="109">
        <v>40.85</v>
      </c>
      <c r="G23" s="115">
        <v>172087.82</v>
      </c>
      <c r="H23" s="111">
        <f t="shared" si="1"/>
        <v>4212.6761321909426</v>
      </c>
      <c r="J23" s="112"/>
      <c r="K23" s="115">
        <v>172087.82</v>
      </c>
      <c r="L23" s="109">
        <v>40.85</v>
      </c>
      <c r="P23" s="190" t="s">
        <v>595</v>
      </c>
      <c r="Q23" s="191"/>
      <c r="R23" s="191"/>
      <c r="S23" s="191"/>
      <c r="T23" s="192"/>
    </row>
    <row r="24" spans="1:21" ht="13.5" thickBot="1" x14ac:dyDescent="0.25">
      <c r="A24" t="s">
        <v>342</v>
      </c>
      <c r="B24" t="s">
        <v>343</v>
      </c>
      <c r="C24" s="106">
        <v>21.41</v>
      </c>
      <c r="D24" s="113">
        <v>80176.19</v>
      </c>
      <c r="E24" s="108">
        <f t="shared" si="0"/>
        <v>3744.8010275572165</v>
      </c>
      <c r="F24" s="109">
        <v>21.41</v>
      </c>
      <c r="G24" s="110">
        <v>105055.79</v>
      </c>
      <c r="H24" s="111">
        <f t="shared" si="1"/>
        <v>4906.8561419897242</v>
      </c>
      <c r="I24" s="113">
        <v>80176.19</v>
      </c>
      <c r="J24" s="106">
        <v>21.41</v>
      </c>
      <c r="L24" s="112"/>
      <c r="P24" s="193" t="s">
        <v>596</v>
      </c>
      <c r="Q24" s="194"/>
      <c r="R24" s="98"/>
      <c r="S24" s="98"/>
      <c r="T24" s="177"/>
    </row>
    <row r="25" spans="1:21" ht="13.5" thickBot="1" x14ac:dyDescent="0.25">
      <c r="A25" t="s">
        <v>344</v>
      </c>
      <c r="B25" t="s">
        <v>345</v>
      </c>
      <c r="C25" s="106">
        <v>8.77</v>
      </c>
      <c r="D25" s="114">
        <v>37069.81</v>
      </c>
      <c r="E25" s="108">
        <f t="shared" si="0"/>
        <v>4226.8882554161919</v>
      </c>
      <c r="F25" s="109">
        <v>8.77</v>
      </c>
      <c r="G25" s="115">
        <v>36695.769999999997</v>
      </c>
      <c r="H25" s="111">
        <f t="shared" si="1"/>
        <v>4184.2383124287344</v>
      </c>
      <c r="I25" s="108"/>
      <c r="J25" s="116"/>
      <c r="K25" s="115">
        <v>36695.769999999997</v>
      </c>
      <c r="L25" s="109">
        <v>8.77</v>
      </c>
      <c r="P25" s="181"/>
      <c r="Q25" s="98"/>
      <c r="R25" s="98"/>
      <c r="S25" s="98" t="s">
        <v>597</v>
      </c>
      <c r="T25" s="182" t="s">
        <v>598</v>
      </c>
    </row>
    <row r="26" spans="1:21" ht="13.5" thickBot="1" x14ac:dyDescent="0.25">
      <c r="A26" t="s">
        <v>346</v>
      </c>
      <c r="B26" t="s">
        <v>347</v>
      </c>
      <c r="C26" s="106">
        <v>56.49</v>
      </c>
      <c r="D26" s="114">
        <v>255291.6</v>
      </c>
      <c r="E26" s="108">
        <f t="shared" si="0"/>
        <v>4519.2352628783856</v>
      </c>
      <c r="F26" s="109">
        <v>56.49</v>
      </c>
      <c r="G26" s="115">
        <v>235269.16</v>
      </c>
      <c r="H26" s="111">
        <f t="shared" si="1"/>
        <v>4164.7930607187109</v>
      </c>
      <c r="J26" s="112"/>
      <c r="K26" s="115">
        <v>235269.16</v>
      </c>
      <c r="L26" s="109">
        <v>56.49</v>
      </c>
      <c r="P26" s="170"/>
      <c r="Q26" s="98"/>
      <c r="R26" s="183" t="s">
        <v>593</v>
      </c>
      <c r="S26" s="98">
        <v>52.43</v>
      </c>
      <c r="T26" s="176">
        <f>S26*U26</f>
        <v>14942.55</v>
      </c>
      <c r="U26" s="185">
        <v>285</v>
      </c>
    </row>
    <row r="27" spans="1:21" ht="13.5" thickBot="1" x14ac:dyDescent="0.25">
      <c r="A27" t="s">
        <v>348</v>
      </c>
      <c r="B27" t="s">
        <v>349</v>
      </c>
      <c r="C27" s="106">
        <v>31.74</v>
      </c>
      <c r="D27" s="114">
        <v>201836</v>
      </c>
      <c r="E27" s="108">
        <f t="shared" si="0"/>
        <v>6359.0422180214246</v>
      </c>
      <c r="F27" s="109">
        <v>31.74</v>
      </c>
      <c r="G27" s="115">
        <v>188322.56</v>
      </c>
      <c r="H27" s="111">
        <f t="shared" si="1"/>
        <v>5933.2879647132959</v>
      </c>
      <c r="J27" s="112"/>
      <c r="K27" s="115">
        <v>188322.56</v>
      </c>
      <c r="L27" s="109">
        <v>31.74</v>
      </c>
      <c r="P27" s="170"/>
      <c r="Q27" s="98"/>
      <c r="R27" s="98"/>
      <c r="S27" s="98"/>
      <c r="T27" s="177"/>
    </row>
    <row r="28" spans="1:21" ht="13.5" thickBot="1" x14ac:dyDescent="0.25">
      <c r="A28" t="s">
        <v>350</v>
      </c>
      <c r="B28" t="s">
        <v>351</v>
      </c>
      <c r="C28" s="106">
        <v>34.18</v>
      </c>
      <c r="D28" s="113">
        <v>213556.81</v>
      </c>
      <c r="E28" s="108">
        <f t="shared" si="0"/>
        <v>6248.0049736688125</v>
      </c>
      <c r="F28" s="109">
        <v>34.18</v>
      </c>
      <c r="G28" s="110">
        <v>316500.15000000002</v>
      </c>
      <c r="H28" s="111">
        <f t="shared" si="1"/>
        <v>9259.8054417788189</v>
      </c>
      <c r="I28" s="113">
        <v>213556.81</v>
      </c>
      <c r="J28" s="106">
        <v>34.18</v>
      </c>
      <c r="L28" s="112"/>
      <c r="P28" s="187" t="s">
        <v>599</v>
      </c>
      <c r="Q28" s="188"/>
      <c r="R28" s="188"/>
      <c r="S28" s="188"/>
      <c r="T28" s="189"/>
    </row>
    <row r="29" spans="1:21" ht="13.5" thickBot="1" x14ac:dyDescent="0.25">
      <c r="A29" t="s">
        <v>352</v>
      </c>
      <c r="B29" t="s">
        <v>353</v>
      </c>
      <c r="C29" s="106">
        <v>62.34</v>
      </c>
      <c r="D29" s="114">
        <v>391120.8</v>
      </c>
      <c r="E29" s="108">
        <f t="shared" si="0"/>
        <v>6273.9942252165538</v>
      </c>
      <c r="F29" s="109">
        <v>62.34</v>
      </c>
      <c r="G29" s="115">
        <v>282894.06</v>
      </c>
      <c r="H29" s="111">
        <f t="shared" si="1"/>
        <v>4537.9220404234838</v>
      </c>
      <c r="J29" s="112"/>
      <c r="K29" s="115">
        <v>282894.06</v>
      </c>
      <c r="L29" s="109">
        <v>62.34</v>
      </c>
    </row>
    <row r="30" spans="1:21" ht="13.5" thickBot="1" x14ac:dyDescent="0.25">
      <c r="A30" t="s">
        <v>354</v>
      </c>
      <c r="B30" t="s">
        <v>355</v>
      </c>
      <c r="C30" s="106">
        <v>33.35</v>
      </c>
      <c r="D30" s="113">
        <v>201626.39</v>
      </c>
      <c r="E30" s="108">
        <f t="shared" si="0"/>
        <v>6045.7688155922042</v>
      </c>
      <c r="F30" s="109">
        <v>33.35</v>
      </c>
      <c r="G30" s="110">
        <v>277356.90999999997</v>
      </c>
      <c r="H30" s="111">
        <f t="shared" si="1"/>
        <v>8316.5490254872548</v>
      </c>
      <c r="I30" s="113">
        <v>201626.39</v>
      </c>
      <c r="J30" s="106">
        <v>33.35</v>
      </c>
      <c r="L30" s="112"/>
    </row>
    <row r="31" spans="1:21" ht="13.5" thickBot="1" x14ac:dyDescent="0.25">
      <c r="A31" t="s">
        <v>356</v>
      </c>
      <c r="B31" t="s">
        <v>357</v>
      </c>
      <c r="C31" s="106">
        <v>22.68</v>
      </c>
      <c r="D31" s="113">
        <v>90968.4</v>
      </c>
      <c r="E31" s="108">
        <f t="shared" si="0"/>
        <v>4010.9523809523807</v>
      </c>
      <c r="F31" s="109">
        <v>22.68</v>
      </c>
      <c r="G31" s="110">
        <v>159372.57</v>
      </c>
      <c r="H31" s="111">
        <f t="shared" si="1"/>
        <v>7027.00925925926</v>
      </c>
      <c r="I31" s="113">
        <v>90968.4</v>
      </c>
      <c r="J31" s="106">
        <v>22.68</v>
      </c>
      <c r="L31" s="112"/>
    </row>
    <row r="32" spans="1:21" ht="13.5" thickBot="1" x14ac:dyDescent="0.25">
      <c r="A32" t="s">
        <v>358</v>
      </c>
      <c r="B32" t="s">
        <v>359</v>
      </c>
      <c r="C32" s="106">
        <v>52.07</v>
      </c>
      <c r="D32" s="114">
        <v>396646</v>
      </c>
      <c r="E32" s="108">
        <f t="shared" si="0"/>
        <v>7617.5532936431728</v>
      </c>
      <c r="F32" s="109">
        <v>52.07</v>
      </c>
      <c r="G32" s="115">
        <v>234097.05</v>
      </c>
      <c r="H32" s="111">
        <f t="shared" si="1"/>
        <v>4495.8142884578447</v>
      </c>
      <c r="J32" s="112"/>
      <c r="K32" s="115">
        <v>234097.05</v>
      </c>
      <c r="L32" s="109">
        <v>52.07</v>
      </c>
    </row>
    <row r="33" spans="1:20" ht="13.5" thickBot="1" x14ac:dyDescent="0.25">
      <c r="A33" t="s">
        <v>360</v>
      </c>
      <c r="B33" t="s">
        <v>361</v>
      </c>
      <c r="C33" s="106">
        <v>24.47</v>
      </c>
      <c r="D33" s="113">
        <v>121035</v>
      </c>
      <c r="E33" s="108">
        <f t="shared" si="0"/>
        <v>4946.2607274213324</v>
      </c>
      <c r="F33" s="109">
        <v>24.47</v>
      </c>
      <c r="G33" s="110">
        <v>180727.01</v>
      </c>
      <c r="H33" s="111">
        <f t="shared" si="1"/>
        <v>7385.6563138536994</v>
      </c>
      <c r="I33" s="113">
        <v>121035</v>
      </c>
      <c r="J33" s="106">
        <v>24.47</v>
      </c>
      <c r="L33" s="112"/>
    </row>
    <row r="34" spans="1:20" ht="13.5" thickBot="1" x14ac:dyDescent="0.25">
      <c r="A34" t="s">
        <v>362</v>
      </c>
      <c r="B34" t="s">
        <v>363</v>
      </c>
      <c r="C34" s="106">
        <v>22.91</v>
      </c>
      <c r="D34" s="114">
        <v>135254.1</v>
      </c>
      <c r="E34" s="108">
        <f t="shared" si="0"/>
        <v>5903.7145351374947</v>
      </c>
      <c r="F34" s="109">
        <v>22.91</v>
      </c>
      <c r="G34" s="115">
        <v>110813</v>
      </c>
      <c r="H34" s="111">
        <f t="shared" si="1"/>
        <v>4836.8834570056742</v>
      </c>
      <c r="J34" s="112"/>
      <c r="K34" s="115">
        <v>110813</v>
      </c>
      <c r="L34" s="109">
        <v>22.91</v>
      </c>
    </row>
    <row r="35" spans="1:20" ht="13.5" thickBot="1" x14ac:dyDescent="0.25">
      <c r="A35" t="s">
        <v>364</v>
      </c>
      <c r="B35" t="s">
        <v>365</v>
      </c>
      <c r="C35" s="106">
        <v>57.01</v>
      </c>
      <c r="D35" s="114">
        <v>369312.6</v>
      </c>
      <c r="E35" s="108">
        <f t="shared" si="0"/>
        <v>6478.0319242238202</v>
      </c>
      <c r="F35" s="109">
        <v>57.01</v>
      </c>
      <c r="G35" s="115">
        <v>294675.25</v>
      </c>
      <c r="H35" s="111">
        <f t="shared" si="1"/>
        <v>5168.8344150149096</v>
      </c>
      <c r="J35" s="112"/>
      <c r="K35" s="115">
        <v>294675.25</v>
      </c>
      <c r="L35" s="109">
        <v>57.01</v>
      </c>
    </row>
    <row r="36" spans="1:20" ht="13.5" thickBot="1" x14ac:dyDescent="0.25">
      <c r="A36" t="s">
        <v>366</v>
      </c>
      <c r="B36" t="s">
        <v>367</v>
      </c>
      <c r="C36" s="106">
        <v>18.93</v>
      </c>
      <c r="D36" s="113">
        <v>115049</v>
      </c>
      <c r="E36" s="108">
        <f t="shared" si="0"/>
        <v>6077.6016904384578</v>
      </c>
      <c r="F36" s="109">
        <v>18.93</v>
      </c>
      <c r="G36" s="110">
        <v>120399.61</v>
      </c>
      <c r="H36" s="111">
        <f t="shared" si="1"/>
        <v>6360.254094030639</v>
      </c>
      <c r="I36" s="113">
        <v>115049</v>
      </c>
      <c r="J36" s="106">
        <v>18.93</v>
      </c>
      <c r="L36" s="112"/>
    </row>
    <row r="37" spans="1:20" ht="13.5" thickBot="1" x14ac:dyDescent="0.25">
      <c r="A37" t="s">
        <v>368</v>
      </c>
      <c r="B37" t="s">
        <v>369</v>
      </c>
      <c r="C37" s="117">
        <v>38.18</v>
      </c>
      <c r="D37" s="118">
        <v>164083.20000000001</v>
      </c>
      <c r="E37" s="108">
        <f t="shared" si="0"/>
        <v>4297.6217915138823</v>
      </c>
      <c r="F37" s="119">
        <v>38.18</v>
      </c>
      <c r="G37" s="115">
        <v>101555.89</v>
      </c>
      <c r="H37" s="111">
        <f t="shared" si="1"/>
        <v>2659.9237820848612</v>
      </c>
      <c r="I37" s="120"/>
      <c r="J37" s="121"/>
      <c r="K37" s="115">
        <v>101555.89</v>
      </c>
      <c r="L37" s="119">
        <v>38.18</v>
      </c>
    </row>
    <row r="38" spans="1:20" x14ac:dyDescent="0.2">
      <c r="C38" s="112">
        <f>SUM(C2:C37)</f>
        <v>890.43</v>
      </c>
      <c r="D38" s="111">
        <f>SUM(D2:D37)</f>
        <v>4868085.1899999995</v>
      </c>
      <c r="E38" s="108"/>
      <c r="F38" s="112">
        <f>SUM(F2:F37)</f>
        <v>911.67</v>
      </c>
      <c r="G38" s="111">
        <f>SUM(G2:G37)</f>
        <v>4871852.6199999992</v>
      </c>
      <c r="H38" s="122"/>
      <c r="I38" s="108">
        <f>SUM(I2:I37)</f>
        <v>1740520.6800000002</v>
      </c>
      <c r="J38" s="112">
        <f>SUM(J2:J37)</f>
        <v>354.27000000000004</v>
      </c>
      <c r="K38" s="111">
        <f>SUM(K2:K37)</f>
        <v>2593086.6900000004</v>
      </c>
      <c r="L38" s="112">
        <f>SUM(L2:L37)</f>
        <v>557.4</v>
      </c>
      <c r="N38" s="108">
        <f>I38+K38</f>
        <v>4333607.370000001</v>
      </c>
      <c r="O38">
        <f>J38+L38</f>
        <v>911.67000000000007</v>
      </c>
      <c r="R38" s="165"/>
      <c r="T38" s="108">
        <f>T18+T26</f>
        <v>144029.03</v>
      </c>
    </row>
    <row r="39" spans="1:20" x14ac:dyDescent="0.2">
      <c r="C39" s="112"/>
      <c r="D39" s="111"/>
      <c r="E39" s="108"/>
      <c r="F39" s="112"/>
      <c r="G39" s="111"/>
      <c r="H39" s="122"/>
      <c r="I39" s="108"/>
      <c r="K39" s="111"/>
    </row>
    <row r="40" spans="1:20" ht="21" x14ac:dyDescent="0.45">
      <c r="C40" s="112"/>
      <c r="D40" s="111"/>
      <c r="E40" s="108"/>
      <c r="F40" s="112"/>
      <c r="G40" s="111"/>
      <c r="H40" s="122"/>
      <c r="I40" s="195" t="s">
        <v>370</v>
      </c>
      <c r="J40" s="195"/>
      <c r="K40" s="195"/>
      <c r="L40" s="195"/>
    </row>
    <row r="41" spans="1:20" ht="13.5" thickBot="1" x14ac:dyDescent="0.25">
      <c r="C41" s="112"/>
      <c r="D41" s="94"/>
      <c r="E41" s="108"/>
      <c r="F41" s="112"/>
      <c r="I41" s="196" t="s">
        <v>292</v>
      </c>
      <c r="J41" s="196"/>
      <c r="K41" s="196" t="s">
        <v>294</v>
      </c>
      <c r="L41" s="196"/>
    </row>
    <row r="42" spans="1:20" x14ac:dyDescent="0.2">
      <c r="C42" s="123"/>
      <c r="D42" s="94"/>
      <c r="E42" s="108"/>
      <c r="F42" s="123"/>
      <c r="I42" s="124">
        <f>I38/J38</f>
        <v>4912.9778982132275</v>
      </c>
      <c r="J42" s="125" t="s">
        <v>371</v>
      </c>
      <c r="K42" s="126">
        <f>K38/L38</f>
        <v>4652.111033369215</v>
      </c>
      <c r="L42" s="127" t="s">
        <v>371</v>
      </c>
      <c r="O42" t="s">
        <v>572</v>
      </c>
      <c r="Q42" s="108"/>
      <c r="T42" s="108">
        <f>N38+T38</f>
        <v>4477636.4000000013</v>
      </c>
    </row>
    <row r="43" spans="1:20" ht="13.5" thickBot="1" x14ac:dyDescent="0.25">
      <c r="C43" s="112"/>
      <c r="D43" s="94"/>
      <c r="E43" s="108"/>
      <c r="F43" s="112"/>
      <c r="I43" s="128">
        <v>354.27</v>
      </c>
      <c r="J43" s="120" t="s">
        <v>296</v>
      </c>
      <c r="K43" s="129">
        <v>557.4</v>
      </c>
      <c r="L43" s="130" t="s">
        <v>296</v>
      </c>
    </row>
    <row r="44" spans="1:20" x14ac:dyDescent="0.2">
      <c r="C44" s="112"/>
      <c r="D44" s="94"/>
      <c r="E44" s="108"/>
      <c r="F44" s="112"/>
    </row>
    <row r="45" spans="1:20" x14ac:dyDescent="0.2">
      <c r="C45" s="112"/>
      <c r="D45" s="94"/>
      <c r="E45" s="108"/>
      <c r="F45" s="112"/>
    </row>
    <row r="71" spans="13:13" x14ac:dyDescent="0.2">
      <c r="M71">
        <v>248</v>
      </c>
    </row>
  </sheetData>
  <mergeCells count="10">
    <mergeCell ref="C1:D1"/>
    <mergeCell ref="F1:G1"/>
    <mergeCell ref="I40:L40"/>
    <mergeCell ref="I41:J41"/>
    <mergeCell ref="K41:L41"/>
    <mergeCell ref="P20:T20"/>
    <mergeCell ref="P23:T23"/>
    <mergeCell ref="P24:Q24"/>
    <mergeCell ref="P28:T28"/>
    <mergeCell ref="P2:T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r:id="rId4">
            <anchor moveWithCells="1">
              <from>
                <xdr:col>13</xdr:col>
                <xdr:colOff>0</xdr:colOff>
                <xdr:row>47</xdr:row>
                <xdr:rowOff>0</xdr:rowOff>
              </from>
              <to>
                <xdr:col>19</xdr:col>
                <xdr:colOff>561975</xdr:colOff>
                <xdr:row>93</xdr:row>
                <xdr:rowOff>123825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34"/>
  <sheetViews>
    <sheetView topLeftCell="B151" workbookViewId="0">
      <selection activeCell="G4" sqref="G4"/>
    </sheetView>
  </sheetViews>
  <sheetFormatPr defaultRowHeight="12.75" x14ac:dyDescent="0.2"/>
  <cols>
    <col min="1" max="2" width="14.7109375" customWidth="1"/>
    <col min="3" max="3" width="37.28515625" customWidth="1"/>
    <col min="4" max="4" width="27.85546875" customWidth="1"/>
    <col min="5" max="12" width="14.7109375" customWidth="1"/>
  </cols>
  <sheetData>
    <row r="1" spans="1:41" x14ac:dyDescent="0.2">
      <c r="C1" s="131" t="s">
        <v>534</v>
      </c>
      <c r="E1" s="45">
        <v>593.29999999999995</v>
      </c>
      <c r="F1" s="112">
        <v>593</v>
      </c>
    </row>
    <row r="2" spans="1:41" x14ac:dyDescent="0.2">
      <c r="F2" s="163" t="s">
        <v>544</v>
      </c>
    </row>
    <row r="3" spans="1:41" x14ac:dyDescent="0.2">
      <c r="C3" s="131" t="s">
        <v>535</v>
      </c>
      <c r="E3" s="108">
        <f>Totalcontractorstestyr!G13+Totalcontractorstestyr!H13+Totalcontractorstestyr!I13+Totalcontractorstestyr!K13+Totalcontractorstestyr!L13+Totalcontractorstestyr!M13</f>
        <v>1821208.8300000003</v>
      </c>
      <c r="F3" s="108">
        <f>Totalcontractorstestyr!F13+Totalcontractorstestyr!J13</f>
        <v>93096.8</v>
      </c>
      <c r="G3" s="108">
        <f>E3+F3</f>
        <v>1914305.6300000004</v>
      </c>
    </row>
    <row r="4" spans="1:41" x14ac:dyDescent="0.2">
      <c r="C4" s="131" t="s">
        <v>536</v>
      </c>
      <c r="E4" s="108">
        <f>Totalcontractorstestyr!G12+Totalcontractorstestyr!K12</f>
        <v>683403.52</v>
      </c>
    </row>
    <row r="5" spans="1:41" x14ac:dyDescent="0.2">
      <c r="C5" s="131" t="s">
        <v>537</v>
      </c>
      <c r="E5" s="81">
        <f>E257</f>
        <v>304267.65000000031</v>
      </c>
    </row>
    <row r="6" spans="1:41" x14ac:dyDescent="0.2">
      <c r="C6" s="131" t="s">
        <v>538</v>
      </c>
      <c r="E6" s="94">
        <f>E273</f>
        <v>20744.149999999998</v>
      </c>
    </row>
    <row r="7" spans="1:41" x14ac:dyDescent="0.2">
      <c r="C7" s="131" t="s">
        <v>539</v>
      </c>
      <c r="E7" s="81">
        <f>E304</f>
        <v>4980</v>
      </c>
    </row>
    <row r="8" spans="1:41" x14ac:dyDescent="0.2">
      <c r="C8" s="131" t="s">
        <v>495</v>
      </c>
      <c r="E8">
        <f>E318</f>
        <v>394.44</v>
      </c>
    </row>
    <row r="9" spans="1:41" x14ac:dyDescent="0.2">
      <c r="C9" s="131" t="s">
        <v>540</v>
      </c>
      <c r="E9" s="81">
        <f>E334</f>
        <v>1350.68</v>
      </c>
      <c r="G9" s="131" t="s">
        <v>543</v>
      </c>
    </row>
    <row r="10" spans="1:41" ht="15.75" x14ac:dyDescent="0.2">
      <c r="E10" s="108">
        <f>SUM(E3:E9)</f>
        <v>2836349.2700000009</v>
      </c>
      <c r="G10" s="162">
        <f>AG10</f>
        <v>2836349.27</v>
      </c>
      <c r="H10" s="161"/>
      <c r="I10" s="198" t="s">
        <v>541</v>
      </c>
      <c r="J10" s="198"/>
      <c r="K10" s="198"/>
      <c r="L10" s="198" t="s">
        <v>542</v>
      </c>
      <c r="M10" s="198"/>
      <c r="N10" s="198"/>
      <c r="O10" s="198"/>
      <c r="P10" s="198"/>
      <c r="Q10" s="198"/>
      <c r="R10" s="198"/>
      <c r="S10" s="198"/>
      <c r="T10" s="198"/>
      <c r="U10" s="197">
        <v>0</v>
      </c>
      <c r="V10" s="197"/>
      <c r="W10" s="197"/>
      <c r="X10" s="197"/>
      <c r="Y10" s="197">
        <v>2836349.27</v>
      </c>
      <c r="Z10" s="197"/>
      <c r="AA10" s="197"/>
      <c r="AB10" s="197"/>
      <c r="AC10" s="197">
        <v>415985.67</v>
      </c>
      <c r="AD10" s="197"/>
      <c r="AE10" s="197">
        <v>0</v>
      </c>
      <c r="AF10" s="197"/>
      <c r="AG10" s="197">
        <v>2836349.27</v>
      </c>
      <c r="AH10" s="197"/>
      <c r="AI10" s="197"/>
      <c r="AJ10" s="197"/>
      <c r="AK10" s="197">
        <v>0</v>
      </c>
      <c r="AL10" s="197"/>
      <c r="AM10" s="197"/>
      <c r="AN10" s="197"/>
      <c r="AO10" s="197"/>
    </row>
    <row r="15" spans="1:41" x14ac:dyDescent="0.2">
      <c r="A15">
        <v>593.29999999999995</v>
      </c>
      <c r="B15" s="35">
        <v>43496</v>
      </c>
      <c r="C15" t="s">
        <v>382</v>
      </c>
      <c r="D15" t="s">
        <v>383</v>
      </c>
      <c r="E15">
        <v>0</v>
      </c>
      <c r="F15" s="94">
        <v>5146.63</v>
      </c>
      <c r="G15" t="s">
        <v>384</v>
      </c>
    </row>
    <row r="16" spans="1:41" x14ac:dyDescent="0.2">
      <c r="A16">
        <v>593.29999999999995</v>
      </c>
      <c r="B16" s="35">
        <v>43830</v>
      </c>
      <c r="C16" t="s">
        <v>385</v>
      </c>
      <c r="D16" t="s">
        <v>386</v>
      </c>
      <c r="E16">
        <v>250.84</v>
      </c>
      <c r="F16">
        <v>0</v>
      </c>
      <c r="G16" t="s">
        <v>387</v>
      </c>
    </row>
    <row r="17" spans="1:7" x14ac:dyDescent="0.2">
      <c r="A17">
        <v>593.29999999999995</v>
      </c>
      <c r="B17" s="35">
        <v>43830</v>
      </c>
      <c r="C17" t="s">
        <v>388</v>
      </c>
      <c r="D17" t="s">
        <v>389</v>
      </c>
      <c r="E17" s="94">
        <v>1134.57</v>
      </c>
      <c r="F17">
        <v>0</v>
      </c>
      <c r="G17" t="s">
        <v>390</v>
      </c>
    </row>
    <row r="18" spans="1:7" x14ac:dyDescent="0.2">
      <c r="A18">
        <v>593.29999999999995</v>
      </c>
      <c r="B18" s="35">
        <v>43830</v>
      </c>
      <c r="C18" t="s">
        <v>391</v>
      </c>
      <c r="D18" t="s">
        <v>392</v>
      </c>
      <c r="E18">
        <v>51.31</v>
      </c>
      <c r="F18">
        <v>0</v>
      </c>
      <c r="G18" t="s">
        <v>390</v>
      </c>
    </row>
    <row r="19" spans="1:7" x14ac:dyDescent="0.2">
      <c r="A19">
        <v>593.29999999999995</v>
      </c>
      <c r="B19" s="35">
        <v>43830</v>
      </c>
      <c r="C19" t="s">
        <v>393</v>
      </c>
      <c r="D19" t="s">
        <v>394</v>
      </c>
      <c r="E19">
        <v>0</v>
      </c>
      <c r="F19">
        <v>356.17</v>
      </c>
      <c r="G19" t="s">
        <v>395</v>
      </c>
    </row>
    <row r="20" spans="1:7" x14ac:dyDescent="0.2">
      <c r="A20">
        <v>593.29999999999995</v>
      </c>
      <c r="B20" s="35">
        <v>43830</v>
      </c>
      <c r="C20" t="s">
        <v>396</v>
      </c>
      <c r="D20" t="s">
        <v>397</v>
      </c>
      <c r="E20">
        <v>0</v>
      </c>
      <c r="F20" s="94">
        <v>1080.45</v>
      </c>
      <c r="G20" t="s">
        <v>395</v>
      </c>
    </row>
    <row r="21" spans="1:7" x14ac:dyDescent="0.2">
      <c r="A21">
        <v>593.29999999999995</v>
      </c>
      <c r="B21" s="35">
        <v>43830</v>
      </c>
      <c r="C21" t="s">
        <v>398</v>
      </c>
      <c r="D21" t="s">
        <v>399</v>
      </c>
      <c r="E21">
        <v>192.94</v>
      </c>
      <c r="F21">
        <v>0</v>
      </c>
      <c r="G21" t="s">
        <v>395</v>
      </c>
    </row>
    <row r="22" spans="1:7" x14ac:dyDescent="0.2">
      <c r="A22">
        <v>593.29999999999995</v>
      </c>
      <c r="B22" s="35">
        <v>43496</v>
      </c>
      <c r="C22" t="s">
        <v>400</v>
      </c>
      <c r="D22" t="s">
        <v>401</v>
      </c>
      <c r="E22">
        <v>0</v>
      </c>
      <c r="F22">
        <v>90.37</v>
      </c>
      <c r="G22" t="s">
        <v>395</v>
      </c>
    </row>
    <row r="23" spans="1:7" x14ac:dyDescent="0.2">
      <c r="A23">
        <v>593.29999999999995</v>
      </c>
      <c r="B23" s="35">
        <v>43830</v>
      </c>
      <c r="C23" t="s">
        <v>402</v>
      </c>
      <c r="D23" t="s">
        <v>403</v>
      </c>
      <c r="E23">
        <v>168.23</v>
      </c>
      <c r="F23">
        <v>0</v>
      </c>
      <c r="G23" t="s">
        <v>404</v>
      </c>
    </row>
    <row r="24" spans="1:7" x14ac:dyDescent="0.2">
      <c r="A24">
        <v>593.29999999999995</v>
      </c>
      <c r="B24" s="35">
        <v>43496</v>
      </c>
      <c r="C24" t="s">
        <v>400</v>
      </c>
      <c r="D24" t="s">
        <v>401</v>
      </c>
      <c r="E24">
        <v>0</v>
      </c>
      <c r="F24">
        <v>60.31</v>
      </c>
      <c r="G24" t="s">
        <v>404</v>
      </c>
    </row>
    <row r="25" spans="1:7" x14ac:dyDescent="0.2">
      <c r="A25">
        <v>593.29999999999995</v>
      </c>
      <c r="B25" s="35">
        <v>43830</v>
      </c>
      <c r="C25" t="s">
        <v>405</v>
      </c>
      <c r="D25" t="s">
        <v>406</v>
      </c>
      <c r="E25">
        <v>355.19</v>
      </c>
      <c r="F25">
        <v>0</v>
      </c>
      <c r="G25" t="s">
        <v>407</v>
      </c>
    </row>
    <row r="26" spans="1:7" x14ac:dyDescent="0.2">
      <c r="A26">
        <v>593.29999999999995</v>
      </c>
      <c r="B26" s="35">
        <v>43830</v>
      </c>
      <c r="C26" t="s">
        <v>408</v>
      </c>
      <c r="D26" t="s">
        <v>409</v>
      </c>
      <c r="E26">
        <v>0</v>
      </c>
      <c r="F26">
        <v>103.13</v>
      </c>
      <c r="G26" t="s">
        <v>407</v>
      </c>
    </row>
    <row r="27" spans="1:7" x14ac:dyDescent="0.2">
      <c r="A27">
        <v>593.29999999999995</v>
      </c>
      <c r="B27" s="35">
        <v>43830</v>
      </c>
      <c r="C27" t="s">
        <v>410</v>
      </c>
      <c r="D27" t="s">
        <v>411</v>
      </c>
      <c r="E27">
        <v>0</v>
      </c>
      <c r="F27">
        <v>232.05</v>
      </c>
      <c r="G27" t="s">
        <v>407</v>
      </c>
    </row>
    <row r="28" spans="1:7" x14ac:dyDescent="0.2">
      <c r="A28">
        <v>593.29999999999995</v>
      </c>
      <c r="B28" s="35">
        <v>43830</v>
      </c>
      <c r="C28" t="s">
        <v>412</v>
      </c>
      <c r="D28" t="s">
        <v>413</v>
      </c>
      <c r="E28">
        <v>356.41</v>
      </c>
      <c r="F28">
        <v>0</v>
      </c>
      <c r="G28" t="s">
        <v>407</v>
      </c>
    </row>
    <row r="29" spans="1:7" x14ac:dyDescent="0.2">
      <c r="A29">
        <v>593.29999999999995</v>
      </c>
      <c r="B29" s="35">
        <v>43830</v>
      </c>
      <c r="C29" t="s">
        <v>414</v>
      </c>
      <c r="D29" t="s">
        <v>399</v>
      </c>
      <c r="E29">
        <v>469.88</v>
      </c>
      <c r="F29">
        <v>0</v>
      </c>
      <c r="G29" t="s">
        <v>407</v>
      </c>
    </row>
    <row r="30" spans="1:7" x14ac:dyDescent="0.2">
      <c r="A30">
        <v>593.29999999999995</v>
      </c>
      <c r="B30" s="35">
        <v>43524</v>
      </c>
      <c r="C30" t="s">
        <v>415</v>
      </c>
      <c r="D30" t="s">
        <v>416</v>
      </c>
      <c r="E30">
        <v>0</v>
      </c>
      <c r="F30">
        <v>356.41</v>
      </c>
      <c r="G30" t="s">
        <v>407</v>
      </c>
    </row>
    <row r="31" spans="1:7" x14ac:dyDescent="0.2">
      <c r="A31">
        <v>593.29999999999995</v>
      </c>
      <c r="B31" s="35">
        <v>43496</v>
      </c>
      <c r="C31" t="s">
        <v>400</v>
      </c>
      <c r="D31" t="s">
        <v>399</v>
      </c>
      <c r="E31">
        <v>0</v>
      </c>
      <c r="F31">
        <v>165.79</v>
      </c>
      <c r="G31" t="s">
        <v>407</v>
      </c>
    </row>
    <row r="32" spans="1:7" x14ac:dyDescent="0.2">
      <c r="A32">
        <v>593.29999999999995</v>
      </c>
      <c r="B32" s="35">
        <v>43830</v>
      </c>
      <c r="C32" t="s">
        <v>417</v>
      </c>
      <c r="D32" t="s">
        <v>418</v>
      </c>
      <c r="E32">
        <v>0</v>
      </c>
      <c r="F32">
        <v>112.39</v>
      </c>
      <c r="G32" t="s">
        <v>419</v>
      </c>
    </row>
    <row r="33" spans="1:7" x14ac:dyDescent="0.2">
      <c r="A33">
        <v>593.29999999999995</v>
      </c>
      <c r="B33" s="35">
        <v>43830</v>
      </c>
      <c r="C33" t="s">
        <v>417</v>
      </c>
      <c r="D33" t="s">
        <v>418</v>
      </c>
      <c r="E33">
        <v>0</v>
      </c>
      <c r="F33">
        <v>112.39</v>
      </c>
      <c r="G33" t="s">
        <v>419</v>
      </c>
    </row>
    <row r="34" spans="1:7" x14ac:dyDescent="0.2">
      <c r="A34">
        <v>593.29999999999995</v>
      </c>
      <c r="B34" s="35">
        <v>43830</v>
      </c>
      <c r="C34" t="s">
        <v>417</v>
      </c>
      <c r="D34" t="s">
        <v>418</v>
      </c>
      <c r="E34">
        <v>112.39</v>
      </c>
      <c r="F34">
        <v>0</v>
      </c>
      <c r="G34" t="s">
        <v>419</v>
      </c>
    </row>
    <row r="35" spans="1:7" x14ac:dyDescent="0.2">
      <c r="A35">
        <v>593.29999999999995</v>
      </c>
      <c r="B35" s="35">
        <v>43830</v>
      </c>
      <c r="C35" t="s">
        <v>420</v>
      </c>
      <c r="D35" t="s">
        <v>399</v>
      </c>
      <c r="E35">
        <v>133.83000000000001</v>
      </c>
      <c r="F35">
        <v>0</v>
      </c>
      <c r="G35" t="s">
        <v>419</v>
      </c>
    </row>
    <row r="36" spans="1:7" x14ac:dyDescent="0.2">
      <c r="A36">
        <v>593.29999999999995</v>
      </c>
      <c r="B36" s="35">
        <v>43496</v>
      </c>
      <c r="C36" t="s">
        <v>400</v>
      </c>
      <c r="D36" t="s">
        <v>401</v>
      </c>
      <c r="E36">
        <v>0</v>
      </c>
      <c r="F36">
        <v>42.01</v>
      </c>
      <c r="G36" t="s">
        <v>419</v>
      </c>
    </row>
    <row r="37" spans="1:7" x14ac:dyDescent="0.2">
      <c r="A37">
        <v>593.29999999999995</v>
      </c>
      <c r="B37" s="35">
        <v>43830</v>
      </c>
      <c r="C37" t="s">
        <v>405</v>
      </c>
      <c r="D37" t="s">
        <v>421</v>
      </c>
      <c r="E37" s="94">
        <v>4830.88</v>
      </c>
      <c r="F37">
        <v>0</v>
      </c>
      <c r="G37" t="s">
        <v>422</v>
      </c>
    </row>
    <row r="38" spans="1:7" x14ac:dyDescent="0.2">
      <c r="A38">
        <v>593.29999999999995</v>
      </c>
      <c r="B38" s="35">
        <v>43830</v>
      </c>
      <c r="C38" t="s">
        <v>408</v>
      </c>
      <c r="D38" t="s">
        <v>423</v>
      </c>
      <c r="E38">
        <v>0</v>
      </c>
      <c r="F38" s="94">
        <v>1409.9</v>
      </c>
      <c r="G38" t="s">
        <v>422</v>
      </c>
    </row>
    <row r="39" spans="1:7" x14ac:dyDescent="0.2">
      <c r="A39">
        <v>593.29999999999995</v>
      </c>
      <c r="B39" s="35">
        <v>43830</v>
      </c>
      <c r="C39" t="s">
        <v>410</v>
      </c>
      <c r="D39" t="s">
        <v>424</v>
      </c>
      <c r="E39">
        <v>0</v>
      </c>
      <c r="F39" s="94">
        <v>3172.26</v>
      </c>
      <c r="G39" t="s">
        <v>422</v>
      </c>
    </row>
    <row r="40" spans="1:7" x14ac:dyDescent="0.2">
      <c r="A40">
        <v>593.29999999999995</v>
      </c>
      <c r="B40" s="35">
        <v>43830</v>
      </c>
      <c r="C40" t="s">
        <v>412</v>
      </c>
      <c r="D40" t="s">
        <v>425</v>
      </c>
      <c r="E40" s="94">
        <v>4872.24</v>
      </c>
      <c r="F40">
        <v>0</v>
      </c>
      <c r="G40" t="s">
        <v>422</v>
      </c>
    </row>
    <row r="41" spans="1:7" x14ac:dyDescent="0.2">
      <c r="A41">
        <v>593.29999999999995</v>
      </c>
      <c r="B41" s="35">
        <v>43524</v>
      </c>
      <c r="C41" t="s">
        <v>426</v>
      </c>
      <c r="D41" t="s">
        <v>424</v>
      </c>
      <c r="E41">
        <v>0</v>
      </c>
      <c r="F41" s="94">
        <v>4872.24</v>
      </c>
      <c r="G41" t="s">
        <v>422</v>
      </c>
    </row>
    <row r="42" spans="1:7" x14ac:dyDescent="0.2">
      <c r="A42">
        <v>593.29999999999995</v>
      </c>
      <c r="B42" s="35">
        <v>43830</v>
      </c>
      <c r="C42" t="s">
        <v>427</v>
      </c>
      <c r="D42" t="s">
        <v>428</v>
      </c>
      <c r="E42">
        <v>0</v>
      </c>
      <c r="F42">
        <v>527.12</v>
      </c>
      <c r="G42" t="s">
        <v>429</v>
      </c>
    </row>
    <row r="43" spans="1:7" x14ac:dyDescent="0.2">
      <c r="A43">
        <v>593.29999999999995</v>
      </c>
      <c r="B43" s="35">
        <v>43830</v>
      </c>
      <c r="C43" t="s">
        <v>427</v>
      </c>
      <c r="D43" t="s">
        <v>428</v>
      </c>
      <c r="E43">
        <v>509.24</v>
      </c>
      <c r="F43">
        <v>0</v>
      </c>
      <c r="G43" t="s">
        <v>429</v>
      </c>
    </row>
    <row r="44" spans="1:7" x14ac:dyDescent="0.2">
      <c r="A44">
        <v>593.29999999999995</v>
      </c>
      <c r="B44" s="35">
        <v>43830</v>
      </c>
      <c r="C44" t="s">
        <v>427</v>
      </c>
      <c r="D44" t="s">
        <v>428</v>
      </c>
      <c r="E44">
        <v>0</v>
      </c>
      <c r="F44">
        <v>509.24</v>
      </c>
      <c r="G44" t="s">
        <v>429</v>
      </c>
    </row>
    <row r="45" spans="1:7" x14ac:dyDescent="0.2">
      <c r="A45">
        <v>593.29999999999995</v>
      </c>
      <c r="B45" s="35">
        <v>43830</v>
      </c>
      <c r="C45" t="s">
        <v>430</v>
      </c>
      <c r="D45" t="s">
        <v>431</v>
      </c>
      <c r="E45">
        <v>0</v>
      </c>
      <c r="F45">
        <v>41.22</v>
      </c>
      <c r="G45" t="s">
        <v>429</v>
      </c>
    </row>
    <row r="46" spans="1:7" x14ac:dyDescent="0.2">
      <c r="A46">
        <v>593.29999999999995</v>
      </c>
      <c r="B46" s="35">
        <v>43830</v>
      </c>
      <c r="C46" t="s">
        <v>432</v>
      </c>
      <c r="D46" t="s">
        <v>433</v>
      </c>
      <c r="E46">
        <v>13.26</v>
      </c>
      <c r="F46">
        <v>0</v>
      </c>
      <c r="G46" t="s">
        <v>434</v>
      </c>
    </row>
    <row r="47" spans="1:7" x14ac:dyDescent="0.2">
      <c r="A47">
        <v>593.29999999999995</v>
      </c>
      <c r="B47" s="35">
        <v>43799</v>
      </c>
      <c r="C47" t="s">
        <v>432</v>
      </c>
      <c r="D47" t="s">
        <v>433</v>
      </c>
      <c r="E47">
        <v>14.14</v>
      </c>
      <c r="F47">
        <v>0</v>
      </c>
      <c r="G47" t="s">
        <v>434</v>
      </c>
    </row>
    <row r="48" spans="1:7" x14ac:dyDescent="0.2">
      <c r="A48">
        <v>593.29999999999995</v>
      </c>
      <c r="B48" s="35">
        <v>43769</v>
      </c>
      <c r="C48" t="s">
        <v>432</v>
      </c>
      <c r="D48" t="s">
        <v>433</v>
      </c>
      <c r="E48">
        <v>13.8</v>
      </c>
      <c r="F48">
        <v>0</v>
      </c>
      <c r="G48" t="s">
        <v>434</v>
      </c>
    </row>
    <row r="49" spans="1:7" x14ac:dyDescent="0.2">
      <c r="A49">
        <v>593.29999999999995</v>
      </c>
      <c r="B49" s="35">
        <v>43738</v>
      </c>
      <c r="C49" t="s">
        <v>432</v>
      </c>
      <c r="D49" t="s">
        <v>433</v>
      </c>
      <c r="E49">
        <v>16.27</v>
      </c>
      <c r="F49">
        <v>0</v>
      </c>
      <c r="G49" t="s">
        <v>434</v>
      </c>
    </row>
    <row r="50" spans="1:7" x14ac:dyDescent="0.2">
      <c r="A50">
        <v>593.29999999999995</v>
      </c>
      <c r="B50" s="35">
        <v>43708</v>
      </c>
      <c r="C50" t="s">
        <v>432</v>
      </c>
      <c r="D50" t="s">
        <v>433</v>
      </c>
      <c r="E50">
        <v>13.57</v>
      </c>
      <c r="F50">
        <v>0</v>
      </c>
      <c r="G50" t="s">
        <v>434</v>
      </c>
    </row>
    <row r="51" spans="1:7" x14ac:dyDescent="0.2">
      <c r="A51">
        <v>593.29999999999995</v>
      </c>
      <c r="B51" s="35">
        <v>43646</v>
      </c>
      <c r="C51" t="s">
        <v>432</v>
      </c>
      <c r="D51" t="s">
        <v>433</v>
      </c>
      <c r="E51">
        <v>13.52</v>
      </c>
      <c r="F51">
        <v>0</v>
      </c>
      <c r="G51" t="s">
        <v>434</v>
      </c>
    </row>
    <row r="52" spans="1:7" x14ac:dyDescent="0.2">
      <c r="A52">
        <v>593.29999999999995</v>
      </c>
      <c r="B52" s="35">
        <v>43585</v>
      </c>
      <c r="C52" t="s">
        <v>432</v>
      </c>
      <c r="D52" t="s">
        <v>433</v>
      </c>
      <c r="E52">
        <v>14.07</v>
      </c>
      <c r="F52">
        <v>0</v>
      </c>
      <c r="G52" t="s">
        <v>434</v>
      </c>
    </row>
    <row r="53" spans="1:7" x14ac:dyDescent="0.2">
      <c r="A53">
        <v>593.29999999999995</v>
      </c>
      <c r="B53" s="35">
        <v>43555</v>
      </c>
      <c r="C53" t="s">
        <v>432</v>
      </c>
      <c r="D53" t="s">
        <v>433</v>
      </c>
      <c r="E53">
        <v>12.43</v>
      </c>
      <c r="F53">
        <v>0</v>
      </c>
      <c r="G53" t="s">
        <v>434</v>
      </c>
    </row>
    <row r="54" spans="1:7" x14ac:dyDescent="0.2">
      <c r="A54">
        <v>593.29999999999995</v>
      </c>
      <c r="B54" s="35">
        <v>43524</v>
      </c>
      <c r="C54" t="s">
        <v>432</v>
      </c>
      <c r="D54" t="s">
        <v>433</v>
      </c>
      <c r="E54">
        <v>12.01</v>
      </c>
      <c r="F54">
        <v>0</v>
      </c>
      <c r="G54" t="s">
        <v>434</v>
      </c>
    </row>
    <row r="55" spans="1:7" x14ac:dyDescent="0.2">
      <c r="A55">
        <v>593.29999999999995</v>
      </c>
      <c r="B55" s="35">
        <v>43496</v>
      </c>
      <c r="C55" t="s">
        <v>432</v>
      </c>
      <c r="D55" t="s">
        <v>435</v>
      </c>
      <c r="E55">
        <v>0.99</v>
      </c>
      <c r="F55">
        <v>0</v>
      </c>
      <c r="G55" t="s">
        <v>434</v>
      </c>
    </row>
    <row r="56" spans="1:7" x14ac:dyDescent="0.2">
      <c r="A56">
        <v>593.29999999999995</v>
      </c>
      <c r="B56" s="35">
        <v>43496</v>
      </c>
      <c r="C56" t="s">
        <v>432</v>
      </c>
      <c r="D56" t="s">
        <v>433</v>
      </c>
      <c r="E56">
        <v>13.4</v>
      </c>
      <c r="F56">
        <v>0</v>
      </c>
      <c r="G56" t="s">
        <v>434</v>
      </c>
    </row>
    <row r="57" spans="1:7" x14ac:dyDescent="0.2">
      <c r="A57">
        <v>593.29999999999995</v>
      </c>
      <c r="B57" s="35">
        <v>43677</v>
      </c>
      <c r="C57" t="s">
        <v>432</v>
      </c>
      <c r="D57" t="s">
        <v>433</v>
      </c>
      <c r="E57">
        <v>12.04</v>
      </c>
      <c r="F57">
        <v>0</v>
      </c>
      <c r="G57" t="s">
        <v>434</v>
      </c>
    </row>
    <row r="58" spans="1:7" x14ac:dyDescent="0.2">
      <c r="A58">
        <v>593.29999999999995</v>
      </c>
      <c r="B58" s="35">
        <v>43616</v>
      </c>
      <c r="C58" t="s">
        <v>432</v>
      </c>
      <c r="D58" t="s">
        <v>433</v>
      </c>
      <c r="E58">
        <v>14.42</v>
      </c>
      <c r="F58">
        <v>0</v>
      </c>
      <c r="G58" t="s">
        <v>434</v>
      </c>
    </row>
    <row r="59" spans="1:7" x14ac:dyDescent="0.2">
      <c r="A59">
        <v>593.29999999999995</v>
      </c>
      <c r="B59" s="35">
        <v>43830</v>
      </c>
      <c r="C59" t="s">
        <v>436</v>
      </c>
      <c r="D59" t="s">
        <v>437</v>
      </c>
      <c r="E59" s="94">
        <v>12136.16</v>
      </c>
      <c r="F59">
        <v>0</v>
      </c>
      <c r="G59" t="s">
        <v>384</v>
      </c>
    </row>
    <row r="60" spans="1:7" x14ac:dyDescent="0.2">
      <c r="A60">
        <v>593.29999999999995</v>
      </c>
      <c r="B60" s="35">
        <v>43799</v>
      </c>
      <c r="C60" t="s">
        <v>436</v>
      </c>
      <c r="D60" t="s">
        <v>437</v>
      </c>
      <c r="E60" s="94">
        <v>12106.88</v>
      </c>
      <c r="F60">
        <v>0</v>
      </c>
      <c r="G60" t="s">
        <v>384</v>
      </c>
    </row>
    <row r="61" spans="1:7" x14ac:dyDescent="0.2">
      <c r="A61">
        <v>593.29999999999995</v>
      </c>
      <c r="B61" s="35">
        <v>43769</v>
      </c>
      <c r="C61" t="s">
        <v>436</v>
      </c>
      <c r="D61" t="s">
        <v>437</v>
      </c>
      <c r="E61" s="94">
        <v>14490.66</v>
      </c>
      <c r="F61">
        <v>0</v>
      </c>
      <c r="G61" t="s">
        <v>384</v>
      </c>
    </row>
    <row r="62" spans="1:7" x14ac:dyDescent="0.2">
      <c r="A62">
        <v>593.29999999999995</v>
      </c>
      <c r="B62" s="35">
        <v>43738</v>
      </c>
      <c r="C62" t="s">
        <v>436</v>
      </c>
      <c r="D62" t="s">
        <v>437</v>
      </c>
      <c r="E62">
        <v>26.52</v>
      </c>
      <c r="F62">
        <v>0</v>
      </c>
      <c r="G62" t="s">
        <v>384</v>
      </c>
    </row>
    <row r="63" spans="1:7" x14ac:dyDescent="0.2">
      <c r="A63">
        <v>593.29999999999995</v>
      </c>
      <c r="B63" s="35">
        <v>43738</v>
      </c>
      <c r="C63" t="s">
        <v>436</v>
      </c>
      <c r="D63" t="s">
        <v>437</v>
      </c>
      <c r="E63" s="94">
        <v>14990.35</v>
      </c>
      <c r="F63">
        <v>0</v>
      </c>
      <c r="G63" t="s">
        <v>384</v>
      </c>
    </row>
    <row r="64" spans="1:7" x14ac:dyDescent="0.2">
      <c r="A64">
        <v>593.29999999999995</v>
      </c>
      <c r="B64" s="35">
        <v>43708</v>
      </c>
      <c r="C64" t="s">
        <v>436</v>
      </c>
      <c r="D64" t="s">
        <v>437</v>
      </c>
      <c r="E64" s="94">
        <v>13823.58</v>
      </c>
      <c r="F64">
        <v>0</v>
      </c>
      <c r="G64" t="s">
        <v>384</v>
      </c>
    </row>
    <row r="65" spans="1:7" x14ac:dyDescent="0.2">
      <c r="A65">
        <v>593.29999999999995</v>
      </c>
      <c r="B65" s="35">
        <v>43708</v>
      </c>
      <c r="C65" t="s">
        <v>436</v>
      </c>
      <c r="D65" t="s">
        <v>437</v>
      </c>
      <c r="E65">
        <v>25</v>
      </c>
      <c r="F65">
        <v>0</v>
      </c>
      <c r="G65" t="s">
        <v>384</v>
      </c>
    </row>
    <row r="66" spans="1:7" x14ac:dyDescent="0.2">
      <c r="A66">
        <v>593.29999999999995</v>
      </c>
      <c r="B66" s="35">
        <v>43646</v>
      </c>
      <c r="C66" t="s">
        <v>436</v>
      </c>
      <c r="D66" t="s">
        <v>437</v>
      </c>
      <c r="E66" s="94">
        <v>13161.54</v>
      </c>
      <c r="F66">
        <v>0</v>
      </c>
      <c r="G66" t="s">
        <v>384</v>
      </c>
    </row>
    <row r="67" spans="1:7" x14ac:dyDescent="0.2">
      <c r="A67">
        <v>593.29999999999995</v>
      </c>
      <c r="B67" s="35">
        <v>43585</v>
      </c>
      <c r="C67" t="s">
        <v>436</v>
      </c>
      <c r="D67" t="s">
        <v>437</v>
      </c>
      <c r="E67">
        <v>119.22</v>
      </c>
      <c r="F67">
        <v>0</v>
      </c>
      <c r="G67" t="s">
        <v>384</v>
      </c>
    </row>
    <row r="68" spans="1:7" x14ac:dyDescent="0.2">
      <c r="A68">
        <v>593.29999999999995</v>
      </c>
      <c r="B68" s="35">
        <v>43585</v>
      </c>
      <c r="C68" t="s">
        <v>436</v>
      </c>
      <c r="D68" t="s">
        <v>437</v>
      </c>
      <c r="E68" s="94">
        <v>13803.45</v>
      </c>
      <c r="F68">
        <v>0</v>
      </c>
      <c r="G68" t="s">
        <v>384</v>
      </c>
    </row>
    <row r="69" spans="1:7" x14ac:dyDescent="0.2">
      <c r="A69">
        <v>593.29999999999995</v>
      </c>
      <c r="B69" s="35">
        <v>43555</v>
      </c>
      <c r="C69" t="s">
        <v>436</v>
      </c>
      <c r="D69" t="s">
        <v>437</v>
      </c>
      <c r="E69" s="94">
        <v>13057.44</v>
      </c>
      <c r="F69">
        <v>0</v>
      </c>
      <c r="G69" t="s">
        <v>384</v>
      </c>
    </row>
    <row r="70" spans="1:7" x14ac:dyDescent="0.2">
      <c r="A70">
        <v>593.29999999999995</v>
      </c>
      <c r="B70" s="35">
        <v>43524</v>
      </c>
      <c r="C70" t="s">
        <v>436</v>
      </c>
      <c r="D70" t="s">
        <v>437</v>
      </c>
      <c r="E70" s="94">
        <v>11330.65</v>
      </c>
      <c r="F70">
        <v>0</v>
      </c>
      <c r="G70" t="s">
        <v>384</v>
      </c>
    </row>
    <row r="71" spans="1:7" x14ac:dyDescent="0.2">
      <c r="A71">
        <v>593.29999999999995</v>
      </c>
      <c r="B71" s="35">
        <v>43496</v>
      </c>
      <c r="C71" t="s">
        <v>436</v>
      </c>
      <c r="D71" t="s">
        <v>437</v>
      </c>
      <c r="E71" s="94">
        <v>1586.34</v>
      </c>
      <c r="F71">
        <v>0</v>
      </c>
      <c r="G71" t="s">
        <v>384</v>
      </c>
    </row>
    <row r="72" spans="1:7" x14ac:dyDescent="0.2">
      <c r="A72">
        <v>593.29999999999995</v>
      </c>
      <c r="B72" s="35">
        <v>43496</v>
      </c>
      <c r="C72" t="s">
        <v>436</v>
      </c>
      <c r="D72" t="s">
        <v>438</v>
      </c>
      <c r="E72" s="94">
        <v>5146.63</v>
      </c>
      <c r="F72">
        <v>0</v>
      </c>
      <c r="G72" t="s">
        <v>384</v>
      </c>
    </row>
    <row r="73" spans="1:7" x14ac:dyDescent="0.2">
      <c r="A73">
        <v>593.29999999999995</v>
      </c>
      <c r="B73" s="35">
        <v>43496</v>
      </c>
      <c r="C73" t="s">
        <v>436</v>
      </c>
      <c r="D73" t="s">
        <v>437</v>
      </c>
      <c r="E73" s="94">
        <v>13478.42</v>
      </c>
      <c r="F73">
        <v>0</v>
      </c>
      <c r="G73" t="s">
        <v>384</v>
      </c>
    </row>
    <row r="74" spans="1:7" x14ac:dyDescent="0.2">
      <c r="A74">
        <v>593.29999999999995</v>
      </c>
      <c r="B74" s="35">
        <v>43677</v>
      </c>
      <c r="C74" t="s">
        <v>436</v>
      </c>
      <c r="D74" t="s">
        <v>437</v>
      </c>
      <c r="E74" s="94">
        <v>12067.08</v>
      </c>
      <c r="F74">
        <v>0</v>
      </c>
      <c r="G74" t="s">
        <v>384</v>
      </c>
    </row>
    <row r="75" spans="1:7" x14ac:dyDescent="0.2">
      <c r="A75">
        <v>593.29999999999995</v>
      </c>
      <c r="B75" s="35">
        <v>43616</v>
      </c>
      <c r="C75" t="s">
        <v>436</v>
      </c>
      <c r="D75" t="s">
        <v>437</v>
      </c>
      <c r="E75" s="94">
        <v>14580.63</v>
      </c>
      <c r="F75">
        <v>0</v>
      </c>
      <c r="G75" t="s">
        <v>384</v>
      </c>
    </row>
    <row r="76" spans="1:7" x14ac:dyDescent="0.2">
      <c r="A76">
        <v>593.29999999999995</v>
      </c>
      <c r="B76" s="35">
        <v>43830</v>
      </c>
      <c r="C76" t="s">
        <v>436</v>
      </c>
      <c r="E76" s="94">
        <v>1083.29</v>
      </c>
      <c r="F76">
        <v>0</v>
      </c>
      <c r="G76" t="s">
        <v>387</v>
      </c>
    </row>
    <row r="77" spans="1:7" x14ac:dyDescent="0.2">
      <c r="A77">
        <v>593.29999999999995</v>
      </c>
      <c r="B77" s="35">
        <v>43799</v>
      </c>
      <c r="C77" t="s">
        <v>436</v>
      </c>
      <c r="E77" s="94">
        <v>1191.26</v>
      </c>
      <c r="F77">
        <v>0</v>
      </c>
      <c r="G77" t="s">
        <v>387</v>
      </c>
    </row>
    <row r="78" spans="1:7" x14ac:dyDescent="0.2">
      <c r="A78">
        <v>593.29999999999995</v>
      </c>
      <c r="B78" s="35">
        <v>43769</v>
      </c>
      <c r="C78" t="s">
        <v>436</v>
      </c>
      <c r="E78" s="94">
        <v>1760.69</v>
      </c>
      <c r="F78">
        <v>0</v>
      </c>
      <c r="G78" t="s">
        <v>387</v>
      </c>
    </row>
    <row r="79" spans="1:7" x14ac:dyDescent="0.2">
      <c r="A79">
        <v>593.29999999999995</v>
      </c>
      <c r="B79" s="35">
        <v>43738</v>
      </c>
      <c r="C79" t="s">
        <v>436</v>
      </c>
      <c r="E79" s="94">
        <v>1382.56</v>
      </c>
      <c r="F79">
        <v>0</v>
      </c>
      <c r="G79" t="s">
        <v>387</v>
      </c>
    </row>
    <row r="80" spans="1:7" x14ac:dyDescent="0.2">
      <c r="A80">
        <v>593.29999999999995</v>
      </c>
      <c r="B80" s="35">
        <v>43708</v>
      </c>
      <c r="C80" t="s">
        <v>436</v>
      </c>
      <c r="E80" s="94">
        <v>1141.48</v>
      </c>
      <c r="F80">
        <v>0</v>
      </c>
      <c r="G80" t="s">
        <v>387</v>
      </c>
    </row>
    <row r="81" spans="1:7" x14ac:dyDescent="0.2">
      <c r="A81">
        <v>593.29999999999995</v>
      </c>
      <c r="B81" s="35">
        <v>43646</v>
      </c>
      <c r="C81" t="s">
        <v>436</v>
      </c>
      <c r="E81" s="94">
        <v>1231.6600000000001</v>
      </c>
      <c r="F81">
        <v>0</v>
      </c>
      <c r="G81" t="s">
        <v>387</v>
      </c>
    </row>
    <row r="82" spans="1:7" x14ac:dyDescent="0.2">
      <c r="A82">
        <v>593.29999999999995</v>
      </c>
      <c r="B82" s="35">
        <v>43585</v>
      </c>
      <c r="C82" t="s">
        <v>436</v>
      </c>
      <c r="E82">
        <v>11.61</v>
      </c>
      <c r="F82">
        <v>0</v>
      </c>
      <c r="G82" t="s">
        <v>387</v>
      </c>
    </row>
    <row r="83" spans="1:7" x14ac:dyDescent="0.2">
      <c r="A83">
        <v>593.29999999999995</v>
      </c>
      <c r="B83" s="35">
        <v>43585</v>
      </c>
      <c r="C83" t="s">
        <v>436</v>
      </c>
      <c r="E83" s="94">
        <v>1186.93</v>
      </c>
      <c r="F83">
        <v>0</v>
      </c>
      <c r="G83" t="s">
        <v>387</v>
      </c>
    </row>
    <row r="84" spans="1:7" x14ac:dyDescent="0.2">
      <c r="A84">
        <v>593.29999999999995</v>
      </c>
      <c r="B84" s="35">
        <v>43555</v>
      </c>
      <c r="C84" t="s">
        <v>436</v>
      </c>
      <c r="E84" s="94">
        <v>1057.06</v>
      </c>
      <c r="F84">
        <v>0</v>
      </c>
      <c r="G84" t="s">
        <v>387</v>
      </c>
    </row>
    <row r="85" spans="1:7" x14ac:dyDescent="0.2">
      <c r="A85">
        <v>593.29999999999995</v>
      </c>
      <c r="B85" s="35">
        <v>43524</v>
      </c>
      <c r="C85" t="s">
        <v>436</v>
      </c>
      <c r="E85" s="94">
        <v>1033.5899999999999</v>
      </c>
      <c r="F85">
        <v>0</v>
      </c>
      <c r="G85" t="s">
        <v>387</v>
      </c>
    </row>
    <row r="86" spans="1:7" x14ac:dyDescent="0.2">
      <c r="A86">
        <v>593.29999999999995</v>
      </c>
      <c r="B86" s="35">
        <v>43496</v>
      </c>
      <c r="C86" t="s">
        <v>436</v>
      </c>
      <c r="E86">
        <v>1.17</v>
      </c>
      <c r="F86">
        <v>0</v>
      </c>
      <c r="G86" t="s">
        <v>387</v>
      </c>
    </row>
    <row r="87" spans="1:7" x14ac:dyDescent="0.2">
      <c r="A87">
        <v>593.29999999999995</v>
      </c>
      <c r="B87" s="35">
        <v>43496</v>
      </c>
      <c r="C87" t="s">
        <v>436</v>
      </c>
      <c r="E87" s="94">
        <v>1117.8900000000001</v>
      </c>
      <c r="F87">
        <v>0</v>
      </c>
      <c r="G87" t="s">
        <v>387</v>
      </c>
    </row>
    <row r="88" spans="1:7" x14ac:dyDescent="0.2">
      <c r="A88">
        <v>593.29999999999995</v>
      </c>
      <c r="B88" s="35">
        <v>43677</v>
      </c>
      <c r="C88" t="s">
        <v>436</v>
      </c>
      <c r="E88" s="94">
        <v>1022.95</v>
      </c>
      <c r="F88">
        <v>0</v>
      </c>
      <c r="G88" t="s">
        <v>387</v>
      </c>
    </row>
    <row r="89" spans="1:7" x14ac:dyDescent="0.2">
      <c r="A89">
        <v>593.29999999999995</v>
      </c>
      <c r="B89" s="35">
        <v>43616</v>
      </c>
      <c r="C89" t="s">
        <v>436</v>
      </c>
      <c r="E89" s="94">
        <v>1844.07</v>
      </c>
      <c r="F89">
        <v>0</v>
      </c>
      <c r="G89" t="s">
        <v>387</v>
      </c>
    </row>
    <row r="90" spans="1:7" x14ac:dyDescent="0.2">
      <c r="A90">
        <v>593.29999999999995</v>
      </c>
      <c r="B90" s="35">
        <v>43830</v>
      </c>
      <c r="C90" t="s">
        <v>436</v>
      </c>
      <c r="D90" t="s">
        <v>437</v>
      </c>
      <c r="E90">
        <v>325.05</v>
      </c>
      <c r="F90">
        <v>0</v>
      </c>
      <c r="G90" t="s">
        <v>439</v>
      </c>
    </row>
    <row r="91" spans="1:7" x14ac:dyDescent="0.2">
      <c r="A91">
        <v>593.29999999999995</v>
      </c>
      <c r="B91" s="35">
        <v>43769</v>
      </c>
      <c r="C91" t="s">
        <v>436</v>
      </c>
      <c r="D91" t="s">
        <v>437</v>
      </c>
      <c r="E91">
        <v>88.65</v>
      </c>
      <c r="F91">
        <v>0</v>
      </c>
      <c r="G91" t="s">
        <v>439</v>
      </c>
    </row>
    <row r="92" spans="1:7" x14ac:dyDescent="0.2">
      <c r="A92">
        <v>593.29999999999995</v>
      </c>
      <c r="B92" s="35">
        <v>43738</v>
      </c>
      <c r="C92" t="s">
        <v>436</v>
      </c>
      <c r="D92" t="s">
        <v>437</v>
      </c>
      <c r="E92">
        <v>14.78</v>
      </c>
      <c r="F92">
        <v>0</v>
      </c>
      <c r="G92" t="s">
        <v>439</v>
      </c>
    </row>
    <row r="93" spans="1:7" x14ac:dyDescent="0.2">
      <c r="A93">
        <v>593.29999999999995</v>
      </c>
      <c r="B93" s="35">
        <v>43708</v>
      </c>
      <c r="C93" t="s">
        <v>436</v>
      </c>
      <c r="D93" t="s">
        <v>437</v>
      </c>
      <c r="E93">
        <v>265.95</v>
      </c>
      <c r="F93">
        <v>0</v>
      </c>
      <c r="G93" t="s">
        <v>439</v>
      </c>
    </row>
    <row r="94" spans="1:7" x14ac:dyDescent="0.2">
      <c r="A94">
        <v>593.29999999999995</v>
      </c>
      <c r="B94" s="35">
        <v>43524</v>
      </c>
      <c r="C94" t="s">
        <v>436</v>
      </c>
      <c r="D94" t="s">
        <v>437</v>
      </c>
      <c r="E94">
        <v>236.4</v>
      </c>
      <c r="F94">
        <v>0</v>
      </c>
      <c r="G94" t="s">
        <v>439</v>
      </c>
    </row>
    <row r="95" spans="1:7" x14ac:dyDescent="0.2">
      <c r="A95">
        <v>593.29999999999995</v>
      </c>
      <c r="B95" s="35">
        <v>43496</v>
      </c>
      <c r="C95" t="s">
        <v>436</v>
      </c>
      <c r="D95" t="s">
        <v>437</v>
      </c>
      <c r="E95">
        <v>125.59</v>
      </c>
      <c r="F95">
        <v>0</v>
      </c>
      <c r="G95" t="s">
        <v>439</v>
      </c>
    </row>
    <row r="96" spans="1:7" x14ac:dyDescent="0.2">
      <c r="A96">
        <v>593.29999999999995</v>
      </c>
      <c r="B96" s="35">
        <v>43677</v>
      </c>
      <c r="C96" t="s">
        <v>436</v>
      </c>
      <c r="D96" t="s">
        <v>437</v>
      </c>
      <c r="E96">
        <v>317.66000000000003</v>
      </c>
      <c r="F96">
        <v>0</v>
      </c>
      <c r="G96" t="s">
        <v>439</v>
      </c>
    </row>
    <row r="97" spans="1:7" x14ac:dyDescent="0.2">
      <c r="A97">
        <v>593.29999999999995</v>
      </c>
      <c r="B97" s="35">
        <v>43616</v>
      </c>
      <c r="C97" t="s">
        <v>436</v>
      </c>
      <c r="D97" t="s">
        <v>437</v>
      </c>
      <c r="E97">
        <v>398.93</v>
      </c>
      <c r="F97">
        <v>0</v>
      </c>
      <c r="G97" t="s">
        <v>439</v>
      </c>
    </row>
    <row r="98" spans="1:7" x14ac:dyDescent="0.2">
      <c r="A98">
        <v>593.29999999999995</v>
      </c>
      <c r="B98" s="35">
        <v>43830</v>
      </c>
      <c r="C98" t="s">
        <v>432</v>
      </c>
      <c r="D98" t="s">
        <v>440</v>
      </c>
      <c r="E98" s="94">
        <v>1341.13</v>
      </c>
      <c r="F98">
        <v>0</v>
      </c>
      <c r="G98" t="s">
        <v>441</v>
      </c>
    </row>
    <row r="99" spans="1:7" x14ac:dyDescent="0.2">
      <c r="A99">
        <v>593.29999999999995</v>
      </c>
      <c r="B99" s="35">
        <v>43799</v>
      </c>
      <c r="C99" t="s">
        <v>432</v>
      </c>
      <c r="D99" t="s">
        <v>440</v>
      </c>
      <c r="E99" s="94">
        <v>1516.39</v>
      </c>
      <c r="F99">
        <v>0</v>
      </c>
      <c r="G99" t="s">
        <v>441</v>
      </c>
    </row>
    <row r="100" spans="1:7" x14ac:dyDescent="0.2">
      <c r="A100">
        <v>593.29999999999995</v>
      </c>
      <c r="B100" s="35">
        <v>43769</v>
      </c>
      <c r="C100" t="s">
        <v>432</v>
      </c>
      <c r="D100" t="s">
        <v>440</v>
      </c>
      <c r="E100">
        <v>169.81</v>
      </c>
      <c r="F100">
        <v>0</v>
      </c>
      <c r="G100" t="s">
        <v>441</v>
      </c>
    </row>
    <row r="101" spans="1:7" x14ac:dyDescent="0.2">
      <c r="A101">
        <v>593.29999999999995</v>
      </c>
      <c r="B101" s="35">
        <v>43738</v>
      </c>
      <c r="C101" t="s">
        <v>432</v>
      </c>
      <c r="D101" t="s">
        <v>440</v>
      </c>
      <c r="E101">
        <v>769.69</v>
      </c>
      <c r="F101">
        <v>0</v>
      </c>
      <c r="G101" t="s">
        <v>441</v>
      </c>
    </row>
    <row r="102" spans="1:7" x14ac:dyDescent="0.2">
      <c r="A102">
        <v>593.29999999999995</v>
      </c>
      <c r="B102" s="35">
        <v>43585</v>
      </c>
      <c r="C102" t="s">
        <v>432</v>
      </c>
      <c r="D102" t="s">
        <v>440</v>
      </c>
      <c r="E102">
        <v>6.04</v>
      </c>
      <c r="F102">
        <v>0</v>
      </c>
      <c r="G102" t="s">
        <v>441</v>
      </c>
    </row>
    <row r="103" spans="1:7" x14ac:dyDescent="0.2">
      <c r="A103">
        <v>593.29999999999995</v>
      </c>
      <c r="B103" s="35">
        <v>43524</v>
      </c>
      <c r="C103" t="s">
        <v>432</v>
      </c>
      <c r="D103" t="s">
        <v>440</v>
      </c>
      <c r="E103">
        <v>98.14</v>
      </c>
      <c r="F103">
        <v>0</v>
      </c>
      <c r="G103" t="s">
        <v>441</v>
      </c>
    </row>
    <row r="104" spans="1:7" x14ac:dyDescent="0.2">
      <c r="A104">
        <v>593.29999999999995</v>
      </c>
      <c r="B104" s="35">
        <v>43496</v>
      </c>
      <c r="C104" t="s">
        <v>432</v>
      </c>
      <c r="D104" t="s">
        <v>440</v>
      </c>
      <c r="E104">
        <v>0.59</v>
      </c>
      <c r="F104">
        <v>0</v>
      </c>
      <c r="G104" t="s">
        <v>441</v>
      </c>
    </row>
    <row r="105" spans="1:7" x14ac:dyDescent="0.2">
      <c r="A105">
        <v>593.29999999999995</v>
      </c>
      <c r="B105" s="35">
        <v>43496</v>
      </c>
      <c r="C105" t="s">
        <v>432</v>
      </c>
      <c r="D105" t="s">
        <v>440</v>
      </c>
      <c r="E105" s="94">
        <v>1033.42</v>
      </c>
      <c r="F105">
        <v>0</v>
      </c>
      <c r="G105" t="s">
        <v>441</v>
      </c>
    </row>
    <row r="106" spans="1:7" x14ac:dyDescent="0.2">
      <c r="A106">
        <v>593.29999999999995</v>
      </c>
      <c r="B106" s="35">
        <v>43677</v>
      </c>
      <c r="C106" t="s">
        <v>432</v>
      </c>
      <c r="D106" t="s">
        <v>440</v>
      </c>
      <c r="E106">
        <v>563.57000000000005</v>
      </c>
      <c r="F106">
        <v>0</v>
      </c>
      <c r="G106" t="s">
        <v>441</v>
      </c>
    </row>
    <row r="107" spans="1:7" x14ac:dyDescent="0.2">
      <c r="A107">
        <v>593.29999999999995</v>
      </c>
      <c r="B107" s="35">
        <v>43616</v>
      </c>
      <c r="C107" t="s">
        <v>432</v>
      </c>
      <c r="D107" t="s">
        <v>440</v>
      </c>
      <c r="E107">
        <v>688.13</v>
      </c>
      <c r="F107">
        <v>0</v>
      </c>
      <c r="G107" t="s">
        <v>441</v>
      </c>
    </row>
    <row r="108" spans="1:7" x14ac:dyDescent="0.2">
      <c r="A108">
        <v>593.29999999999995</v>
      </c>
      <c r="B108" s="35">
        <v>43830</v>
      </c>
      <c r="C108" t="s">
        <v>432</v>
      </c>
      <c r="D108" t="s">
        <v>442</v>
      </c>
      <c r="E108">
        <v>755.79</v>
      </c>
      <c r="F108">
        <v>0</v>
      </c>
      <c r="G108" t="s">
        <v>390</v>
      </c>
    </row>
    <row r="109" spans="1:7" x14ac:dyDescent="0.2">
      <c r="A109">
        <v>593.29999999999995</v>
      </c>
      <c r="B109" s="35">
        <v>43830</v>
      </c>
      <c r="C109" t="s">
        <v>436</v>
      </c>
      <c r="E109" s="94">
        <v>3240.29</v>
      </c>
      <c r="F109">
        <v>0</v>
      </c>
      <c r="G109" t="s">
        <v>390</v>
      </c>
    </row>
    <row r="110" spans="1:7" x14ac:dyDescent="0.2">
      <c r="A110">
        <v>593.29999999999995</v>
      </c>
      <c r="B110" s="35">
        <v>43799</v>
      </c>
      <c r="C110" t="s">
        <v>432</v>
      </c>
      <c r="D110" t="s">
        <v>442</v>
      </c>
      <c r="E110">
        <v>804.5</v>
      </c>
      <c r="F110">
        <v>0</v>
      </c>
      <c r="G110" t="s">
        <v>390</v>
      </c>
    </row>
    <row r="111" spans="1:7" x14ac:dyDescent="0.2">
      <c r="A111">
        <v>593.29999999999995</v>
      </c>
      <c r="B111" s="35">
        <v>43799</v>
      </c>
      <c r="C111" t="s">
        <v>436</v>
      </c>
      <c r="E111" s="94">
        <v>3291.21</v>
      </c>
      <c r="F111">
        <v>0</v>
      </c>
      <c r="G111" t="s">
        <v>390</v>
      </c>
    </row>
    <row r="112" spans="1:7" x14ac:dyDescent="0.2">
      <c r="A112">
        <v>593.29999999999995</v>
      </c>
      <c r="B112" s="35">
        <v>43769</v>
      </c>
      <c r="C112" t="s">
        <v>432</v>
      </c>
      <c r="D112" t="s">
        <v>443</v>
      </c>
      <c r="E112">
        <v>387.92</v>
      </c>
      <c r="F112">
        <v>0</v>
      </c>
      <c r="G112" t="s">
        <v>390</v>
      </c>
    </row>
    <row r="113" spans="1:7" x14ac:dyDescent="0.2">
      <c r="A113">
        <v>593.29999999999995</v>
      </c>
      <c r="B113" s="35">
        <v>43769</v>
      </c>
      <c r="C113" t="s">
        <v>436</v>
      </c>
      <c r="E113" s="94">
        <v>3078.4</v>
      </c>
      <c r="F113">
        <v>0</v>
      </c>
      <c r="G113" t="s">
        <v>390</v>
      </c>
    </row>
    <row r="114" spans="1:7" x14ac:dyDescent="0.2">
      <c r="A114">
        <v>593.29999999999995</v>
      </c>
      <c r="B114" s="35">
        <v>43738</v>
      </c>
      <c r="C114" t="s">
        <v>436</v>
      </c>
      <c r="E114" s="94">
        <v>3662.89</v>
      </c>
      <c r="F114">
        <v>0</v>
      </c>
      <c r="G114" t="s">
        <v>390</v>
      </c>
    </row>
    <row r="115" spans="1:7" x14ac:dyDescent="0.2">
      <c r="A115">
        <v>593.29999999999995</v>
      </c>
      <c r="B115" s="35">
        <v>43708</v>
      </c>
      <c r="C115" t="s">
        <v>436</v>
      </c>
      <c r="E115" s="94">
        <v>3132.1</v>
      </c>
      <c r="F115">
        <v>0</v>
      </c>
      <c r="G115" t="s">
        <v>390</v>
      </c>
    </row>
    <row r="116" spans="1:7" x14ac:dyDescent="0.2">
      <c r="A116">
        <v>593.29999999999995</v>
      </c>
      <c r="B116" s="35">
        <v>43646</v>
      </c>
      <c r="C116" t="s">
        <v>436</v>
      </c>
      <c r="E116" s="94">
        <v>3133.68</v>
      </c>
      <c r="F116">
        <v>0</v>
      </c>
      <c r="G116" t="s">
        <v>390</v>
      </c>
    </row>
    <row r="117" spans="1:7" x14ac:dyDescent="0.2">
      <c r="A117">
        <v>593.29999999999995</v>
      </c>
      <c r="B117" s="35">
        <v>43585</v>
      </c>
      <c r="C117" t="s">
        <v>436</v>
      </c>
      <c r="E117">
        <v>6.95</v>
      </c>
      <c r="F117">
        <v>0</v>
      </c>
      <c r="G117" t="s">
        <v>390</v>
      </c>
    </row>
    <row r="118" spans="1:7" x14ac:dyDescent="0.2">
      <c r="A118">
        <v>593.29999999999995</v>
      </c>
      <c r="B118" s="35">
        <v>43585</v>
      </c>
      <c r="C118" t="s">
        <v>436</v>
      </c>
      <c r="E118" s="94">
        <v>3207.8</v>
      </c>
      <c r="F118">
        <v>0</v>
      </c>
      <c r="G118" t="s">
        <v>390</v>
      </c>
    </row>
    <row r="119" spans="1:7" x14ac:dyDescent="0.2">
      <c r="A119">
        <v>593.29999999999995</v>
      </c>
      <c r="B119" s="35">
        <v>43555</v>
      </c>
      <c r="C119" t="s">
        <v>436</v>
      </c>
      <c r="E119" s="94">
        <v>2872.11</v>
      </c>
      <c r="F119">
        <v>0</v>
      </c>
      <c r="G119" t="s">
        <v>390</v>
      </c>
    </row>
    <row r="120" spans="1:7" x14ac:dyDescent="0.2">
      <c r="A120">
        <v>593.29999999999995</v>
      </c>
      <c r="B120" s="35">
        <v>43524</v>
      </c>
      <c r="C120" t="s">
        <v>436</v>
      </c>
      <c r="E120" s="94">
        <v>3863.04</v>
      </c>
      <c r="F120">
        <v>0</v>
      </c>
      <c r="G120" t="s">
        <v>390</v>
      </c>
    </row>
    <row r="121" spans="1:7" x14ac:dyDescent="0.2">
      <c r="A121">
        <v>593.29999999999995</v>
      </c>
      <c r="B121" s="35">
        <v>43496</v>
      </c>
      <c r="C121" t="s">
        <v>436</v>
      </c>
      <c r="E121">
        <v>1.55</v>
      </c>
      <c r="F121">
        <v>0</v>
      </c>
      <c r="G121" t="s">
        <v>390</v>
      </c>
    </row>
    <row r="122" spans="1:7" x14ac:dyDescent="0.2">
      <c r="A122">
        <v>593.29999999999995</v>
      </c>
      <c r="B122" s="35">
        <v>43496</v>
      </c>
      <c r="C122" t="s">
        <v>436</v>
      </c>
      <c r="E122" s="94">
        <v>4351.68</v>
      </c>
      <c r="F122">
        <v>0</v>
      </c>
      <c r="G122" t="s">
        <v>390</v>
      </c>
    </row>
    <row r="123" spans="1:7" x14ac:dyDescent="0.2">
      <c r="A123">
        <v>593.29999999999995</v>
      </c>
      <c r="B123" s="35">
        <v>43677</v>
      </c>
      <c r="C123" t="s">
        <v>436</v>
      </c>
      <c r="E123" s="94">
        <v>2800.59</v>
      </c>
      <c r="F123">
        <v>0</v>
      </c>
      <c r="G123" t="s">
        <v>390</v>
      </c>
    </row>
    <row r="124" spans="1:7" x14ac:dyDescent="0.2">
      <c r="A124">
        <v>593.29999999999995</v>
      </c>
      <c r="B124" s="35">
        <v>43616</v>
      </c>
      <c r="C124" t="s">
        <v>436</v>
      </c>
      <c r="E124" s="94">
        <v>3136.79</v>
      </c>
      <c r="F124">
        <v>0</v>
      </c>
      <c r="G124" t="s">
        <v>390</v>
      </c>
    </row>
    <row r="125" spans="1:7" x14ac:dyDescent="0.2">
      <c r="A125">
        <v>593.29999999999995</v>
      </c>
      <c r="B125" s="35">
        <v>43830</v>
      </c>
      <c r="C125" t="s">
        <v>436</v>
      </c>
      <c r="E125">
        <v>176.19</v>
      </c>
      <c r="F125">
        <v>0</v>
      </c>
      <c r="G125" t="s">
        <v>444</v>
      </c>
    </row>
    <row r="126" spans="1:7" x14ac:dyDescent="0.2">
      <c r="A126">
        <v>593.29999999999995</v>
      </c>
      <c r="B126" s="35">
        <v>43799</v>
      </c>
      <c r="C126" t="s">
        <v>436</v>
      </c>
      <c r="E126">
        <v>184.73</v>
      </c>
      <c r="F126">
        <v>0</v>
      </c>
      <c r="G126" t="s">
        <v>444</v>
      </c>
    </row>
    <row r="127" spans="1:7" x14ac:dyDescent="0.2">
      <c r="A127">
        <v>593.29999999999995</v>
      </c>
      <c r="B127" s="35">
        <v>43769</v>
      </c>
      <c r="C127" t="s">
        <v>436</v>
      </c>
      <c r="E127">
        <v>172.8</v>
      </c>
      <c r="F127">
        <v>0</v>
      </c>
      <c r="G127" t="s">
        <v>444</v>
      </c>
    </row>
    <row r="128" spans="1:7" x14ac:dyDescent="0.2">
      <c r="A128">
        <v>593.29999999999995</v>
      </c>
      <c r="B128" s="35">
        <v>43738</v>
      </c>
      <c r="C128" t="s">
        <v>436</v>
      </c>
      <c r="E128">
        <v>208.97</v>
      </c>
      <c r="F128">
        <v>0</v>
      </c>
      <c r="G128" t="s">
        <v>444</v>
      </c>
    </row>
    <row r="129" spans="1:7" x14ac:dyDescent="0.2">
      <c r="A129">
        <v>593.29999999999995</v>
      </c>
      <c r="B129" s="35">
        <v>43708</v>
      </c>
      <c r="C129" t="s">
        <v>436</v>
      </c>
      <c r="E129">
        <v>179.78</v>
      </c>
      <c r="F129">
        <v>0</v>
      </c>
      <c r="G129" t="s">
        <v>444</v>
      </c>
    </row>
    <row r="130" spans="1:7" x14ac:dyDescent="0.2">
      <c r="A130">
        <v>593.29999999999995</v>
      </c>
      <c r="B130" s="35">
        <v>43646</v>
      </c>
      <c r="C130" t="s">
        <v>436</v>
      </c>
      <c r="E130">
        <v>183.94</v>
      </c>
      <c r="F130">
        <v>0</v>
      </c>
      <c r="G130" t="s">
        <v>444</v>
      </c>
    </row>
    <row r="131" spans="1:7" x14ac:dyDescent="0.2">
      <c r="A131">
        <v>593.29999999999995</v>
      </c>
      <c r="B131" s="35">
        <v>43585</v>
      </c>
      <c r="C131" t="s">
        <v>436</v>
      </c>
      <c r="E131">
        <v>0.45</v>
      </c>
      <c r="F131">
        <v>0</v>
      </c>
      <c r="G131" t="s">
        <v>444</v>
      </c>
    </row>
    <row r="132" spans="1:7" x14ac:dyDescent="0.2">
      <c r="A132">
        <v>593.29999999999995</v>
      </c>
      <c r="B132" s="35">
        <v>43585</v>
      </c>
      <c r="C132" t="s">
        <v>436</v>
      </c>
      <c r="E132">
        <v>181.23</v>
      </c>
      <c r="F132">
        <v>0</v>
      </c>
      <c r="G132" t="s">
        <v>444</v>
      </c>
    </row>
    <row r="133" spans="1:7" x14ac:dyDescent="0.2">
      <c r="A133">
        <v>593.29999999999995</v>
      </c>
      <c r="B133" s="35">
        <v>43555</v>
      </c>
      <c r="C133" t="s">
        <v>436</v>
      </c>
      <c r="E133">
        <v>160.47999999999999</v>
      </c>
      <c r="F133">
        <v>0</v>
      </c>
      <c r="G133" t="s">
        <v>444</v>
      </c>
    </row>
    <row r="134" spans="1:7" x14ac:dyDescent="0.2">
      <c r="A134">
        <v>593.29999999999995</v>
      </c>
      <c r="B134" s="35">
        <v>43524</v>
      </c>
      <c r="C134" t="s">
        <v>436</v>
      </c>
      <c r="E134">
        <v>232.7</v>
      </c>
      <c r="F134">
        <v>0</v>
      </c>
      <c r="G134" t="s">
        <v>444</v>
      </c>
    </row>
    <row r="135" spans="1:7" x14ac:dyDescent="0.2">
      <c r="A135">
        <v>593.29999999999995</v>
      </c>
      <c r="B135" s="35">
        <v>43496</v>
      </c>
      <c r="C135" t="s">
        <v>436</v>
      </c>
      <c r="E135">
        <v>0.09</v>
      </c>
      <c r="F135">
        <v>0</v>
      </c>
      <c r="G135" t="s">
        <v>444</v>
      </c>
    </row>
    <row r="136" spans="1:7" x14ac:dyDescent="0.2">
      <c r="A136">
        <v>593.29999999999995</v>
      </c>
      <c r="B136" s="35">
        <v>43496</v>
      </c>
      <c r="C136" t="s">
        <v>436</v>
      </c>
      <c r="E136">
        <v>240.43</v>
      </c>
      <c r="F136">
        <v>0</v>
      </c>
      <c r="G136" t="s">
        <v>444</v>
      </c>
    </row>
    <row r="137" spans="1:7" x14ac:dyDescent="0.2">
      <c r="A137">
        <v>593.29999999999995</v>
      </c>
      <c r="B137" s="35">
        <v>43677</v>
      </c>
      <c r="C137" t="s">
        <v>436</v>
      </c>
      <c r="E137">
        <v>159.19</v>
      </c>
      <c r="F137">
        <v>0</v>
      </c>
      <c r="G137" t="s">
        <v>444</v>
      </c>
    </row>
    <row r="138" spans="1:7" x14ac:dyDescent="0.2">
      <c r="A138">
        <v>593.29999999999995</v>
      </c>
      <c r="B138" s="35">
        <v>43616</v>
      </c>
      <c r="C138" t="s">
        <v>436</v>
      </c>
      <c r="E138">
        <v>179.93</v>
      </c>
      <c r="F138">
        <v>0</v>
      </c>
      <c r="G138" t="s">
        <v>444</v>
      </c>
    </row>
    <row r="139" spans="1:7" x14ac:dyDescent="0.2">
      <c r="A139">
        <v>593.29999999999995</v>
      </c>
      <c r="B139" s="35">
        <v>43830</v>
      </c>
      <c r="C139" t="s">
        <v>436</v>
      </c>
      <c r="E139">
        <v>125.43</v>
      </c>
      <c r="F139">
        <v>0</v>
      </c>
      <c r="G139" t="s">
        <v>445</v>
      </c>
    </row>
    <row r="140" spans="1:7" x14ac:dyDescent="0.2">
      <c r="A140">
        <v>593.29999999999995</v>
      </c>
      <c r="B140" s="35">
        <v>43799</v>
      </c>
      <c r="C140" t="s">
        <v>436</v>
      </c>
      <c r="E140">
        <v>132.99</v>
      </c>
      <c r="F140">
        <v>0</v>
      </c>
      <c r="G140" t="s">
        <v>445</v>
      </c>
    </row>
    <row r="141" spans="1:7" x14ac:dyDescent="0.2">
      <c r="A141">
        <v>593.29999999999995</v>
      </c>
      <c r="B141" s="35">
        <v>43769</v>
      </c>
      <c r="C141" t="s">
        <v>436</v>
      </c>
      <c r="E141">
        <v>130.11000000000001</v>
      </c>
      <c r="F141">
        <v>0</v>
      </c>
      <c r="G141" t="s">
        <v>445</v>
      </c>
    </row>
    <row r="142" spans="1:7" x14ac:dyDescent="0.2">
      <c r="A142">
        <v>593.29999999999995</v>
      </c>
      <c r="B142" s="35">
        <v>43738</v>
      </c>
      <c r="C142" t="s">
        <v>436</v>
      </c>
      <c r="E142">
        <v>152.61000000000001</v>
      </c>
      <c r="F142">
        <v>0</v>
      </c>
      <c r="G142" t="s">
        <v>445</v>
      </c>
    </row>
    <row r="143" spans="1:7" x14ac:dyDescent="0.2">
      <c r="A143">
        <v>593.29999999999995</v>
      </c>
      <c r="B143" s="35">
        <v>43708</v>
      </c>
      <c r="C143" t="s">
        <v>436</v>
      </c>
      <c r="E143">
        <v>125.63</v>
      </c>
      <c r="F143">
        <v>0</v>
      </c>
      <c r="G143" t="s">
        <v>445</v>
      </c>
    </row>
    <row r="144" spans="1:7" x14ac:dyDescent="0.2">
      <c r="A144">
        <v>593.29999999999995</v>
      </c>
      <c r="B144" s="35">
        <v>43646</v>
      </c>
      <c r="C144" t="s">
        <v>436</v>
      </c>
      <c r="E144">
        <v>133.37</v>
      </c>
      <c r="F144">
        <v>0</v>
      </c>
      <c r="G144" t="s">
        <v>445</v>
      </c>
    </row>
    <row r="145" spans="1:7" x14ac:dyDescent="0.2">
      <c r="A145">
        <v>593.29999999999995</v>
      </c>
      <c r="B145" s="35">
        <v>43677</v>
      </c>
      <c r="C145" t="s">
        <v>436</v>
      </c>
      <c r="E145">
        <v>113.28</v>
      </c>
      <c r="F145">
        <v>0</v>
      </c>
      <c r="G145" t="s">
        <v>445</v>
      </c>
    </row>
    <row r="146" spans="1:7" x14ac:dyDescent="0.2">
      <c r="A146">
        <v>593.29999999999995</v>
      </c>
      <c r="B146" s="35">
        <v>43830</v>
      </c>
      <c r="C146" t="s">
        <v>436</v>
      </c>
      <c r="E146">
        <v>106.19</v>
      </c>
      <c r="F146">
        <v>0</v>
      </c>
      <c r="G146" t="s">
        <v>446</v>
      </c>
    </row>
    <row r="147" spans="1:7" x14ac:dyDescent="0.2">
      <c r="A147">
        <v>593.29999999999995</v>
      </c>
      <c r="B147" s="35">
        <v>43799</v>
      </c>
      <c r="C147" t="s">
        <v>436</v>
      </c>
      <c r="E147">
        <v>112.58</v>
      </c>
      <c r="F147">
        <v>0</v>
      </c>
      <c r="G147" t="s">
        <v>446</v>
      </c>
    </row>
    <row r="148" spans="1:7" x14ac:dyDescent="0.2">
      <c r="A148">
        <v>593.29999999999995</v>
      </c>
      <c r="B148" s="35">
        <v>43769</v>
      </c>
      <c r="C148" t="s">
        <v>436</v>
      </c>
      <c r="E148">
        <v>111.05</v>
      </c>
      <c r="F148">
        <v>0</v>
      </c>
      <c r="G148" t="s">
        <v>446</v>
      </c>
    </row>
    <row r="149" spans="1:7" x14ac:dyDescent="0.2">
      <c r="A149">
        <v>593.29999999999995</v>
      </c>
      <c r="B149" s="35">
        <v>43738</v>
      </c>
      <c r="C149" t="s">
        <v>436</v>
      </c>
      <c r="E149">
        <v>129.54</v>
      </c>
      <c r="F149">
        <v>0</v>
      </c>
      <c r="G149" t="s">
        <v>446</v>
      </c>
    </row>
    <row r="150" spans="1:7" x14ac:dyDescent="0.2">
      <c r="A150">
        <v>593.29999999999995</v>
      </c>
      <c r="B150" s="35">
        <v>43708</v>
      </c>
      <c r="C150" t="s">
        <v>436</v>
      </c>
      <c r="E150">
        <v>106.24</v>
      </c>
      <c r="F150">
        <v>0</v>
      </c>
      <c r="G150" t="s">
        <v>446</v>
      </c>
    </row>
    <row r="151" spans="1:7" x14ac:dyDescent="0.2">
      <c r="A151">
        <v>593.29999999999995</v>
      </c>
      <c r="B151" s="35">
        <v>43646</v>
      </c>
      <c r="C151" t="s">
        <v>436</v>
      </c>
      <c r="E151">
        <v>113.08</v>
      </c>
      <c r="F151">
        <v>0</v>
      </c>
      <c r="G151" t="s">
        <v>446</v>
      </c>
    </row>
    <row r="152" spans="1:7" x14ac:dyDescent="0.2">
      <c r="A152">
        <v>593.29999999999995</v>
      </c>
      <c r="B152" s="35">
        <v>43585</v>
      </c>
      <c r="C152" t="s">
        <v>436</v>
      </c>
      <c r="E152">
        <v>0.99</v>
      </c>
      <c r="F152">
        <v>0</v>
      </c>
      <c r="G152" t="s">
        <v>446</v>
      </c>
    </row>
    <row r="153" spans="1:7" x14ac:dyDescent="0.2">
      <c r="A153">
        <v>593.29999999999995</v>
      </c>
      <c r="B153" s="35">
        <v>43585</v>
      </c>
      <c r="C153" t="s">
        <v>436</v>
      </c>
      <c r="E153">
        <v>108.79</v>
      </c>
      <c r="F153">
        <v>0</v>
      </c>
      <c r="G153" t="s">
        <v>446</v>
      </c>
    </row>
    <row r="154" spans="1:7" x14ac:dyDescent="0.2">
      <c r="A154">
        <v>593.29999999999995</v>
      </c>
      <c r="B154" s="35">
        <v>43555</v>
      </c>
      <c r="C154" t="s">
        <v>436</v>
      </c>
      <c r="E154">
        <v>97.56</v>
      </c>
      <c r="F154">
        <v>0</v>
      </c>
      <c r="G154" t="s">
        <v>446</v>
      </c>
    </row>
    <row r="155" spans="1:7" x14ac:dyDescent="0.2">
      <c r="A155">
        <v>593.29999999999995</v>
      </c>
      <c r="B155" s="35">
        <v>43524</v>
      </c>
      <c r="C155" t="s">
        <v>436</v>
      </c>
      <c r="E155">
        <v>96.25</v>
      </c>
      <c r="F155">
        <v>0</v>
      </c>
      <c r="G155" t="s">
        <v>446</v>
      </c>
    </row>
    <row r="156" spans="1:7" x14ac:dyDescent="0.2">
      <c r="A156">
        <v>593.29999999999995</v>
      </c>
      <c r="B156" s="35">
        <v>43496</v>
      </c>
      <c r="C156" t="s">
        <v>436</v>
      </c>
      <c r="E156">
        <v>0.09</v>
      </c>
      <c r="F156">
        <v>0</v>
      </c>
      <c r="G156" t="s">
        <v>446</v>
      </c>
    </row>
    <row r="157" spans="1:7" x14ac:dyDescent="0.2">
      <c r="A157">
        <v>593.29999999999995</v>
      </c>
      <c r="B157" s="35">
        <v>43496</v>
      </c>
      <c r="C157" t="s">
        <v>436</v>
      </c>
      <c r="E157">
        <v>102.46</v>
      </c>
      <c r="F157">
        <v>0</v>
      </c>
      <c r="G157" t="s">
        <v>446</v>
      </c>
    </row>
    <row r="158" spans="1:7" x14ac:dyDescent="0.2">
      <c r="A158">
        <v>593.29999999999995</v>
      </c>
      <c r="B158" s="35">
        <v>43677</v>
      </c>
      <c r="C158" t="s">
        <v>436</v>
      </c>
      <c r="E158">
        <v>95.86</v>
      </c>
      <c r="F158">
        <v>0</v>
      </c>
      <c r="G158" t="s">
        <v>446</v>
      </c>
    </row>
    <row r="159" spans="1:7" x14ac:dyDescent="0.2">
      <c r="A159">
        <v>593.29999999999995</v>
      </c>
      <c r="B159" s="35">
        <v>43616</v>
      </c>
      <c r="C159" t="s">
        <v>436</v>
      </c>
      <c r="E159">
        <v>111.48</v>
      </c>
      <c r="F159">
        <v>0</v>
      </c>
      <c r="G159" t="s">
        <v>446</v>
      </c>
    </row>
    <row r="160" spans="1:7" x14ac:dyDescent="0.2">
      <c r="A160">
        <v>593.29999999999995</v>
      </c>
      <c r="B160" s="35">
        <v>43830</v>
      </c>
      <c r="C160" t="s">
        <v>432</v>
      </c>
      <c r="D160" t="s">
        <v>447</v>
      </c>
      <c r="E160">
        <v>0</v>
      </c>
      <c r="F160">
        <v>231.18</v>
      </c>
      <c r="G160" t="s">
        <v>395</v>
      </c>
    </row>
    <row r="161" spans="1:7" x14ac:dyDescent="0.2">
      <c r="A161">
        <v>593.29999999999995</v>
      </c>
      <c r="B161" s="35">
        <v>43830</v>
      </c>
      <c r="C161" t="s">
        <v>436</v>
      </c>
      <c r="E161">
        <v>614.04</v>
      </c>
      <c r="F161">
        <v>0</v>
      </c>
      <c r="G161" t="s">
        <v>395</v>
      </c>
    </row>
    <row r="162" spans="1:7" x14ac:dyDescent="0.2">
      <c r="A162">
        <v>593.29999999999995</v>
      </c>
      <c r="B162" s="35">
        <v>43799</v>
      </c>
      <c r="C162" t="s">
        <v>432</v>
      </c>
      <c r="D162" t="s">
        <v>447</v>
      </c>
      <c r="E162">
        <v>0</v>
      </c>
      <c r="F162">
        <v>246.08</v>
      </c>
      <c r="G162" t="s">
        <v>395</v>
      </c>
    </row>
    <row r="163" spans="1:7" x14ac:dyDescent="0.2">
      <c r="A163">
        <v>593.29999999999995</v>
      </c>
      <c r="B163" s="35">
        <v>43799</v>
      </c>
      <c r="C163" t="s">
        <v>436</v>
      </c>
      <c r="E163">
        <v>680.96</v>
      </c>
      <c r="F163">
        <v>0</v>
      </c>
      <c r="G163" t="s">
        <v>395</v>
      </c>
    </row>
    <row r="164" spans="1:7" x14ac:dyDescent="0.2">
      <c r="A164">
        <v>593.29999999999995</v>
      </c>
      <c r="B164" s="35">
        <v>43769</v>
      </c>
      <c r="C164" t="s">
        <v>436</v>
      </c>
      <c r="E164">
        <v>974.28</v>
      </c>
      <c r="F164">
        <v>0</v>
      </c>
      <c r="G164" t="s">
        <v>395</v>
      </c>
    </row>
    <row r="165" spans="1:7" x14ac:dyDescent="0.2">
      <c r="A165">
        <v>593.29999999999995</v>
      </c>
      <c r="B165" s="35">
        <v>43738</v>
      </c>
      <c r="C165" t="s">
        <v>436</v>
      </c>
      <c r="E165">
        <v>769.48</v>
      </c>
      <c r="F165">
        <v>0</v>
      </c>
      <c r="G165" t="s">
        <v>395</v>
      </c>
    </row>
    <row r="166" spans="1:7" x14ac:dyDescent="0.2">
      <c r="A166">
        <v>593.29999999999995</v>
      </c>
      <c r="B166" s="35">
        <v>43708</v>
      </c>
      <c r="C166" t="s">
        <v>436</v>
      </c>
      <c r="E166">
        <v>643.97</v>
      </c>
      <c r="F166">
        <v>0</v>
      </c>
      <c r="G166" t="s">
        <v>395</v>
      </c>
    </row>
    <row r="167" spans="1:7" x14ac:dyDescent="0.2">
      <c r="A167">
        <v>593.29999999999995</v>
      </c>
      <c r="B167" s="35">
        <v>43646</v>
      </c>
      <c r="C167" t="s">
        <v>436</v>
      </c>
      <c r="E167">
        <v>658.74</v>
      </c>
      <c r="F167">
        <v>0</v>
      </c>
      <c r="G167" t="s">
        <v>395</v>
      </c>
    </row>
    <row r="168" spans="1:7" x14ac:dyDescent="0.2">
      <c r="A168">
        <v>593.29999999999995</v>
      </c>
      <c r="B168" s="35">
        <v>43585</v>
      </c>
      <c r="C168" t="s">
        <v>436</v>
      </c>
      <c r="E168">
        <v>5.76</v>
      </c>
      <c r="F168">
        <v>0</v>
      </c>
      <c r="G168" t="s">
        <v>395</v>
      </c>
    </row>
    <row r="169" spans="1:7" x14ac:dyDescent="0.2">
      <c r="A169">
        <v>593.29999999999995</v>
      </c>
      <c r="B169" s="35">
        <v>43585</v>
      </c>
      <c r="C169" t="s">
        <v>436</v>
      </c>
      <c r="E169">
        <v>632.23</v>
      </c>
      <c r="F169">
        <v>0</v>
      </c>
      <c r="G169" t="s">
        <v>395</v>
      </c>
    </row>
    <row r="170" spans="1:7" x14ac:dyDescent="0.2">
      <c r="A170">
        <v>593.29999999999995</v>
      </c>
      <c r="B170" s="35">
        <v>43555</v>
      </c>
      <c r="C170" t="s">
        <v>436</v>
      </c>
      <c r="E170">
        <v>565.79999999999995</v>
      </c>
      <c r="F170">
        <v>0</v>
      </c>
      <c r="G170" t="s">
        <v>395</v>
      </c>
    </row>
    <row r="171" spans="1:7" x14ac:dyDescent="0.2">
      <c r="A171">
        <v>593.29999999999995</v>
      </c>
      <c r="B171" s="35">
        <v>43524</v>
      </c>
      <c r="C171" t="s">
        <v>436</v>
      </c>
      <c r="E171">
        <v>676.07</v>
      </c>
      <c r="F171">
        <v>0</v>
      </c>
      <c r="G171" t="s">
        <v>395</v>
      </c>
    </row>
    <row r="172" spans="1:7" x14ac:dyDescent="0.2">
      <c r="A172">
        <v>593.29999999999995</v>
      </c>
      <c r="B172" s="35">
        <v>43496</v>
      </c>
      <c r="C172" t="s">
        <v>436</v>
      </c>
      <c r="E172">
        <v>0.56999999999999995</v>
      </c>
      <c r="F172">
        <v>0</v>
      </c>
      <c r="G172" t="s">
        <v>395</v>
      </c>
    </row>
    <row r="173" spans="1:7" x14ac:dyDescent="0.2">
      <c r="A173">
        <v>593.29999999999995</v>
      </c>
      <c r="B173" s="35">
        <v>43496</v>
      </c>
      <c r="C173" t="s">
        <v>436</v>
      </c>
      <c r="E173">
        <v>845.75</v>
      </c>
      <c r="F173">
        <v>0</v>
      </c>
      <c r="G173" t="s">
        <v>395</v>
      </c>
    </row>
    <row r="174" spans="1:7" x14ac:dyDescent="0.2">
      <c r="A174">
        <v>593.29999999999995</v>
      </c>
      <c r="B174" s="35">
        <v>43677</v>
      </c>
      <c r="C174" t="s">
        <v>436</v>
      </c>
      <c r="E174">
        <v>573.17999999999995</v>
      </c>
      <c r="F174">
        <v>0</v>
      </c>
      <c r="G174" t="s">
        <v>395</v>
      </c>
    </row>
    <row r="175" spans="1:7" x14ac:dyDescent="0.2">
      <c r="A175">
        <v>593.29999999999995</v>
      </c>
      <c r="B175" s="35">
        <v>43616</v>
      </c>
      <c r="C175" t="s">
        <v>436</v>
      </c>
      <c r="E175" s="94">
        <v>1030.26</v>
      </c>
      <c r="F175">
        <v>0</v>
      </c>
      <c r="G175" t="s">
        <v>395</v>
      </c>
    </row>
    <row r="176" spans="1:7" x14ac:dyDescent="0.2">
      <c r="A176">
        <v>593.29999999999995</v>
      </c>
      <c r="B176" s="35">
        <v>43830</v>
      </c>
      <c r="C176" t="s">
        <v>436</v>
      </c>
      <c r="E176" s="94">
        <v>3040.86</v>
      </c>
      <c r="F176">
        <v>0</v>
      </c>
      <c r="G176" t="s">
        <v>404</v>
      </c>
    </row>
    <row r="177" spans="1:7" x14ac:dyDescent="0.2">
      <c r="A177">
        <v>593.29999999999995</v>
      </c>
      <c r="B177" s="35">
        <v>43799</v>
      </c>
      <c r="C177" t="s">
        <v>436</v>
      </c>
      <c r="E177" s="94">
        <v>3260.1</v>
      </c>
      <c r="F177">
        <v>0</v>
      </c>
      <c r="G177" t="s">
        <v>404</v>
      </c>
    </row>
    <row r="178" spans="1:7" x14ac:dyDescent="0.2">
      <c r="A178">
        <v>593.29999999999995</v>
      </c>
      <c r="B178" s="35">
        <v>43769</v>
      </c>
      <c r="C178" t="s">
        <v>436</v>
      </c>
      <c r="E178" s="94">
        <v>4780.66</v>
      </c>
      <c r="F178">
        <v>0</v>
      </c>
      <c r="G178" t="s">
        <v>404</v>
      </c>
    </row>
    <row r="179" spans="1:7" x14ac:dyDescent="0.2">
      <c r="A179">
        <v>593.29999999999995</v>
      </c>
      <c r="B179" s="35">
        <v>43738</v>
      </c>
      <c r="C179" t="s">
        <v>436</v>
      </c>
      <c r="E179" s="94">
        <v>3758.71</v>
      </c>
      <c r="F179">
        <v>0</v>
      </c>
      <c r="G179" t="s">
        <v>404</v>
      </c>
    </row>
    <row r="180" spans="1:7" x14ac:dyDescent="0.2">
      <c r="A180">
        <v>593.29999999999995</v>
      </c>
      <c r="B180" s="35">
        <v>43708</v>
      </c>
      <c r="C180" t="s">
        <v>436</v>
      </c>
      <c r="E180" s="94">
        <v>3116.84</v>
      </c>
      <c r="F180">
        <v>0</v>
      </c>
      <c r="G180" t="s">
        <v>404</v>
      </c>
    </row>
    <row r="181" spans="1:7" x14ac:dyDescent="0.2">
      <c r="A181">
        <v>593.29999999999995</v>
      </c>
      <c r="B181" s="35">
        <v>43646</v>
      </c>
      <c r="C181" t="s">
        <v>436</v>
      </c>
      <c r="E181" s="94">
        <v>3304.91</v>
      </c>
      <c r="F181">
        <v>0</v>
      </c>
      <c r="G181" t="s">
        <v>404</v>
      </c>
    </row>
    <row r="182" spans="1:7" x14ac:dyDescent="0.2">
      <c r="A182">
        <v>593.29999999999995</v>
      </c>
      <c r="B182" s="35">
        <v>43585</v>
      </c>
      <c r="C182" t="s">
        <v>436</v>
      </c>
      <c r="E182">
        <v>30.17</v>
      </c>
      <c r="F182">
        <v>0</v>
      </c>
      <c r="G182" t="s">
        <v>404</v>
      </c>
    </row>
    <row r="183" spans="1:7" x14ac:dyDescent="0.2">
      <c r="A183">
        <v>593.29999999999995</v>
      </c>
      <c r="B183" s="35">
        <v>43585</v>
      </c>
      <c r="C183" t="s">
        <v>436</v>
      </c>
      <c r="E183" s="94">
        <v>3174.39</v>
      </c>
      <c r="F183">
        <v>0</v>
      </c>
      <c r="G183" t="s">
        <v>404</v>
      </c>
    </row>
    <row r="184" spans="1:7" x14ac:dyDescent="0.2">
      <c r="A184">
        <v>593.29999999999995</v>
      </c>
      <c r="B184" s="35">
        <v>43555</v>
      </c>
      <c r="C184" t="s">
        <v>436</v>
      </c>
      <c r="E184" s="94">
        <v>2859.09</v>
      </c>
      <c r="F184">
        <v>0</v>
      </c>
      <c r="G184" t="s">
        <v>404</v>
      </c>
    </row>
    <row r="185" spans="1:7" x14ac:dyDescent="0.2">
      <c r="A185">
        <v>593.29999999999995</v>
      </c>
      <c r="B185" s="35">
        <v>43524</v>
      </c>
      <c r="C185" t="s">
        <v>436</v>
      </c>
      <c r="E185" s="94">
        <v>2818.19</v>
      </c>
      <c r="F185">
        <v>0</v>
      </c>
      <c r="G185" t="s">
        <v>404</v>
      </c>
    </row>
    <row r="186" spans="1:7" x14ac:dyDescent="0.2">
      <c r="A186">
        <v>593.29999999999995</v>
      </c>
      <c r="B186" s="35">
        <v>43496</v>
      </c>
      <c r="C186" t="s">
        <v>436</v>
      </c>
      <c r="E186">
        <v>2.67</v>
      </c>
      <c r="F186">
        <v>0</v>
      </c>
      <c r="G186" t="s">
        <v>404</v>
      </c>
    </row>
    <row r="187" spans="1:7" x14ac:dyDescent="0.2">
      <c r="A187">
        <v>593.29999999999995</v>
      </c>
      <c r="B187" s="35">
        <v>43496</v>
      </c>
      <c r="C187" t="s">
        <v>436</v>
      </c>
      <c r="E187" s="94">
        <v>3015.05</v>
      </c>
      <c r="F187">
        <v>0</v>
      </c>
      <c r="G187" t="s">
        <v>404</v>
      </c>
    </row>
    <row r="188" spans="1:7" x14ac:dyDescent="0.2">
      <c r="A188">
        <v>593.29999999999995</v>
      </c>
      <c r="B188" s="35">
        <v>43677</v>
      </c>
      <c r="C188" t="s">
        <v>436</v>
      </c>
      <c r="E188" s="94">
        <v>2780.26</v>
      </c>
      <c r="F188">
        <v>0</v>
      </c>
      <c r="G188" t="s">
        <v>404</v>
      </c>
    </row>
    <row r="189" spans="1:7" x14ac:dyDescent="0.2">
      <c r="A189">
        <v>593.29999999999995</v>
      </c>
      <c r="B189" s="35">
        <v>43616</v>
      </c>
      <c r="C189" t="s">
        <v>436</v>
      </c>
      <c r="E189" s="94">
        <v>4887.62</v>
      </c>
      <c r="F189">
        <v>0</v>
      </c>
      <c r="G189" t="s">
        <v>404</v>
      </c>
    </row>
    <row r="190" spans="1:7" x14ac:dyDescent="0.2">
      <c r="A190">
        <v>593.29999999999995</v>
      </c>
      <c r="B190" s="35">
        <v>43830</v>
      </c>
      <c r="C190" t="s">
        <v>436</v>
      </c>
      <c r="D190" t="s">
        <v>448</v>
      </c>
      <c r="E190">
        <v>855.1</v>
      </c>
      <c r="F190">
        <v>0</v>
      </c>
      <c r="G190" t="s">
        <v>407</v>
      </c>
    </row>
    <row r="191" spans="1:7" x14ac:dyDescent="0.2">
      <c r="A191">
        <v>593.29999999999995</v>
      </c>
      <c r="B191" s="35">
        <v>43830</v>
      </c>
      <c r="C191" t="s">
        <v>436</v>
      </c>
      <c r="D191" t="s">
        <v>449</v>
      </c>
      <c r="E191">
        <v>199.87</v>
      </c>
      <c r="F191">
        <v>0</v>
      </c>
      <c r="G191" t="s">
        <v>407</v>
      </c>
    </row>
    <row r="192" spans="1:7" x14ac:dyDescent="0.2">
      <c r="A192">
        <v>593.29999999999995</v>
      </c>
      <c r="B192" s="35">
        <v>43799</v>
      </c>
      <c r="C192" t="s">
        <v>436</v>
      </c>
      <c r="D192" t="s">
        <v>448</v>
      </c>
      <c r="E192">
        <v>852.83</v>
      </c>
      <c r="F192">
        <v>0</v>
      </c>
      <c r="G192" t="s">
        <v>407</v>
      </c>
    </row>
    <row r="193" spans="1:7" x14ac:dyDescent="0.2">
      <c r="A193">
        <v>593.29999999999995</v>
      </c>
      <c r="B193" s="35">
        <v>43799</v>
      </c>
      <c r="C193" t="s">
        <v>436</v>
      </c>
      <c r="D193" t="s">
        <v>449</v>
      </c>
      <c r="E193">
        <v>199.53</v>
      </c>
      <c r="F193">
        <v>0</v>
      </c>
      <c r="G193" t="s">
        <v>407</v>
      </c>
    </row>
    <row r="194" spans="1:7" x14ac:dyDescent="0.2">
      <c r="A194">
        <v>593.29999999999995</v>
      </c>
      <c r="B194" s="35">
        <v>43769</v>
      </c>
      <c r="C194" t="s">
        <v>436</v>
      </c>
      <c r="D194" t="s">
        <v>448</v>
      </c>
      <c r="E194" s="94">
        <v>1255.9000000000001</v>
      </c>
      <c r="F194">
        <v>0</v>
      </c>
      <c r="G194" t="s">
        <v>407</v>
      </c>
    </row>
    <row r="195" spans="1:7" x14ac:dyDescent="0.2">
      <c r="A195">
        <v>593.29999999999995</v>
      </c>
      <c r="B195" s="35">
        <v>43769</v>
      </c>
      <c r="C195" t="s">
        <v>436</v>
      </c>
      <c r="D195" t="s">
        <v>449</v>
      </c>
      <c r="E195">
        <v>293.88</v>
      </c>
      <c r="F195">
        <v>0</v>
      </c>
      <c r="G195" t="s">
        <v>407</v>
      </c>
    </row>
    <row r="196" spans="1:7" x14ac:dyDescent="0.2">
      <c r="A196">
        <v>593.29999999999995</v>
      </c>
      <c r="B196" s="35">
        <v>43738</v>
      </c>
      <c r="C196" t="s">
        <v>436</v>
      </c>
      <c r="D196" t="s">
        <v>448</v>
      </c>
      <c r="E196">
        <v>971.89</v>
      </c>
      <c r="F196">
        <v>0</v>
      </c>
      <c r="G196" t="s">
        <v>407</v>
      </c>
    </row>
    <row r="197" spans="1:7" x14ac:dyDescent="0.2">
      <c r="A197">
        <v>593.29999999999995</v>
      </c>
      <c r="B197" s="35">
        <v>43738</v>
      </c>
      <c r="C197" t="s">
        <v>436</v>
      </c>
      <c r="D197" t="s">
        <v>449</v>
      </c>
      <c r="E197">
        <v>227.42</v>
      </c>
      <c r="F197">
        <v>0</v>
      </c>
      <c r="G197" t="s">
        <v>407</v>
      </c>
    </row>
    <row r="198" spans="1:7" x14ac:dyDescent="0.2">
      <c r="A198">
        <v>593.29999999999995</v>
      </c>
      <c r="B198" s="35">
        <v>43708</v>
      </c>
      <c r="C198" t="s">
        <v>436</v>
      </c>
      <c r="D198" t="s">
        <v>448</v>
      </c>
      <c r="E198">
        <v>797.2</v>
      </c>
      <c r="F198">
        <v>0</v>
      </c>
      <c r="G198" t="s">
        <v>407</v>
      </c>
    </row>
    <row r="199" spans="1:7" x14ac:dyDescent="0.2">
      <c r="A199">
        <v>593.29999999999995</v>
      </c>
      <c r="B199" s="35">
        <v>43708</v>
      </c>
      <c r="C199" t="s">
        <v>436</v>
      </c>
      <c r="D199" t="s">
        <v>449</v>
      </c>
      <c r="E199">
        <v>186.51</v>
      </c>
      <c r="F199">
        <v>0</v>
      </c>
      <c r="G199" t="s">
        <v>407</v>
      </c>
    </row>
    <row r="200" spans="1:7" x14ac:dyDescent="0.2">
      <c r="A200">
        <v>593.29999999999995</v>
      </c>
      <c r="B200" s="35">
        <v>43646</v>
      </c>
      <c r="C200" t="s">
        <v>436</v>
      </c>
      <c r="D200" t="s">
        <v>448</v>
      </c>
      <c r="E200">
        <v>819.24</v>
      </c>
      <c r="F200">
        <v>0</v>
      </c>
      <c r="G200" t="s">
        <v>407</v>
      </c>
    </row>
    <row r="201" spans="1:7" x14ac:dyDescent="0.2">
      <c r="A201">
        <v>593.29999999999995</v>
      </c>
      <c r="B201" s="35">
        <v>43646</v>
      </c>
      <c r="C201" t="s">
        <v>436</v>
      </c>
      <c r="D201" t="s">
        <v>449</v>
      </c>
      <c r="E201">
        <v>191.61</v>
      </c>
      <c r="F201">
        <v>0</v>
      </c>
      <c r="G201" t="s">
        <v>407</v>
      </c>
    </row>
    <row r="202" spans="1:7" x14ac:dyDescent="0.2">
      <c r="A202">
        <v>593.29999999999995</v>
      </c>
      <c r="B202" s="35">
        <v>43585</v>
      </c>
      <c r="C202" t="s">
        <v>436</v>
      </c>
      <c r="D202" t="s">
        <v>448</v>
      </c>
      <c r="E202">
        <v>8.07</v>
      </c>
      <c r="F202">
        <v>0</v>
      </c>
      <c r="G202" t="s">
        <v>407</v>
      </c>
    </row>
    <row r="203" spans="1:7" x14ac:dyDescent="0.2">
      <c r="A203">
        <v>593.29999999999995</v>
      </c>
      <c r="B203" s="35">
        <v>43585</v>
      </c>
      <c r="C203" t="s">
        <v>436</v>
      </c>
      <c r="D203" t="s">
        <v>449</v>
      </c>
      <c r="E203">
        <v>1.89</v>
      </c>
      <c r="F203">
        <v>0</v>
      </c>
      <c r="G203" t="s">
        <v>407</v>
      </c>
    </row>
    <row r="204" spans="1:7" x14ac:dyDescent="0.2">
      <c r="A204">
        <v>593.29999999999995</v>
      </c>
      <c r="B204" s="35">
        <v>43585</v>
      </c>
      <c r="C204" t="s">
        <v>436</v>
      </c>
      <c r="D204" t="s">
        <v>448</v>
      </c>
      <c r="E204">
        <v>817.94</v>
      </c>
      <c r="F204">
        <v>0</v>
      </c>
      <c r="G204" t="s">
        <v>407</v>
      </c>
    </row>
    <row r="205" spans="1:7" x14ac:dyDescent="0.2">
      <c r="A205">
        <v>593.29999999999995</v>
      </c>
      <c r="B205" s="35">
        <v>43585</v>
      </c>
      <c r="C205" t="s">
        <v>436</v>
      </c>
      <c r="D205" t="s">
        <v>449</v>
      </c>
      <c r="E205">
        <v>191.37</v>
      </c>
      <c r="F205">
        <v>0</v>
      </c>
      <c r="G205" t="s">
        <v>407</v>
      </c>
    </row>
    <row r="206" spans="1:7" x14ac:dyDescent="0.2">
      <c r="A206">
        <v>593.29999999999995</v>
      </c>
      <c r="B206" s="35">
        <v>43555</v>
      </c>
      <c r="C206" t="s">
        <v>436</v>
      </c>
      <c r="D206" t="s">
        <v>448</v>
      </c>
      <c r="E206">
        <v>711.68</v>
      </c>
      <c r="F206">
        <v>0</v>
      </c>
      <c r="G206" t="s">
        <v>407</v>
      </c>
    </row>
    <row r="207" spans="1:7" x14ac:dyDescent="0.2">
      <c r="A207">
        <v>593.29999999999995</v>
      </c>
      <c r="B207" s="35">
        <v>43555</v>
      </c>
      <c r="C207" t="s">
        <v>436</v>
      </c>
      <c r="D207" t="s">
        <v>449</v>
      </c>
      <c r="E207">
        <v>166.36</v>
      </c>
      <c r="F207">
        <v>0</v>
      </c>
      <c r="G207" t="s">
        <v>407</v>
      </c>
    </row>
    <row r="208" spans="1:7" x14ac:dyDescent="0.2">
      <c r="A208">
        <v>593.29999999999995</v>
      </c>
      <c r="B208" s="35">
        <v>43524</v>
      </c>
      <c r="C208" t="s">
        <v>436</v>
      </c>
      <c r="D208" t="s">
        <v>448</v>
      </c>
      <c r="E208" s="94">
        <v>1131.19</v>
      </c>
      <c r="F208">
        <v>0</v>
      </c>
      <c r="G208" t="s">
        <v>407</v>
      </c>
    </row>
    <row r="209" spans="1:7" x14ac:dyDescent="0.2">
      <c r="A209">
        <v>593.29999999999995</v>
      </c>
      <c r="B209" s="35">
        <v>43524</v>
      </c>
      <c r="C209" t="s">
        <v>436</v>
      </c>
      <c r="D209" t="s">
        <v>449</v>
      </c>
      <c r="E209">
        <v>264.47000000000003</v>
      </c>
      <c r="F209">
        <v>0</v>
      </c>
      <c r="G209" t="s">
        <v>407</v>
      </c>
    </row>
    <row r="210" spans="1:7" x14ac:dyDescent="0.2">
      <c r="A210">
        <v>593.29999999999995</v>
      </c>
      <c r="B210" s="35">
        <v>43496</v>
      </c>
      <c r="C210" t="s">
        <v>436</v>
      </c>
      <c r="D210" t="s">
        <v>448</v>
      </c>
      <c r="E210">
        <v>0.84</v>
      </c>
      <c r="F210">
        <v>0</v>
      </c>
      <c r="G210" t="s">
        <v>407</v>
      </c>
    </row>
    <row r="211" spans="1:7" x14ac:dyDescent="0.2">
      <c r="A211">
        <v>593.29999999999995</v>
      </c>
      <c r="B211" s="35">
        <v>43496</v>
      </c>
      <c r="C211" t="s">
        <v>436</v>
      </c>
      <c r="D211" t="s">
        <v>449</v>
      </c>
      <c r="E211">
        <v>0.2</v>
      </c>
      <c r="F211">
        <v>0</v>
      </c>
      <c r="G211" t="s">
        <v>407</v>
      </c>
    </row>
    <row r="212" spans="1:7" x14ac:dyDescent="0.2">
      <c r="A212">
        <v>593.29999999999995</v>
      </c>
      <c r="B212" s="35">
        <v>43496</v>
      </c>
      <c r="C212" t="s">
        <v>436</v>
      </c>
      <c r="D212" t="s">
        <v>448</v>
      </c>
      <c r="E212" s="94">
        <v>1056.1099999999999</v>
      </c>
      <c r="F212">
        <v>0</v>
      </c>
      <c r="G212" t="s">
        <v>407</v>
      </c>
    </row>
    <row r="213" spans="1:7" x14ac:dyDescent="0.2">
      <c r="A213">
        <v>593.29999999999995</v>
      </c>
      <c r="B213" s="35">
        <v>43496</v>
      </c>
      <c r="C213" t="s">
        <v>436</v>
      </c>
      <c r="D213" t="s">
        <v>449</v>
      </c>
      <c r="E213">
        <v>246.84</v>
      </c>
      <c r="F213">
        <v>0</v>
      </c>
      <c r="G213" t="s">
        <v>407</v>
      </c>
    </row>
    <row r="214" spans="1:7" x14ac:dyDescent="0.2">
      <c r="A214">
        <v>593.29999999999995</v>
      </c>
      <c r="B214" s="35">
        <v>43677</v>
      </c>
      <c r="C214" t="s">
        <v>436</v>
      </c>
      <c r="D214" t="s">
        <v>448</v>
      </c>
      <c r="E214">
        <v>718.36</v>
      </c>
      <c r="F214">
        <v>0</v>
      </c>
      <c r="G214" t="s">
        <v>407</v>
      </c>
    </row>
    <row r="215" spans="1:7" x14ac:dyDescent="0.2">
      <c r="A215">
        <v>593.29999999999995</v>
      </c>
      <c r="B215" s="35">
        <v>43677</v>
      </c>
      <c r="C215" t="s">
        <v>436</v>
      </c>
      <c r="D215" t="s">
        <v>449</v>
      </c>
      <c r="E215">
        <v>168.14</v>
      </c>
      <c r="F215">
        <v>0</v>
      </c>
      <c r="G215" t="s">
        <v>407</v>
      </c>
    </row>
    <row r="216" spans="1:7" x14ac:dyDescent="0.2">
      <c r="A216">
        <v>593.29999999999995</v>
      </c>
      <c r="B216" s="35">
        <v>43616</v>
      </c>
      <c r="C216" t="s">
        <v>436</v>
      </c>
      <c r="D216" t="s">
        <v>448</v>
      </c>
      <c r="E216" s="94">
        <v>1285.52</v>
      </c>
      <c r="F216">
        <v>0</v>
      </c>
      <c r="G216" t="s">
        <v>407</v>
      </c>
    </row>
    <row r="217" spans="1:7" x14ac:dyDescent="0.2">
      <c r="A217">
        <v>593.29999999999995</v>
      </c>
      <c r="B217" s="35">
        <v>43616</v>
      </c>
      <c r="C217" t="s">
        <v>436</v>
      </c>
      <c r="D217" t="s">
        <v>449</v>
      </c>
      <c r="E217">
        <v>300.54000000000002</v>
      </c>
      <c r="F217">
        <v>0</v>
      </c>
      <c r="G217" t="s">
        <v>407</v>
      </c>
    </row>
    <row r="218" spans="1:7" x14ac:dyDescent="0.2">
      <c r="A218">
        <v>593.29999999999995</v>
      </c>
      <c r="B218" s="35">
        <v>43830</v>
      </c>
      <c r="C218" t="s">
        <v>436</v>
      </c>
      <c r="E218">
        <v>348.61</v>
      </c>
      <c r="F218">
        <v>0</v>
      </c>
      <c r="G218" t="s">
        <v>450</v>
      </c>
    </row>
    <row r="219" spans="1:7" x14ac:dyDescent="0.2">
      <c r="A219">
        <v>593.29999999999995</v>
      </c>
      <c r="B219" s="35">
        <v>43799</v>
      </c>
      <c r="C219" t="s">
        <v>436</v>
      </c>
      <c r="E219">
        <v>393.75</v>
      </c>
      <c r="F219">
        <v>0</v>
      </c>
      <c r="G219" t="s">
        <v>450</v>
      </c>
    </row>
    <row r="220" spans="1:7" x14ac:dyDescent="0.2">
      <c r="A220">
        <v>593.29999999999995</v>
      </c>
      <c r="B220" s="35">
        <v>43769</v>
      </c>
      <c r="C220" t="s">
        <v>436</v>
      </c>
      <c r="E220">
        <v>582.63</v>
      </c>
      <c r="F220">
        <v>0</v>
      </c>
      <c r="G220" t="s">
        <v>450</v>
      </c>
    </row>
    <row r="221" spans="1:7" x14ac:dyDescent="0.2">
      <c r="A221">
        <v>593.29999999999995</v>
      </c>
      <c r="B221" s="35">
        <v>43738</v>
      </c>
      <c r="C221" t="s">
        <v>436</v>
      </c>
      <c r="E221">
        <v>453.26</v>
      </c>
      <c r="F221">
        <v>0</v>
      </c>
      <c r="G221" t="s">
        <v>450</v>
      </c>
    </row>
    <row r="222" spans="1:7" x14ac:dyDescent="0.2">
      <c r="A222">
        <v>593.29999999999995</v>
      </c>
      <c r="B222" s="35">
        <v>43708</v>
      </c>
      <c r="C222" t="s">
        <v>436</v>
      </c>
      <c r="E222">
        <v>371.13</v>
      </c>
      <c r="F222">
        <v>0</v>
      </c>
      <c r="G222" t="s">
        <v>450</v>
      </c>
    </row>
    <row r="223" spans="1:7" x14ac:dyDescent="0.2">
      <c r="A223">
        <v>593.29999999999995</v>
      </c>
      <c r="B223" s="35">
        <v>43646</v>
      </c>
      <c r="C223" t="s">
        <v>436</v>
      </c>
      <c r="E223">
        <v>290.89999999999998</v>
      </c>
      <c r="F223">
        <v>0</v>
      </c>
      <c r="G223" t="s">
        <v>450</v>
      </c>
    </row>
    <row r="224" spans="1:7" x14ac:dyDescent="0.2">
      <c r="A224">
        <v>593.29999999999995</v>
      </c>
      <c r="B224" s="35">
        <v>43585</v>
      </c>
      <c r="C224" t="s">
        <v>436</v>
      </c>
      <c r="E224">
        <v>2.5499999999999998</v>
      </c>
      <c r="F224">
        <v>0</v>
      </c>
      <c r="G224" t="s">
        <v>450</v>
      </c>
    </row>
    <row r="225" spans="1:7" x14ac:dyDescent="0.2">
      <c r="A225">
        <v>593.29999999999995</v>
      </c>
      <c r="B225" s="35">
        <v>43585</v>
      </c>
      <c r="C225" t="s">
        <v>436</v>
      </c>
      <c r="E225">
        <v>276.98</v>
      </c>
      <c r="F225">
        <v>0</v>
      </c>
      <c r="G225" t="s">
        <v>450</v>
      </c>
    </row>
    <row r="226" spans="1:7" x14ac:dyDescent="0.2">
      <c r="A226">
        <v>593.29999999999995</v>
      </c>
      <c r="B226" s="35">
        <v>43555</v>
      </c>
      <c r="C226" t="s">
        <v>436</v>
      </c>
      <c r="E226">
        <v>252.46</v>
      </c>
      <c r="F226">
        <v>0</v>
      </c>
      <c r="G226" t="s">
        <v>450</v>
      </c>
    </row>
    <row r="227" spans="1:7" x14ac:dyDescent="0.2">
      <c r="A227">
        <v>593.29999999999995</v>
      </c>
      <c r="B227" s="35">
        <v>43524</v>
      </c>
      <c r="C227" t="s">
        <v>436</v>
      </c>
      <c r="E227">
        <v>288.17</v>
      </c>
      <c r="F227">
        <v>0</v>
      </c>
      <c r="G227" t="s">
        <v>450</v>
      </c>
    </row>
    <row r="228" spans="1:7" x14ac:dyDescent="0.2">
      <c r="A228">
        <v>593.29999999999995</v>
      </c>
      <c r="B228" s="35">
        <v>43496</v>
      </c>
      <c r="C228" t="s">
        <v>436</v>
      </c>
      <c r="E228">
        <v>0.24</v>
      </c>
      <c r="F228">
        <v>0</v>
      </c>
      <c r="G228" t="s">
        <v>450</v>
      </c>
    </row>
    <row r="229" spans="1:7" x14ac:dyDescent="0.2">
      <c r="A229">
        <v>593.29999999999995</v>
      </c>
      <c r="B229" s="35">
        <v>43496</v>
      </c>
      <c r="C229" t="s">
        <v>436</v>
      </c>
      <c r="E229">
        <v>369.53</v>
      </c>
      <c r="F229">
        <v>0</v>
      </c>
      <c r="G229" t="s">
        <v>450</v>
      </c>
    </row>
    <row r="230" spans="1:7" x14ac:dyDescent="0.2">
      <c r="A230">
        <v>593.29999999999995</v>
      </c>
      <c r="B230" s="35">
        <v>43677</v>
      </c>
      <c r="C230" t="s">
        <v>436</v>
      </c>
      <c r="E230">
        <v>246.95</v>
      </c>
      <c r="F230">
        <v>0</v>
      </c>
      <c r="G230" t="s">
        <v>450</v>
      </c>
    </row>
    <row r="231" spans="1:7" x14ac:dyDescent="0.2">
      <c r="A231">
        <v>593.29999999999995</v>
      </c>
      <c r="B231" s="35">
        <v>43616</v>
      </c>
      <c r="C231" t="s">
        <v>436</v>
      </c>
      <c r="E231">
        <v>427.71</v>
      </c>
      <c r="F231">
        <v>0</v>
      </c>
      <c r="G231" t="s">
        <v>450</v>
      </c>
    </row>
    <row r="232" spans="1:7" x14ac:dyDescent="0.2">
      <c r="A232">
        <v>593.29999999999995</v>
      </c>
      <c r="B232" s="35">
        <v>43830</v>
      </c>
      <c r="C232" t="s">
        <v>436</v>
      </c>
      <c r="E232">
        <v>75.260000000000005</v>
      </c>
      <c r="F232">
        <v>0</v>
      </c>
      <c r="G232" t="s">
        <v>419</v>
      </c>
    </row>
    <row r="233" spans="1:7" x14ac:dyDescent="0.2">
      <c r="A233">
        <v>593.29999999999995</v>
      </c>
      <c r="B233" s="35">
        <v>43799</v>
      </c>
      <c r="C233" t="s">
        <v>436</v>
      </c>
      <c r="E233">
        <v>79.84</v>
      </c>
      <c r="F233">
        <v>0</v>
      </c>
      <c r="G233" t="s">
        <v>419</v>
      </c>
    </row>
    <row r="234" spans="1:7" x14ac:dyDescent="0.2">
      <c r="A234">
        <v>593.29999999999995</v>
      </c>
      <c r="B234" s="35">
        <v>43769</v>
      </c>
      <c r="C234" t="s">
        <v>436</v>
      </c>
      <c r="E234">
        <v>118.15</v>
      </c>
      <c r="F234">
        <v>0</v>
      </c>
      <c r="G234" t="s">
        <v>419</v>
      </c>
    </row>
    <row r="235" spans="1:7" x14ac:dyDescent="0.2">
      <c r="A235">
        <v>593.29999999999995</v>
      </c>
      <c r="B235" s="35">
        <v>43738</v>
      </c>
      <c r="C235" t="s">
        <v>436</v>
      </c>
      <c r="E235">
        <v>92.03</v>
      </c>
      <c r="F235">
        <v>0</v>
      </c>
      <c r="G235" t="s">
        <v>419</v>
      </c>
    </row>
    <row r="236" spans="1:7" x14ac:dyDescent="0.2">
      <c r="A236">
        <v>593.29999999999995</v>
      </c>
      <c r="B236" s="35">
        <v>43708</v>
      </c>
      <c r="C236" t="s">
        <v>436</v>
      </c>
      <c r="E236">
        <v>75.27</v>
      </c>
      <c r="F236">
        <v>0</v>
      </c>
      <c r="G236" t="s">
        <v>419</v>
      </c>
    </row>
    <row r="237" spans="1:7" x14ac:dyDescent="0.2">
      <c r="A237">
        <v>593.29999999999995</v>
      </c>
      <c r="B237" s="35">
        <v>43646</v>
      </c>
      <c r="C237" t="s">
        <v>436</v>
      </c>
      <c r="E237">
        <v>76.73</v>
      </c>
      <c r="F237">
        <v>0</v>
      </c>
      <c r="G237" t="s">
        <v>419</v>
      </c>
    </row>
    <row r="238" spans="1:7" x14ac:dyDescent="0.2">
      <c r="A238">
        <v>593.29999999999995</v>
      </c>
      <c r="B238" s="35">
        <v>43585</v>
      </c>
      <c r="C238" t="s">
        <v>432</v>
      </c>
      <c r="D238" t="s">
        <v>451</v>
      </c>
      <c r="E238">
        <v>149.22999999999999</v>
      </c>
      <c r="F238">
        <v>0</v>
      </c>
      <c r="G238" t="s">
        <v>419</v>
      </c>
    </row>
    <row r="239" spans="1:7" x14ac:dyDescent="0.2">
      <c r="A239">
        <v>593.29999999999995</v>
      </c>
      <c r="B239" s="35">
        <v>43585</v>
      </c>
      <c r="C239" t="s">
        <v>436</v>
      </c>
      <c r="E239">
        <v>0.67</v>
      </c>
      <c r="F239">
        <v>0</v>
      </c>
      <c r="G239" t="s">
        <v>419</v>
      </c>
    </row>
    <row r="240" spans="1:7" x14ac:dyDescent="0.2">
      <c r="A240">
        <v>593.29999999999995</v>
      </c>
      <c r="B240" s="35">
        <v>43585</v>
      </c>
      <c r="C240" t="s">
        <v>436</v>
      </c>
      <c r="E240">
        <v>73.010000000000005</v>
      </c>
      <c r="F240">
        <v>0</v>
      </c>
      <c r="G240" t="s">
        <v>419</v>
      </c>
    </row>
    <row r="241" spans="1:7" x14ac:dyDescent="0.2">
      <c r="A241">
        <v>593.29999999999995</v>
      </c>
      <c r="B241" s="35">
        <v>43555</v>
      </c>
      <c r="C241" t="s">
        <v>436</v>
      </c>
      <c r="E241">
        <v>66.53</v>
      </c>
      <c r="F241">
        <v>0</v>
      </c>
      <c r="G241" t="s">
        <v>419</v>
      </c>
    </row>
    <row r="242" spans="1:7" x14ac:dyDescent="0.2">
      <c r="A242">
        <v>593.29999999999995</v>
      </c>
      <c r="B242" s="35">
        <v>43524</v>
      </c>
      <c r="C242" t="s">
        <v>436</v>
      </c>
      <c r="E242">
        <v>75.88</v>
      </c>
      <c r="F242">
        <v>0</v>
      </c>
      <c r="G242" t="s">
        <v>419</v>
      </c>
    </row>
    <row r="243" spans="1:7" x14ac:dyDescent="0.2">
      <c r="A243">
        <v>593.29999999999995</v>
      </c>
      <c r="B243" s="35">
        <v>43496</v>
      </c>
      <c r="C243" t="s">
        <v>436</v>
      </c>
      <c r="E243">
        <v>0.08</v>
      </c>
      <c r="F243">
        <v>0</v>
      </c>
      <c r="G243" t="s">
        <v>419</v>
      </c>
    </row>
    <row r="244" spans="1:7" x14ac:dyDescent="0.2">
      <c r="A244">
        <v>593.29999999999995</v>
      </c>
      <c r="B244" s="35">
        <v>43496</v>
      </c>
      <c r="C244" t="s">
        <v>436</v>
      </c>
      <c r="E244">
        <v>97.33</v>
      </c>
      <c r="F244">
        <v>0</v>
      </c>
      <c r="G244" t="s">
        <v>419</v>
      </c>
    </row>
    <row r="245" spans="1:7" x14ac:dyDescent="0.2">
      <c r="A245">
        <v>593.29999999999995</v>
      </c>
      <c r="B245" s="35">
        <v>43677</v>
      </c>
      <c r="C245" t="s">
        <v>436</v>
      </c>
      <c r="E245">
        <v>65.16</v>
      </c>
      <c r="F245">
        <v>0</v>
      </c>
      <c r="G245" t="s">
        <v>419</v>
      </c>
    </row>
    <row r="246" spans="1:7" x14ac:dyDescent="0.2">
      <c r="A246">
        <v>593.29999999999995</v>
      </c>
      <c r="B246" s="35">
        <v>43616</v>
      </c>
      <c r="C246" t="s">
        <v>436</v>
      </c>
      <c r="E246">
        <v>112.68</v>
      </c>
      <c r="F246">
        <v>0</v>
      </c>
      <c r="G246" t="s">
        <v>419</v>
      </c>
    </row>
    <row r="247" spans="1:7" x14ac:dyDescent="0.2">
      <c r="A247">
        <v>593.29999999999995</v>
      </c>
      <c r="B247" s="35">
        <v>43524</v>
      </c>
      <c r="C247" t="s">
        <v>436</v>
      </c>
      <c r="D247" t="s">
        <v>452</v>
      </c>
      <c r="E247">
        <v>48.46</v>
      </c>
      <c r="F247">
        <v>0</v>
      </c>
      <c r="G247" t="s">
        <v>453</v>
      </c>
    </row>
    <row r="248" spans="1:7" x14ac:dyDescent="0.2">
      <c r="A248">
        <v>593.29999999999995</v>
      </c>
      <c r="B248" s="35">
        <v>43496</v>
      </c>
      <c r="C248" t="s">
        <v>436</v>
      </c>
      <c r="D248" t="s">
        <v>452</v>
      </c>
      <c r="E248">
        <v>0.03</v>
      </c>
      <c r="F248">
        <v>0</v>
      </c>
      <c r="G248" t="s">
        <v>453</v>
      </c>
    </row>
    <row r="249" spans="1:7" x14ac:dyDescent="0.2">
      <c r="A249">
        <v>593.29999999999995</v>
      </c>
      <c r="B249" s="35">
        <v>43496</v>
      </c>
      <c r="C249" t="s">
        <v>436</v>
      </c>
      <c r="D249" t="s">
        <v>452</v>
      </c>
      <c r="E249">
        <v>54.58</v>
      </c>
      <c r="F249">
        <v>0</v>
      </c>
      <c r="G249" t="s">
        <v>453</v>
      </c>
    </row>
    <row r="250" spans="1:7" x14ac:dyDescent="0.2">
      <c r="A250">
        <v>593.29999999999995</v>
      </c>
      <c r="B250" s="35">
        <v>43524</v>
      </c>
      <c r="C250" t="s">
        <v>436</v>
      </c>
      <c r="D250" t="s">
        <v>454</v>
      </c>
      <c r="E250">
        <v>42.33</v>
      </c>
      <c r="F250">
        <v>0</v>
      </c>
      <c r="G250" t="s">
        <v>455</v>
      </c>
    </row>
    <row r="251" spans="1:7" x14ac:dyDescent="0.2">
      <c r="A251">
        <v>593.29999999999995</v>
      </c>
      <c r="B251" s="35">
        <v>43496</v>
      </c>
      <c r="C251" t="s">
        <v>436</v>
      </c>
      <c r="D251" t="s">
        <v>454</v>
      </c>
      <c r="E251">
        <v>0.04</v>
      </c>
      <c r="F251">
        <v>0</v>
      </c>
      <c r="G251" t="s">
        <v>455</v>
      </c>
    </row>
    <row r="252" spans="1:7" x14ac:dyDescent="0.2">
      <c r="A252">
        <v>593.29999999999995</v>
      </c>
      <c r="B252" s="35">
        <v>43496</v>
      </c>
      <c r="C252" t="s">
        <v>436</v>
      </c>
      <c r="D252" t="s">
        <v>454</v>
      </c>
      <c r="E252">
        <v>101.7</v>
      </c>
      <c r="F252">
        <v>0</v>
      </c>
      <c r="G252" t="s">
        <v>455</v>
      </c>
    </row>
    <row r="253" spans="1:7" x14ac:dyDescent="0.2">
      <c r="A253">
        <v>593.29999999999995</v>
      </c>
      <c r="B253" s="35">
        <v>43524</v>
      </c>
      <c r="C253" t="s">
        <v>432</v>
      </c>
      <c r="D253" t="s">
        <v>456</v>
      </c>
      <c r="E253" s="94">
        <v>4872.24</v>
      </c>
      <c r="F253">
        <v>0</v>
      </c>
      <c r="G253" t="s">
        <v>422</v>
      </c>
    </row>
    <row r="254" spans="1:7" x14ac:dyDescent="0.2">
      <c r="A254">
        <v>593.29999999999995</v>
      </c>
      <c r="B254" s="35">
        <v>43830</v>
      </c>
      <c r="C254" t="s">
        <v>432</v>
      </c>
      <c r="D254" t="s">
        <v>457</v>
      </c>
      <c r="E254" s="158">
        <v>379.45</v>
      </c>
      <c r="F254" s="158">
        <v>0</v>
      </c>
      <c r="G254" t="s">
        <v>458</v>
      </c>
    </row>
    <row r="255" spans="1:7" x14ac:dyDescent="0.2">
      <c r="E255" s="159">
        <f>SUM(E15:E254)</f>
        <v>323134.99000000034</v>
      </c>
      <c r="F255" s="159">
        <f>SUM(F15:F254)</f>
        <v>18867.340000000004</v>
      </c>
    </row>
    <row r="257" spans="1:7" x14ac:dyDescent="0.2">
      <c r="D257" t="s">
        <v>26</v>
      </c>
      <c r="E257" s="81">
        <f>+E255-F255</f>
        <v>304267.65000000031</v>
      </c>
    </row>
    <row r="260" spans="1:7" x14ac:dyDescent="0.2">
      <c r="A260">
        <v>593.29999999999995</v>
      </c>
      <c r="B260" s="35">
        <v>43830</v>
      </c>
      <c r="C260" t="s">
        <v>459</v>
      </c>
      <c r="D260" t="s">
        <v>460</v>
      </c>
      <c r="E260" s="94">
        <v>1190.02</v>
      </c>
      <c r="F260">
        <v>0</v>
      </c>
      <c r="G260" t="s">
        <v>461</v>
      </c>
    </row>
    <row r="261" spans="1:7" x14ac:dyDescent="0.2">
      <c r="A261">
        <v>593.29999999999995</v>
      </c>
      <c r="B261" s="35">
        <v>43799</v>
      </c>
      <c r="C261" t="s">
        <v>459</v>
      </c>
      <c r="D261" t="s">
        <v>460</v>
      </c>
      <c r="E261" s="94">
        <v>1076.95</v>
      </c>
      <c r="F261">
        <v>0</v>
      </c>
      <c r="G261" t="s">
        <v>461</v>
      </c>
    </row>
    <row r="262" spans="1:7" x14ac:dyDescent="0.2">
      <c r="A262">
        <v>593.29999999999995</v>
      </c>
      <c r="B262" s="35">
        <v>43769</v>
      </c>
      <c r="C262" t="s">
        <v>459</v>
      </c>
      <c r="D262" t="s">
        <v>460</v>
      </c>
      <c r="E262" s="94">
        <v>1594.96</v>
      </c>
      <c r="F262">
        <v>0</v>
      </c>
      <c r="G262" t="s">
        <v>461</v>
      </c>
    </row>
    <row r="263" spans="1:7" x14ac:dyDescent="0.2">
      <c r="A263">
        <v>593.29999999999995</v>
      </c>
      <c r="B263" s="35">
        <v>43738</v>
      </c>
      <c r="C263" t="s">
        <v>459</v>
      </c>
      <c r="D263" t="s">
        <v>460</v>
      </c>
      <c r="E263" s="94">
        <v>1788.31</v>
      </c>
      <c r="F263">
        <v>0</v>
      </c>
      <c r="G263" t="s">
        <v>461</v>
      </c>
    </row>
    <row r="264" spans="1:7" x14ac:dyDescent="0.2">
      <c r="A264">
        <v>593.29999999999995</v>
      </c>
      <c r="B264" s="35">
        <v>43677</v>
      </c>
      <c r="C264" t="s">
        <v>459</v>
      </c>
      <c r="D264" t="s">
        <v>460</v>
      </c>
      <c r="E264" s="94">
        <v>2125.5700000000002</v>
      </c>
      <c r="F264">
        <v>0</v>
      </c>
      <c r="G264" t="s">
        <v>461</v>
      </c>
    </row>
    <row r="265" spans="1:7" x14ac:dyDescent="0.2">
      <c r="A265">
        <v>593.29999999999995</v>
      </c>
      <c r="B265" s="35">
        <v>43646</v>
      </c>
      <c r="C265" t="s">
        <v>459</v>
      </c>
      <c r="D265" t="s">
        <v>460</v>
      </c>
      <c r="E265" s="94">
        <v>1583.58</v>
      </c>
      <c r="F265">
        <v>0</v>
      </c>
      <c r="G265" t="s">
        <v>461</v>
      </c>
    </row>
    <row r="266" spans="1:7" x14ac:dyDescent="0.2">
      <c r="A266">
        <v>593.29999999999995</v>
      </c>
      <c r="B266" s="35">
        <v>43616</v>
      </c>
      <c r="C266" t="s">
        <v>459</v>
      </c>
      <c r="D266" t="s">
        <v>460</v>
      </c>
      <c r="E266" s="94">
        <v>3437.53</v>
      </c>
      <c r="F266">
        <v>0</v>
      </c>
      <c r="G266" t="s">
        <v>461</v>
      </c>
    </row>
    <row r="267" spans="1:7" x14ac:dyDescent="0.2">
      <c r="A267">
        <v>593.29999999999995</v>
      </c>
      <c r="B267" s="35">
        <v>43585</v>
      </c>
      <c r="C267" t="s">
        <v>459</v>
      </c>
      <c r="D267" t="s">
        <v>460</v>
      </c>
      <c r="E267">
        <v>15.91</v>
      </c>
      <c r="F267">
        <v>0</v>
      </c>
      <c r="G267" t="s">
        <v>461</v>
      </c>
    </row>
    <row r="268" spans="1:7" x14ac:dyDescent="0.2">
      <c r="A268">
        <v>593.29999999999995</v>
      </c>
      <c r="B268" s="35">
        <v>43585</v>
      </c>
      <c r="C268" t="s">
        <v>459</v>
      </c>
      <c r="D268" t="s">
        <v>460</v>
      </c>
      <c r="E268" s="94">
        <v>1989.11</v>
      </c>
      <c r="F268">
        <v>0</v>
      </c>
      <c r="G268" t="s">
        <v>461</v>
      </c>
    </row>
    <row r="269" spans="1:7" x14ac:dyDescent="0.2">
      <c r="A269">
        <v>593.29999999999995</v>
      </c>
      <c r="B269" s="35">
        <v>43555</v>
      </c>
      <c r="C269" t="s">
        <v>459</v>
      </c>
      <c r="D269" t="s">
        <v>460</v>
      </c>
      <c r="E269" s="94">
        <v>1621.18</v>
      </c>
      <c r="F269">
        <v>0</v>
      </c>
      <c r="G269" t="s">
        <v>461</v>
      </c>
    </row>
    <row r="270" spans="1:7" x14ac:dyDescent="0.2">
      <c r="A270">
        <v>593.29999999999995</v>
      </c>
      <c r="B270" s="35">
        <v>43524</v>
      </c>
      <c r="C270" t="s">
        <v>459</v>
      </c>
      <c r="D270" t="s">
        <v>460</v>
      </c>
      <c r="E270" s="94">
        <v>1248.98</v>
      </c>
      <c r="F270">
        <v>0</v>
      </c>
      <c r="G270" t="s">
        <v>461</v>
      </c>
    </row>
    <row r="271" spans="1:7" x14ac:dyDescent="0.2">
      <c r="A271">
        <v>593.29999999999995</v>
      </c>
      <c r="B271" s="35">
        <v>43496</v>
      </c>
      <c r="C271" t="s">
        <v>459</v>
      </c>
      <c r="D271" t="s">
        <v>460</v>
      </c>
      <c r="E271" s="94">
        <v>1610.53</v>
      </c>
      <c r="F271">
        <v>0</v>
      </c>
      <c r="G271" t="s">
        <v>461</v>
      </c>
    </row>
    <row r="272" spans="1:7" x14ac:dyDescent="0.2">
      <c r="A272">
        <v>593.29999999999995</v>
      </c>
      <c r="B272" s="35">
        <v>43708</v>
      </c>
      <c r="C272" t="s">
        <v>459</v>
      </c>
      <c r="D272" t="s">
        <v>460</v>
      </c>
      <c r="E272" s="160">
        <v>1461.52</v>
      </c>
      <c r="F272">
        <v>0</v>
      </c>
      <c r="G272" t="s">
        <v>461</v>
      </c>
    </row>
    <row r="273" spans="1:8" x14ac:dyDescent="0.2">
      <c r="E273" s="94">
        <f>SUM(E260:E272)</f>
        <v>20744.149999999998</v>
      </c>
    </row>
    <row r="276" spans="1:8" x14ac:dyDescent="0.2">
      <c r="A276">
        <v>593.29999999999995</v>
      </c>
      <c r="B276" s="35">
        <v>43801</v>
      </c>
      <c r="C276" t="s">
        <v>462</v>
      </c>
      <c r="D276" t="s">
        <v>463</v>
      </c>
      <c r="E276">
        <v>75</v>
      </c>
      <c r="F276">
        <v>0</v>
      </c>
      <c r="G276" t="s">
        <v>464</v>
      </c>
      <c r="H276" t="s">
        <v>465</v>
      </c>
    </row>
    <row r="277" spans="1:8" x14ac:dyDescent="0.2">
      <c r="A277">
        <v>593.29999999999995</v>
      </c>
      <c r="B277" s="35">
        <v>43770</v>
      </c>
      <c r="C277" t="s">
        <v>462</v>
      </c>
      <c r="D277" t="s">
        <v>463</v>
      </c>
      <c r="E277">
        <v>100</v>
      </c>
      <c r="F277">
        <v>0</v>
      </c>
      <c r="G277" t="s">
        <v>464</v>
      </c>
      <c r="H277" t="s">
        <v>466</v>
      </c>
    </row>
    <row r="278" spans="1:8" x14ac:dyDescent="0.2">
      <c r="A278">
        <v>593.29999999999995</v>
      </c>
      <c r="B278" s="35">
        <v>43754</v>
      </c>
      <c r="C278" t="s">
        <v>462</v>
      </c>
      <c r="D278" t="s">
        <v>463</v>
      </c>
      <c r="E278">
        <v>100</v>
      </c>
      <c r="F278">
        <v>0</v>
      </c>
      <c r="G278" t="s">
        <v>464</v>
      </c>
      <c r="H278" t="s">
        <v>467</v>
      </c>
    </row>
    <row r="279" spans="1:8" x14ac:dyDescent="0.2">
      <c r="A279">
        <v>593.29999999999995</v>
      </c>
      <c r="B279" s="35">
        <v>43739</v>
      </c>
      <c r="C279" t="s">
        <v>462</v>
      </c>
      <c r="D279" t="s">
        <v>463</v>
      </c>
      <c r="E279">
        <v>50</v>
      </c>
      <c r="F279">
        <v>0</v>
      </c>
      <c r="G279" t="s">
        <v>464</v>
      </c>
      <c r="H279" t="s">
        <v>468</v>
      </c>
    </row>
    <row r="280" spans="1:8" x14ac:dyDescent="0.2">
      <c r="A280">
        <v>593.29999999999995</v>
      </c>
      <c r="B280" s="35">
        <v>43740</v>
      </c>
      <c r="C280" t="s">
        <v>462</v>
      </c>
      <c r="D280" t="s">
        <v>463</v>
      </c>
      <c r="E280">
        <v>250</v>
      </c>
      <c r="F280">
        <v>0</v>
      </c>
      <c r="G280" t="s">
        <v>464</v>
      </c>
      <c r="H280" t="s">
        <v>469</v>
      </c>
    </row>
    <row r="281" spans="1:8" x14ac:dyDescent="0.2">
      <c r="A281">
        <v>593.29999999999995</v>
      </c>
      <c r="B281" s="35">
        <v>43718</v>
      </c>
      <c r="C281" t="s">
        <v>462</v>
      </c>
      <c r="D281" t="s">
        <v>463</v>
      </c>
      <c r="E281">
        <v>300</v>
      </c>
      <c r="F281">
        <v>0</v>
      </c>
      <c r="G281" t="s">
        <v>464</v>
      </c>
      <c r="H281" t="s">
        <v>470</v>
      </c>
    </row>
    <row r="282" spans="1:8" x14ac:dyDescent="0.2">
      <c r="A282">
        <v>593.29999999999995</v>
      </c>
      <c r="B282" s="35">
        <v>43693</v>
      </c>
      <c r="C282" t="s">
        <v>462</v>
      </c>
      <c r="D282" t="s">
        <v>463</v>
      </c>
      <c r="E282">
        <v>300</v>
      </c>
      <c r="F282">
        <v>0</v>
      </c>
      <c r="G282" t="s">
        <v>464</v>
      </c>
      <c r="H282" t="s">
        <v>471</v>
      </c>
    </row>
    <row r="283" spans="1:8" x14ac:dyDescent="0.2">
      <c r="A283">
        <v>593.29999999999995</v>
      </c>
      <c r="B283" s="35">
        <v>43711</v>
      </c>
      <c r="C283" t="s">
        <v>462</v>
      </c>
      <c r="D283" t="s">
        <v>463</v>
      </c>
      <c r="E283">
        <v>150</v>
      </c>
      <c r="F283">
        <v>0</v>
      </c>
      <c r="G283" t="s">
        <v>464</v>
      </c>
      <c r="H283" t="s">
        <v>472</v>
      </c>
    </row>
    <row r="284" spans="1:8" x14ac:dyDescent="0.2">
      <c r="A284">
        <v>593.29999999999995</v>
      </c>
      <c r="B284" s="35">
        <v>43696</v>
      </c>
      <c r="C284" t="s">
        <v>462</v>
      </c>
      <c r="D284" t="s">
        <v>463</v>
      </c>
      <c r="E284">
        <v>100</v>
      </c>
      <c r="F284">
        <v>0</v>
      </c>
      <c r="G284" t="s">
        <v>464</v>
      </c>
      <c r="H284" t="s">
        <v>473</v>
      </c>
    </row>
    <row r="285" spans="1:8" x14ac:dyDescent="0.2">
      <c r="A285">
        <v>593.29999999999995</v>
      </c>
      <c r="B285" s="35">
        <v>43670</v>
      </c>
      <c r="C285" t="s">
        <v>462</v>
      </c>
      <c r="D285" t="s">
        <v>463</v>
      </c>
      <c r="E285">
        <v>100</v>
      </c>
      <c r="F285">
        <v>0</v>
      </c>
      <c r="G285" t="s">
        <v>464</v>
      </c>
      <c r="H285" t="s">
        <v>474</v>
      </c>
    </row>
    <row r="286" spans="1:8" x14ac:dyDescent="0.2">
      <c r="A286">
        <v>593.29999999999995</v>
      </c>
      <c r="B286" s="35">
        <v>43647</v>
      </c>
      <c r="C286" t="s">
        <v>462</v>
      </c>
      <c r="D286" t="s">
        <v>463</v>
      </c>
      <c r="E286">
        <v>200</v>
      </c>
      <c r="F286">
        <v>0</v>
      </c>
      <c r="G286" t="s">
        <v>464</v>
      </c>
      <c r="H286" t="s">
        <v>475</v>
      </c>
    </row>
    <row r="287" spans="1:8" x14ac:dyDescent="0.2">
      <c r="A287">
        <v>593.29999999999995</v>
      </c>
      <c r="B287" s="35">
        <v>43647</v>
      </c>
      <c r="C287" t="s">
        <v>462</v>
      </c>
      <c r="D287" t="s">
        <v>463</v>
      </c>
      <c r="E287">
        <v>100</v>
      </c>
      <c r="F287">
        <v>0</v>
      </c>
      <c r="G287" t="s">
        <v>464</v>
      </c>
      <c r="H287" t="s">
        <v>476</v>
      </c>
    </row>
    <row r="288" spans="1:8" x14ac:dyDescent="0.2">
      <c r="A288">
        <v>593.29999999999995</v>
      </c>
      <c r="B288" s="35">
        <v>43648</v>
      </c>
      <c r="C288" t="s">
        <v>462</v>
      </c>
      <c r="D288" t="s">
        <v>463</v>
      </c>
      <c r="E288">
        <v>200</v>
      </c>
      <c r="F288">
        <v>0</v>
      </c>
      <c r="G288" t="s">
        <v>464</v>
      </c>
      <c r="H288" t="s">
        <v>477</v>
      </c>
    </row>
    <row r="289" spans="1:8" x14ac:dyDescent="0.2">
      <c r="A289">
        <v>593.29999999999995</v>
      </c>
      <c r="B289" s="35">
        <v>43621</v>
      </c>
      <c r="C289" t="s">
        <v>462</v>
      </c>
      <c r="D289" t="s">
        <v>463</v>
      </c>
      <c r="E289">
        <v>200</v>
      </c>
      <c r="F289">
        <v>0</v>
      </c>
      <c r="G289" t="s">
        <v>464</v>
      </c>
      <c r="H289" t="s">
        <v>478</v>
      </c>
    </row>
    <row r="290" spans="1:8" x14ac:dyDescent="0.2">
      <c r="A290">
        <v>593.29999999999995</v>
      </c>
      <c r="B290" s="35">
        <v>43636</v>
      </c>
      <c r="C290" t="s">
        <v>462</v>
      </c>
      <c r="D290" t="s">
        <v>463</v>
      </c>
      <c r="E290">
        <v>300</v>
      </c>
      <c r="F290">
        <v>0</v>
      </c>
      <c r="G290" t="s">
        <v>464</v>
      </c>
      <c r="H290" t="s">
        <v>479</v>
      </c>
    </row>
    <row r="291" spans="1:8" x14ac:dyDescent="0.2">
      <c r="A291">
        <v>593.29999999999995</v>
      </c>
      <c r="B291" s="35">
        <v>43633</v>
      </c>
      <c r="C291" t="s">
        <v>462</v>
      </c>
      <c r="D291" t="s">
        <v>480</v>
      </c>
      <c r="E291">
        <v>300</v>
      </c>
      <c r="F291">
        <v>0</v>
      </c>
      <c r="G291" t="s">
        <v>464</v>
      </c>
      <c r="H291" t="s">
        <v>481</v>
      </c>
    </row>
    <row r="292" spans="1:8" x14ac:dyDescent="0.2">
      <c r="A292">
        <v>593.29999999999995</v>
      </c>
      <c r="B292" s="35">
        <v>43586</v>
      </c>
      <c r="C292" t="s">
        <v>462</v>
      </c>
      <c r="D292" t="s">
        <v>482</v>
      </c>
      <c r="E292">
        <v>380</v>
      </c>
      <c r="F292">
        <v>0</v>
      </c>
      <c r="G292" t="s">
        <v>464</v>
      </c>
      <c r="H292" t="s">
        <v>483</v>
      </c>
    </row>
    <row r="293" spans="1:8" x14ac:dyDescent="0.2">
      <c r="A293">
        <v>593.29999999999995</v>
      </c>
      <c r="B293" s="35">
        <v>43556</v>
      </c>
      <c r="C293" t="s">
        <v>462</v>
      </c>
      <c r="D293" t="s">
        <v>463</v>
      </c>
      <c r="E293">
        <v>75</v>
      </c>
      <c r="F293">
        <v>0</v>
      </c>
      <c r="G293" t="s">
        <v>464</v>
      </c>
      <c r="H293" t="s">
        <v>484</v>
      </c>
    </row>
    <row r="294" spans="1:8" x14ac:dyDescent="0.2">
      <c r="A294">
        <v>593.29999999999995</v>
      </c>
      <c r="B294" s="35">
        <v>43579</v>
      </c>
      <c r="C294" t="s">
        <v>462</v>
      </c>
      <c r="D294" t="s">
        <v>463</v>
      </c>
      <c r="E294">
        <v>150</v>
      </c>
      <c r="F294">
        <v>0</v>
      </c>
      <c r="G294" t="s">
        <v>464</v>
      </c>
      <c r="H294" t="s">
        <v>485</v>
      </c>
    </row>
    <row r="295" spans="1:8" x14ac:dyDescent="0.2">
      <c r="A295">
        <v>593.29999999999995</v>
      </c>
      <c r="B295" s="35">
        <v>43580</v>
      </c>
      <c r="C295" t="s">
        <v>462</v>
      </c>
      <c r="D295" t="s">
        <v>463</v>
      </c>
      <c r="E295">
        <v>200</v>
      </c>
      <c r="F295">
        <v>0</v>
      </c>
      <c r="G295" t="s">
        <v>464</v>
      </c>
      <c r="H295" t="s">
        <v>486</v>
      </c>
    </row>
    <row r="296" spans="1:8" x14ac:dyDescent="0.2">
      <c r="A296">
        <v>593.29999999999995</v>
      </c>
      <c r="B296" s="35">
        <v>43585</v>
      </c>
      <c r="C296" t="s">
        <v>462</v>
      </c>
      <c r="D296" t="s">
        <v>463</v>
      </c>
      <c r="E296">
        <v>100</v>
      </c>
      <c r="F296">
        <v>0</v>
      </c>
      <c r="G296" t="s">
        <v>464</v>
      </c>
      <c r="H296" t="s">
        <v>487</v>
      </c>
    </row>
    <row r="297" spans="1:8" x14ac:dyDescent="0.2">
      <c r="A297">
        <v>593.29999999999995</v>
      </c>
      <c r="B297" s="35">
        <v>43567</v>
      </c>
      <c r="C297" t="s">
        <v>462</v>
      </c>
      <c r="D297" t="s">
        <v>463</v>
      </c>
      <c r="E297">
        <v>200</v>
      </c>
      <c r="F297">
        <v>0</v>
      </c>
      <c r="G297" t="s">
        <v>464</v>
      </c>
      <c r="H297" t="s">
        <v>488</v>
      </c>
    </row>
    <row r="298" spans="1:8" x14ac:dyDescent="0.2">
      <c r="A298">
        <v>593.29999999999995</v>
      </c>
      <c r="B298" s="35">
        <v>43558</v>
      </c>
      <c r="C298" t="s">
        <v>462</v>
      </c>
      <c r="D298" t="s">
        <v>463</v>
      </c>
      <c r="E298">
        <v>100</v>
      </c>
      <c r="F298">
        <v>0</v>
      </c>
      <c r="G298" t="s">
        <v>464</v>
      </c>
      <c r="H298" t="s">
        <v>489</v>
      </c>
    </row>
    <row r="299" spans="1:8" x14ac:dyDescent="0.2">
      <c r="A299">
        <v>593.29999999999995</v>
      </c>
      <c r="B299" s="35">
        <v>43550</v>
      </c>
      <c r="C299" t="s">
        <v>462</v>
      </c>
      <c r="D299" t="s">
        <v>463</v>
      </c>
      <c r="E299">
        <v>350</v>
      </c>
      <c r="F299">
        <v>0</v>
      </c>
      <c r="G299" t="s">
        <v>464</v>
      </c>
      <c r="H299" t="s">
        <v>490</v>
      </c>
    </row>
    <row r="300" spans="1:8" x14ac:dyDescent="0.2">
      <c r="A300">
        <v>593.29999999999995</v>
      </c>
      <c r="B300" s="35">
        <v>43497</v>
      </c>
      <c r="C300" t="s">
        <v>462</v>
      </c>
      <c r="D300" t="s">
        <v>463</v>
      </c>
      <c r="E300">
        <v>300</v>
      </c>
      <c r="F300">
        <v>0</v>
      </c>
      <c r="G300" t="s">
        <v>464</v>
      </c>
      <c r="H300" t="s">
        <v>491</v>
      </c>
    </row>
    <row r="301" spans="1:8" x14ac:dyDescent="0.2">
      <c r="A301">
        <v>593.29999999999995</v>
      </c>
      <c r="B301" s="35">
        <v>43497</v>
      </c>
      <c r="C301" t="s">
        <v>462</v>
      </c>
      <c r="D301" t="s">
        <v>463</v>
      </c>
      <c r="E301">
        <v>100</v>
      </c>
      <c r="F301">
        <v>0</v>
      </c>
      <c r="G301" t="s">
        <v>464</v>
      </c>
      <c r="H301" t="s">
        <v>492</v>
      </c>
    </row>
    <row r="302" spans="1:8" x14ac:dyDescent="0.2">
      <c r="A302">
        <v>593.29999999999995</v>
      </c>
      <c r="B302" s="35">
        <v>43503</v>
      </c>
      <c r="C302" t="s">
        <v>462</v>
      </c>
      <c r="D302" t="s">
        <v>463</v>
      </c>
      <c r="E302">
        <v>100</v>
      </c>
      <c r="F302">
        <v>0</v>
      </c>
      <c r="G302" t="s">
        <v>464</v>
      </c>
      <c r="H302" t="s">
        <v>493</v>
      </c>
    </row>
    <row r="303" spans="1:8" x14ac:dyDescent="0.2">
      <c r="A303">
        <v>593.29999999999995</v>
      </c>
      <c r="B303" s="35">
        <v>43494</v>
      </c>
      <c r="C303" t="s">
        <v>462</v>
      </c>
      <c r="D303" t="s">
        <v>463</v>
      </c>
      <c r="E303" s="158">
        <v>100</v>
      </c>
      <c r="F303">
        <v>0</v>
      </c>
      <c r="G303" t="s">
        <v>464</v>
      </c>
      <c r="H303" t="s">
        <v>494</v>
      </c>
    </row>
    <row r="304" spans="1:8" x14ac:dyDescent="0.2">
      <c r="E304" s="159">
        <f>SUM(E276:E303)</f>
        <v>4980</v>
      </c>
    </row>
    <row r="306" spans="1:8" x14ac:dyDescent="0.2">
      <c r="A306">
        <v>593.29999999999995</v>
      </c>
      <c r="B306" s="35">
        <v>43677</v>
      </c>
      <c r="C306" t="s">
        <v>495</v>
      </c>
      <c r="D306" t="s">
        <v>496</v>
      </c>
      <c r="E306">
        <v>32.869999999999997</v>
      </c>
      <c r="F306">
        <v>0</v>
      </c>
      <c r="G306" t="s">
        <v>497</v>
      </c>
    </row>
    <row r="307" spans="1:8" x14ac:dyDescent="0.2">
      <c r="A307">
        <v>593.29999999999995</v>
      </c>
      <c r="B307" s="35">
        <v>43830</v>
      </c>
      <c r="C307" t="s">
        <v>495</v>
      </c>
      <c r="D307" t="s">
        <v>496</v>
      </c>
      <c r="E307">
        <v>32.869999999999997</v>
      </c>
      <c r="F307">
        <v>0</v>
      </c>
      <c r="G307" t="s">
        <v>497</v>
      </c>
    </row>
    <row r="308" spans="1:8" x14ac:dyDescent="0.2">
      <c r="A308">
        <v>593.29999999999995</v>
      </c>
      <c r="B308" s="35">
        <v>43799</v>
      </c>
      <c r="C308" t="s">
        <v>495</v>
      </c>
      <c r="D308" t="s">
        <v>496</v>
      </c>
      <c r="E308">
        <v>32.869999999999997</v>
      </c>
      <c r="F308">
        <v>0</v>
      </c>
      <c r="G308" t="s">
        <v>497</v>
      </c>
    </row>
    <row r="309" spans="1:8" x14ac:dyDescent="0.2">
      <c r="A309">
        <v>593.29999999999995</v>
      </c>
      <c r="B309" s="35">
        <v>43769</v>
      </c>
      <c r="C309" t="s">
        <v>495</v>
      </c>
      <c r="D309" t="s">
        <v>496</v>
      </c>
      <c r="E309">
        <v>32.869999999999997</v>
      </c>
      <c r="F309">
        <v>0</v>
      </c>
      <c r="G309" t="s">
        <v>497</v>
      </c>
    </row>
    <row r="310" spans="1:8" x14ac:dyDescent="0.2">
      <c r="A310">
        <v>593.29999999999995</v>
      </c>
      <c r="B310" s="35">
        <v>43738</v>
      </c>
      <c r="C310" t="s">
        <v>495</v>
      </c>
      <c r="D310" t="s">
        <v>496</v>
      </c>
      <c r="E310">
        <v>32.869999999999997</v>
      </c>
      <c r="F310">
        <v>0</v>
      </c>
      <c r="G310" t="s">
        <v>497</v>
      </c>
    </row>
    <row r="311" spans="1:8" x14ac:dyDescent="0.2">
      <c r="A311">
        <v>593.29999999999995</v>
      </c>
      <c r="B311" s="35">
        <v>43708</v>
      </c>
      <c r="C311" t="s">
        <v>495</v>
      </c>
      <c r="D311" t="s">
        <v>496</v>
      </c>
      <c r="E311">
        <v>32.869999999999997</v>
      </c>
      <c r="F311">
        <v>0</v>
      </c>
      <c r="G311" t="s">
        <v>497</v>
      </c>
    </row>
    <row r="312" spans="1:8" x14ac:dyDescent="0.2">
      <c r="A312">
        <v>593.29999999999995</v>
      </c>
      <c r="B312" s="35">
        <v>43646</v>
      </c>
      <c r="C312" t="s">
        <v>495</v>
      </c>
      <c r="D312" t="s">
        <v>496</v>
      </c>
      <c r="E312">
        <v>32.869999999999997</v>
      </c>
      <c r="F312">
        <v>0</v>
      </c>
      <c r="G312" t="s">
        <v>497</v>
      </c>
    </row>
    <row r="313" spans="1:8" x14ac:dyDescent="0.2">
      <c r="A313">
        <v>593.29999999999995</v>
      </c>
      <c r="B313" s="35">
        <v>43616</v>
      </c>
      <c r="C313" t="s">
        <v>495</v>
      </c>
      <c r="D313" t="s">
        <v>496</v>
      </c>
      <c r="E313">
        <v>32.869999999999997</v>
      </c>
      <c r="F313">
        <v>0</v>
      </c>
      <c r="G313" t="s">
        <v>497</v>
      </c>
    </row>
    <row r="314" spans="1:8" x14ac:dyDescent="0.2">
      <c r="A314">
        <v>593.29999999999995</v>
      </c>
      <c r="B314" s="35">
        <v>43585</v>
      </c>
      <c r="C314" t="s">
        <v>495</v>
      </c>
      <c r="D314" t="s">
        <v>496</v>
      </c>
      <c r="E314">
        <v>32.869999999999997</v>
      </c>
      <c r="F314">
        <v>0</v>
      </c>
      <c r="G314" t="s">
        <v>497</v>
      </c>
    </row>
    <row r="315" spans="1:8" x14ac:dyDescent="0.2">
      <c r="A315">
        <v>593.29999999999995</v>
      </c>
      <c r="B315" s="35">
        <v>43555</v>
      </c>
      <c r="C315" t="s">
        <v>495</v>
      </c>
      <c r="D315" t="s">
        <v>496</v>
      </c>
      <c r="E315">
        <v>32.869999999999997</v>
      </c>
      <c r="F315">
        <v>0</v>
      </c>
      <c r="G315" t="s">
        <v>497</v>
      </c>
    </row>
    <row r="316" spans="1:8" x14ac:dyDescent="0.2">
      <c r="A316">
        <v>593.29999999999995</v>
      </c>
      <c r="B316" s="35">
        <v>43524</v>
      </c>
      <c r="C316" t="s">
        <v>495</v>
      </c>
      <c r="D316" t="s">
        <v>496</v>
      </c>
      <c r="E316">
        <v>32.869999999999997</v>
      </c>
      <c r="F316">
        <v>0</v>
      </c>
      <c r="G316" t="s">
        <v>497</v>
      </c>
    </row>
    <row r="317" spans="1:8" x14ac:dyDescent="0.2">
      <c r="A317">
        <v>593.29999999999995</v>
      </c>
      <c r="B317" s="35">
        <v>43496</v>
      </c>
      <c r="C317" t="s">
        <v>495</v>
      </c>
      <c r="D317" t="s">
        <v>496</v>
      </c>
      <c r="E317" s="158">
        <v>32.869999999999997</v>
      </c>
      <c r="F317">
        <v>0</v>
      </c>
      <c r="G317" t="s">
        <v>497</v>
      </c>
    </row>
    <row r="318" spans="1:8" x14ac:dyDescent="0.2">
      <c r="E318">
        <f>SUM(E306:E317)</f>
        <v>394.44</v>
      </c>
    </row>
    <row r="320" spans="1:8" x14ac:dyDescent="0.2">
      <c r="A320" t="s">
        <v>498</v>
      </c>
      <c r="B320" t="s">
        <v>499</v>
      </c>
      <c r="C320" t="s">
        <v>500</v>
      </c>
      <c r="D320" t="s">
        <v>501</v>
      </c>
      <c r="E320" t="s">
        <v>502</v>
      </c>
      <c r="F320" t="s">
        <v>503</v>
      </c>
      <c r="G320" t="s">
        <v>504</v>
      </c>
      <c r="H320" t="s">
        <v>505</v>
      </c>
    </row>
    <row r="321" spans="1:8" x14ac:dyDescent="0.2">
      <c r="A321">
        <v>593.29999999999995</v>
      </c>
      <c r="B321" s="35">
        <v>43720</v>
      </c>
      <c r="C321" t="s">
        <v>462</v>
      </c>
      <c r="D321" t="s">
        <v>506</v>
      </c>
      <c r="E321">
        <v>28.34</v>
      </c>
      <c r="F321">
        <v>0</v>
      </c>
      <c r="G321" t="s">
        <v>507</v>
      </c>
      <c r="H321" t="s">
        <v>508</v>
      </c>
    </row>
    <row r="322" spans="1:8" x14ac:dyDescent="0.2">
      <c r="A322">
        <v>593.29999999999995</v>
      </c>
      <c r="B322" s="35">
        <v>43725</v>
      </c>
      <c r="C322" t="s">
        <v>462</v>
      </c>
      <c r="D322" t="s">
        <v>509</v>
      </c>
      <c r="E322">
        <v>12.32</v>
      </c>
      <c r="F322">
        <v>0</v>
      </c>
      <c r="G322" t="s">
        <v>507</v>
      </c>
      <c r="H322" t="s">
        <v>510</v>
      </c>
    </row>
    <row r="323" spans="1:8" x14ac:dyDescent="0.2">
      <c r="A323">
        <v>593.29999999999995</v>
      </c>
      <c r="B323" s="35">
        <v>43647</v>
      </c>
      <c r="C323" t="s">
        <v>462</v>
      </c>
      <c r="D323" t="s">
        <v>511</v>
      </c>
      <c r="E323">
        <v>2</v>
      </c>
      <c r="F323">
        <v>0</v>
      </c>
      <c r="G323" t="s">
        <v>507</v>
      </c>
      <c r="H323" t="s">
        <v>508</v>
      </c>
    </row>
    <row r="324" spans="1:8" x14ac:dyDescent="0.2">
      <c r="A324">
        <v>593.29999999999995</v>
      </c>
      <c r="B324" s="35">
        <v>43483</v>
      </c>
      <c r="C324" t="s">
        <v>462</v>
      </c>
      <c r="D324" t="s">
        <v>512</v>
      </c>
      <c r="E324">
        <v>47.94</v>
      </c>
      <c r="F324">
        <v>0</v>
      </c>
      <c r="G324" t="s">
        <v>507</v>
      </c>
      <c r="H324" t="s">
        <v>513</v>
      </c>
    </row>
    <row r="325" spans="1:8" x14ac:dyDescent="0.2">
      <c r="A325">
        <v>593.29999999999995</v>
      </c>
      <c r="B325" s="35">
        <v>43480</v>
      </c>
      <c r="C325" t="s">
        <v>462</v>
      </c>
      <c r="D325" t="s">
        <v>514</v>
      </c>
      <c r="E325">
        <v>32.46</v>
      </c>
      <c r="F325">
        <v>0</v>
      </c>
      <c r="G325" t="s">
        <v>507</v>
      </c>
      <c r="H325" t="s">
        <v>510</v>
      </c>
    </row>
    <row r="326" spans="1:8" x14ac:dyDescent="0.2">
      <c r="A326">
        <v>593.29999999999995</v>
      </c>
      <c r="B326" s="35">
        <v>43704</v>
      </c>
      <c r="C326" t="s">
        <v>462</v>
      </c>
      <c r="D326" t="s">
        <v>515</v>
      </c>
      <c r="E326">
        <v>44.08</v>
      </c>
      <c r="F326">
        <v>0</v>
      </c>
      <c r="G326" t="s">
        <v>507</v>
      </c>
      <c r="H326" t="s">
        <v>510</v>
      </c>
    </row>
    <row r="327" spans="1:8" x14ac:dyDescent="0.2">
      <c r="A327">
        <v>593.29999999999995</v>
      </c>
      <c r="B327" s="35">
        <v>43636</v>
      </c>
      <c r="C327" t="s">
        <v>462</v>
      </c>
      <c r="D327" t="s">
        <v>516</v>
      </c>
      <c r="E327">
        <v>28.68</v>
      </c>
      <c r="F327">
        <v>0</v>
      </c>
      <c r="G327" t="s">
        <v>507</v>
      </c>
      <c r="H327" t="s">
        <v>517</v>
      </c>
    </row>
    <row r="328" spans="1:8" x14ac:dyDescent="0.2">
      <c r="A328">
        <v>593.29999999999995</v>
      </c>
      <c r="B328" s="35">
        <v>43713</v>
      </c>
      <c r="C328" t="s">
        <v>462</v>
      </c>
      <c r="D328" t="s">
        <v>518</v>
      </c>
      <c r="E328">
        <v>413.06</v>
      </c>
      <c r="F328">
        <v>0</v>
      </c>
      <c r="G328" t="s">
        <v>519</v>
      </c>
      <c r="H328" t="s">
        <v>520</v>
      </c>
    </row>
    <row r="329" spans="1:8" x14ac:dyDescent="0.2">
      <c r="A329">
        <v>593.29999999999995</v>
      </c>
      <c r="B329" s="35">
        <v>43531</v>
      </c>
      <c r="C329" t="s">
        <v>462</v>
      </c>
      <c r="D329" t="s">
        <v>521</v>
      </c>
      <c r="E329">
        <v>282.32</v>
      </c>
      <c r="F329">
        <v>0</v>
      </c>
      <c r="G329" t="s">
        <v>519</v>
      </c>
      <c r="H329" t="s">
        <v>522</v>
      </c>
    </row>
    <row r="330" spans="1:8" x14ac:dyDescent="0.2">
      <c r="A330">
        <v>593.29999999999995</v>
      </c>
      <c r="B330" s="35">
        <v>43497</v>
      </c>
      <c r="C330" t="s">
        <v>462</v>
      </c>
      <c r="D330" t="s">
        <v>523</v>
      </c>
      <c r="E330">
        <v>70.59</v>
      </c>
      <c r="F330">
        <v>0</v>
      </c>
      <c r="G330" t="s">
        <v>519</v>
      </c>
      <c r="H330" t="s">
        <v>524</v>
      </c>
    </row>
    <row r="331" spans="1:8" x14ac:dyDescent="0.2">
      <c r="A331">
        <v>593.29999999999995</v>
      </c>
      <c r="B331" s="35">
        <v>43560</v>
      </c>
      <c r="C331" t="s">
        <v>462</v>
      </c>
      <c r="D331" t="s">
        <v>525</v>
      </c>
      <c r="E331">
        <v>23.89</v>
      </c>
      <c r="F331">
        <v>0</v>
      </c>
      <c r="G331" t="s">
        <v>526</v>
      </c>
      <c r="H331" t="s">
        <v>527</v>
      </c>
    </row>
    <row r="332" spans="1:8" x14ac:dyDescent="0.2">
      <c r="A332">
        <v>593.29999999999995</v>
      </c>
      <c r="B332" s="35">
        <v>43525</v>
      </c>
      <c r="C332" t="s">
        <v>462</v>
      </c>
      <c r="D332" t="s">
        <v>528</v>
      </c>
      <c r="E332">
        <v>215</v>
      </c>
      <c r="F332">
        <v>0</v>
      </c>
      <c r="G332" t="s">
        <v>529</v>
      </c>
      <c r="H332" t="s">
        <v>530</v>
      </c>
    </row>
    <row r="333" spans="1:8" x14ac:dyDescent="0.2">
      <c r="A333">
        <v>593.29999999999995</v>
      </c>
      <c r="B333" s="35">
        <v>43708</v>
      </c>
      <c r="C333" t="s">
        <v>462</v>
      </c>
      <c r="D333" t="s">
        <v>531</v>
      </c>
      <c r="E333" s="158">
        <v>150</v>
      </c>
      <c r="F333">
        <v>0</v>
      </c>
      <c r="G333" t="s">
        <v>532</v>
      </c>
      <c r="H333" t="s">
        <v>533</v>
      </c>
    </row>
    <row r="334" spans="1:8" x14ac:dyDescent="0.2">
      <c r="E334" s="159">
        <f>SUM(E321:E333)</f>
        <v>1350.68</v>
      </c>
    </row>
  </sheetData>
  <mergeCells count="8">
    <mergeCell ref="AG10:AJ10"/>
    <mergeCell ref="AK10:AO10"/>
    <mergeCell ref="I10:K10"/>
    <mergeCell ref="L10:T10"/>
    <mergeCell ref="U10:X10"/>
    <mergeCell ref="Y10:AB10"/>
    <mergeCell ref="AC10:AD10"/>
    <mergeCell ref="AE10:A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workbookViewId="0">
      <selection activeCell="H27" sqref="H27"/>
    </sheetView>
  </sheetViews>
  <sheetFormatPr defaultRowHeight="12.75" x14ac:dyDescent="0.2"/>
  <cols>
    <col min="2" max="15" width="14.7109375" customWidth="1"/>
  </cols>
  <sheetData>
    <row r="1" spans="1:14" ht="15" x14ac:dyDescent="0.25">
      <c r="A1" s="27" t="s">
        <v>374</v>
      </c>
      <c r="F1" s="157" t="s">
        <v>381</v>
      </c>
      <c r="J1" s="157" t="s">
        <v>381</v>
      </c>
      <c r="N1" s="27"/>
    </row>
    <row r="2" spans="1:14" ht="15" x14ac:dyDescent="0.25">
      <c r="A2" s="27"/>
      <c r="F2" s="157">
        <v>593.29999999999995</v>
      </c>
      <c r="J2" s="157">
        <v>593.29999999999995</v>
      </c>
      <c r="N2" s="27"/>
    </row>
    <row r="3" spans="1:14" ht="15" x14ac:dyDescent="0.25">
      <c r="A3" s="27"/>
      <c r="B3" s="96" t="s">
        <v>372</v>
      </c>
      <c r="C3" s="134">
        <v>143.09899999999999</v>
      </c>
      <c r="D3" s="134">
        <v>107.1</v>
      </c>
      <c r="E3" s="134">
        <v>107.2</v>
      </c>
      <c r="F3" s="134">
        <v>593</v>
      </c>
      <c r="G3" s="134">
        <v>593.29999999999995</v>
      </c>
      <c r="H3" s="134">
        <v>593.29999999999995</v>
      </c>
      <c r="I3" s="134">
        <v>593.29999999999995</v>
      </c>
      <c r="J3" s="134">
        <v>593</v>
      </c>
      <c r="K3" s="134">
        <v>593.29999999999995</v>
      </c>
      <c r="L3" s="134">
        <v>593.29999999999995</v>
      </c>
      <c r="M3" s="134">
        <v>593.29999999999995</v>
      </c>
      <c r="N3" s="27"/>
    </row>
    <row r="4" spans="1:14" ht="15" x14ac:dyDescent="0.25">
      <c r="A4" s="27"/>
      <c r="B4" s="145"/>
      <c r="C4" s="199" t="s">
        <v>9</v>
      </c>
      <c r="D4" s="199" t="s">
        <v>10</v>
      </c>
      <c r="E4" s="199" t="s">
        <v>375</v>
      </c>
      <c r="F4" s="199" t="s">
        <v>12</v>
      </c>
      <c r="G4" s="199" t="s">
        <v>12</v>
      </c>
      <c r="H4" s="199" t="s">
        <v>13</v>
      </c>
      <c r="I4" s="199" t="s">
        <v>14</v>
      </c>
      <c r="J4" s="199" t="s">
        <v>15</v>
      </c>
      <c r="K4" s="199" t="s">
        <v>15</v>
      </c>
      <c r="L4" s="199" t="s">
        <v>16</v>
      </c>
      <c r="M4" s="200" t="s">
        <v>17</v>
      </c>
      <c r="N4" s="27"/>
    </row>
    <row r="5" spans="1:14" ht="15" x14ac:dyDescent="0.25">
      <c r="A5" s="27"/>
      <c r="B5" s="145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  <c r="N5" s="27"/>
    </row>
    <row r="6" spans="1:14" ht="15" x14ac:dyDescent="0.25">
      <c r="A6" s="27"/>
      <c r="B6" s="145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200"/>
      <c r="N6" s="27"/>
    </row>
    <row r="7" spans="1:14" ht="15" x14ac:dyDescent="0.25">
      <c r="A7" s="27"/>
      <c r="B7" s="145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27"/>
    </row>
    <row r="8" spans="1:14" ht="15" x14ac:dyDescent="0.25">
      <c r="B8" s="145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0"/>
      <c r="N8" s="27"/>
    </row>
    <row r="9" spans="1:14" ht="15" x14ac:dyDescent="0.25">
      <c r="B9" s="145"/>
      <c r="C9" s="132">
        <v>0</v>
      </c>
      <c r="D9" s="132">
        <v>0</v>
      </c>
      <c r="E9" s="132">
        <v>0</v>
      </c>
      <c r="F9" s="132">
        <v>428</v>
      </c>
      <c r="G9" s="132">
        <v>428</v>
      </c>
      <c r="H9" s="132">
        <v>429</v>
      </c>
      <c r="I9" s="132">
        <v>431</v>
      </c>
      <c r="J9" s="132">
        <v>434</v>
      </c>
      <c r="K9" s="132">
        <v>434</v>
      </c>
      <c r="L9" s="132">
        <v>443</v>
      </c>
      <c r="M9" s="132">
        <v>457</v>
      </c>
      <c r="N9" s="27"/>
    </row>
    <row r="10" spans="1:14" ht="15.75" thickBot="1" x14ac:dyDescent="0.3">
      <c r="A10" s="146" t="s">
        <v>22</v>
      </c>
      <c r="B10" s="32" t="s">
        <v>25</v>
      </c>
      <c r="C10" s="147"/>
      <c r="D10" s="120"/>
      <c r="E10" s="120"/>
      <c r="F10" s="120"/>
      <c r="G10" s="120"/>
      <c r="H10" s="120"/>
      <c r="I10" s="120"/>
      <c r="J10" s="120"/>
      <c r="K10" s="120"/>
      <c r="L10" s="120"/>
      <c r="M10" s="148"/>
      <c r="N10" s="30" t="s">
        <v>26</v>
      </c>
    </row>
    <row r="11" spans="1:14" ht="15" x14ac:dyDescent="0.25">
      <c r="B11" s="145"/>
      <c r="C11" s="98"/>
      <c r="D11" s="98"/>
      <c r="E11" s="98"/>
      <c r="F11" s="98"/>
      <c r="N11" s="27"/>
    </row>
    <row r="12" spans="1:14" ht="15" x14ac:dyDescent="0.25">
      <c r="A12" t="s">
        <v>376</v>
      </c>
      <c r="B12" s="149">
        <v>683403.52</v>
      </c>
      <c r="C12" s="150">
        <v>0</v>
      </c>
      <c r="D12" s="150">
        <v>0</v>
      </c>
      <c r="E12" s="150">
        <v>0</v>
      </c>
      <c r="F12" s="150">
        <v>0</v>
      </c>
      <c r="G12" s="150">
        <v>680062.19000000006</v>
      </c>
      <c r="H12" s="150">
        <v>0</v>
      </c>
      <c r="I12" s="150">
        <v>0</v>
      </c>
      <c r="J12" s="150">
        <v>0</v>
      </c>
      <c r="K12" s="150">
        <v>3341.33</v>
      </c>
      <c r="L12" s="150">
        <v>0</v>
      </c>
      <c r="M12" s="150">
        <v>0</v>
      </c>
      <c r="N12" s="151">
        <v>683403.52</v>
      </c>
    </row>
    <row r="13" spans="1:14" ht="15" x14ac:dyDescent="0.25">
      <c r="A13" t="s">
        <v>377</v>
      </c>
      <c r="B13" s="152">
        <v>1954564.1400000001</v>
      </c>
      <c r="C13" s="150">
        <v>922.92</v>
      </c>
      <c r="D13" s="150">
        <v>30811.84</v>
      </c>
      <c r="E13" s="150">
        <v>8523.75</v>
      </c>
      <c r="F13" s="150">
        <v>85238.34</v>
      </c>
      <c r="G13" s="150">
        <v>1594676.4700000002</v>
      </c>
      <c r="H13" s="150">
        <v>9584.9800000000014</v>
      </c>
      <c r="I13" s="150">
        <v>90926.45</v>
      </c>
      <c r="J13" s="150">
        <v>7858.46</v>
      </c>
      <c r="K13" s="150">
        <v>102176.34999999999</v>
      </c>
      <c r="L13" s="150">
        <v>19333.560000000001</v>
      </c>
      <c r="M13" s="150">
        <v>4511.0200000000004</v>
      </c>
      <c r="N13" s="151">
        <v>1954564.1400000004</v>
      </c>
    </row>
    <row r="14" spans="1:14" ht="15.75" thickBot="1" x14ac:dyDescent="0.3">
      <c r="A14" s="27"/>
      <c r="B14" s="153">
        <f>SUM(B12:B13)</f>
        <v>2637967.66</v>
      </c>
      <c r="C14" s="154">
        <f>SUM(C12:C13)</f>
        <v>922.92</v>
      </c>
      <c r="D14" s="154">
        <f t="shared" ref="D14:M14" si="0">SUM(D12:D13)</f>
        <v>30811.84</v>
      </c>
      <c r="E14" s="154">
        <f t="shared" si="0"/>
        <v>8523.75</v>
      </c>
      <c r="F14" s="154">
        <f t="shared" si="0"/>
        <v>85238.34</v>
      </c>
      <c r="G14" s="154">
        <f t="shared" si="0"/>
        <v>2274738.66</v>
      </c>
      <c r="H14" s="154">
        <f t="shared" si="0"/>
        <v>9584.9800000000014</v>
      </c>
      <c r="I14" s="154">
        <f t="shared" si="0"/>
        <v>90926.45</v>
      </c>
      <c r="J14" s="154">
        <f t="shared" si="0"/>
        <v>7858.46</v>
      </c>
      <c r="K14" s="154">
        <f t="shared" si="0"/>
        <v>105517.68</v>
      </c>
      <c r="L14" s="154">
        <f t="shared" si="0"/>
        <v>19333.560000000001</v>
      </c>
      <c r="M14" s="154">
        <f t="shared" si="0"/>
        <v>4511.0200000000004</v>
      </c>
      <c r="N14" s="154">
        <f>SUM(C14:M14)</f>
        <v>2637967.6600000006</v>
      </c>
    </row>
    <row r="15" spans="1:14" ht="15" x14ac:dyDescent="0.2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155"/>
    </row>
    <row r="16" spans="1:14" ht="15" x14ac:dyDescent="0.25">
      <c r="B16" s="81"/>
      <c r="C16" s="81"/>
      <c r="D16" s="81"/>
      <c r="E16" s="81"/>
      <c r="F16" s="81"/>
      <c r="G16" s="81" t="s">
        <v>378</v>
      </c>
      <c r="H16" s="81"/>
      <c r="I16" s="81"/>
      <c r="J16" s="81"/>
      <c r="K16" s="81"/>
      <c r="L16" s="81"/>
      <c r="M16" s="81"/>
      <c r="N16" s="155"/>
    </row>
    <row r="17" spans="2:14" ht="15" x14ac:dyDescent="0.25">
      <c r="B17" s="108"/>
      <c r="C17" s="108"/>
      <c r="D17" s="108"/>
      <c r="E17" s="108"/>
      <c r="F17" s="108" t="s">
        <v>379</v>
      </c>
      <c r="G17" s="108">
        <f>G12+K12</f>
        <v>683403.52</v>
      </c>
      <c r="H17" s="108"/>
      <c r="I17" s="108"/>
      <c r="J17" s="108"/>
      <c r="K17" s="108"/>
      <c r="L17" s="108"/>
      <c r="M17" s="108"/>
      <c r="N17" s="156"/>
    </row>
    <row r="18" spans="2:14" ht="15" x14ac:dyDescent="0.25">
      <c r="B18" s="108"/>
      <c r="C18" s="108"/>
      <c r="D18" s="108"/>
      <c r="E18" s="108"/>
      <c r="F18" s="108" t="s">
        <v>380</v>
      </c>
      <c r="G18" s="108">
        <f>G13+H13+I13+K13+L13+M13</f>
        <v>1821208.8300000003</v>
      </c>
      <c r="H18" s="108"/>
      <c r="I18" s="108"/>
      <c r="J18" s="108"/>
      <c r="K18" s="108"/>
      <c r="L18" s="108"/>
      <c r="M18" s="108"/>
      <c r="N18" s="156"/>
    </row>
    <row r="19" spans="2:14" ht="15" x14ac:dyDescent="0.25">
      <c r="B19" s="108"/>
      <c r="C19" s="108"/>
      <c r="D19" s="108"/>
      <c r="E19" s="108"/>
      <c r="F19" s="108"/>
      <c r="G19" s="108">
        <f>G17+G18</f>
        <v>2504612.3500000006</v>
      </c>
      <c r="H19" s="108"/>
      <c r="I19" s="108"/>
      <c r="J19" s="108"/>
      <c r="K19" s="108"/>
      <c r="L19" s="108"/>
      <c r="M19" s="108"/>
      <c r="N19" s="156"/>
    </row>
  </sheetData>
  <mergeCells count="11">
    <mergeCell ref="H4:H8"/>
    <mergeCell ref="C4:C8"/>
    <mergeCell ref="D4:D8"/>
    <mergeCell ref="E4:E8"/>
    <mergeCell ref="F4:F8"/>
    <mergeCell ref="G4:G8"/>
    <mergeCell ref="I4:I8"/>
    <mergeCell ref="J4:J8"/>
    <mergeCell ref="K4:K8"/>
    <mergeCell ref="L4:L8"/>
    <mergeCell ref="M4:M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4"/>
  <sheetViews>
    <sheetView workbookViewId="0">
      <selection activeCell="E172" sqref="E172"/>
    </sheetView>
  </sheetViews>
  <sheetFormatPr defaultRowHeight="12.75" x14ac:dyDescent="0.2"/>
  <cols>
    <col min="5" max="5" width="19.7109375" bestFit="1" customWidth="1"/>
    <col min="7" max="7" width="12.7109375" customWidth="1"/>
    <col min="8" max="8" width="13.28515625" customWidth="1"/>
    <col min="9" max="20" width="12.7109375" customWidth="1"/>
  </cols>
  <sheetData>
    <row r="1" spans="1:20" ht="15" x14ac:dyDescent="0.25">
      <c r="A1" s="27" t="s">
        <v>8</v>
      </c>
      <c r="B1" s="1"/>
      <c r="G1" s="28"/>
      <c r="H1" s="27"/>
      <c r="I1" s="27"/>
      <c r="J1" s="29"/>
    </row>
    <row r="2" spans="1:20" ht="15" x14ac:dyDescent="0.25">
      <c r="B2" s="1"/>
      <c r="G2" s="28"/>
      <c r="H2" s="96" t="s">
        <v>372</v>
      </c>
      <c r="I2" s="132">
        <v>143.09899999999999</v>
      </c>
      <c r="J2" s="133">
        <v>107.1</v>
      </c>
      <c r="K2" s="134">
        <v>107.2</v>
      </c>
      <c r="L2" s="135">
        <v>593</v>
      </c>
      <c r="M2" s="134">
        <v>593.29999999999995</v>
      </c>
      <c r="N2" s="134">
        <v>593.29999999999995</v>
      </c>
      <c r="O2" s="134">
        <v>593.29999999999995</v>
      </c>
      <c r="P2" s="136">
        <v>593</v>
      </c>
      <c r="Q2" s="134">
        <v>593.29999999999995</v>
      </c>
      <c r="R2" s="134">
        <v>593.29999999999995</v>
      </c>
      <c r="S2" s="134">
        <v>593.29999999999995</v>
      </c>
    </row>
    <row r="3" spans="1:20" ht="15" x14ac:dyDescent="0.25">
      <c r="A3" s="27"/>
      <c r="B3" s="1"/>
      <c r="G3" s="28"/>
      <c r="H3" s="96"/>
      <c r="I3" s="204" t="s">
        <v>9</v>
      </c>
      <c r="J3" s="204" t="s">
        <v>10</v>
      </c>
      <c r="K3" s="201" t="s">
        <v>11</v>
      </c>
      <c r="L3" s="201" t="s">
        <v>12</v>
      </c>
      <c r="M3" s="201" t="s">
        <v>12</v>
      </c>
      <c r="N3" s="201" t="s">
        <v>13</v>
      </c>
      <c r="O3" s="201" t="s">
        <v>14</v>
      </c>
      <c r="P3" s="201" t="s">
        <v>15</v>
      </c>
      <c r="Q3" s="201" t="s">
        <v>15</v>
      </c>
      <c r="R3" s="201" t="s">
        <v>16</v>
      </c>
      <c r="S3" s="201" t="s">
        <v>17</v>
      </c>
    </row>
    <row r="4" spans="1:20" ht="15" x14ac:dyDescent="0.25">
      <c r="A4" s="27"/>
      <c r="B4" s="1"/>
      <c r="G4" s="28"/>
      <c r="H4" s="96"/>
      <c r="I4" s="205"/>
      <c r="J4" s="205"/>
      <c r="K4" s="202"/>
      <c r="L4" s="202"/>
      <c r="M4" s="202"/>
      <c r="N4" s="202"/>
      <c r="O4" s="202"/>
      <c r="P4" s="202"/>
      <c r="Q4" s="202"/>
      <c r="R4" s="202"/>
      <c r="S4" s="202"/>
    </row>
    <row r="5" spans="1:20" ht="15" x14ac:dyDescent="0.25">
      <c r="A5" s="27"/>
      <c r="B5" s="1"/>
      <c r="G5" s="28"/>
      <c r="H5" s="96"/>
      <c r="I5" s="205"/>
      <c r="J5" s="205"/>
      <c r="K5" s="202"/>
      <c r="L5" s="202"/>
      <c r="M5" s="202"/>
      <c r="N5" s="202"/>
      <c r="O5" s="202"/>
      <c r="P5" s="202"/>
      <c r="Q5" s="202"/>
      <c r="R5" s="202"/>
      <c r="S5" s="202"/>
    </row>
    <row r="6" spans="1:20" ht="15" x14ac:dyDescent="0.25">
      <c r="A6" s="27"/>
      <c r="B6" s="1"/>
      <c r="G6" s="28"/>
      <c r="H6" s="96"/>
      <c r="I6" s="205"/>
      <c r="J6" s="205"/>
      <c r="K6" s="202"/>
      <c r="L6" s="202"/>
      <c r="M6" s="202"/>
      <c r="N6" s="202"/>
      <c r="O6" s="202"/>
      <c r="P6" s="202"/>
      <c r="Q6" s="202"/>
      <c r="R6" s="202"/>
      <c r="S6" s="202"/>
    </row>
    <row r="7" spans="1:20" ht="15" x14ac:dyDescent="0.25">
      <c r="A7" s="27"/>
      <c r="B7" s="1"/>
      <c r="G7" s="28"/>
      <c r="H7" s="96"/>
      <c r="I7" s="205"/>
      <c r="J7" s="205"/>
      <c r="K7" s="202"/>
      <c r="L7" s="202"/>
      <c r="M7" s="202"/>
      <c r="N7" s="202"/>
      <c r="O7" s="202"/>
      <c r="P7" s="202"/>
      <c r="Q7" s="202"/>
      <c r="R7" s="202"/>
      <c r="S7" s="202"/>
    </row>
    <row r="8" spans="1:20" ht="15" x14ac:dyDescent="0.25">
      <c r="A8" s="27"/>
      <c r="B8" s="1"/>
      <c r="G8" s="28"/>
      <c r="H8" s="96"/>
      <c r="I8" s="206"/>
      <c r="J8" s="206"/>
      <c r="K8" s="203"/>
      <c r="L8" s="203"/>
      <c r="M8" s="203"/>
      <c r="N8" s="203"/>
      <c r="O8" s="203"/>
      <c r="P8" s="203"/>
      <c r="Q8" s="203"/>
      <c r="R8" s="203"/>
      <c r="S8" s="203"/>
    </row>
    <row r="9" spans="1:20" ht="15" x14ac:dyDescent="0.25">
      <c r="A9" s="27"/>
      <c r="B9" s="1"/>
      <c r="G9" s="28"/>
      <c r="H9" s="96" t="s">
        <v>373</v>
      </c>
      <c r="I9" s="137">
        <v>0</v>
      </c>
      <c r="J9" s="137">
        <v>0</v>
      </c>
      <c r="K9" s="132">
        <v>0</v>
      </c>
      <c r="L9" s="132">
        <v>428</v>
      </c>
      <c r="M9" s="132">
        <v>428</v>
      </c>
      <c r="N9" s="132">
        <v>429</v>
      </c>
      <c r="O9" s="132">
        <v>431</v>
      </c>
      <c r="P9" s="132">
        <v>434</v>
      </c>
      <c r="Q9" s="132">
        <v>434</v>
      </c>
      <c r="R9" s="132">
        <v>443</v>
      </c>
      <c r="S9" s="132">
        <v>457</v>
      </c>
    </row>
    <row r="10" spans="1:20" ht="15.75" thickBot="1" x14ac:dyDescent="0.3">
      <c r="A10" s="30" t="s">
        <v>18</v>
      </c>
      <c r="B10" s="30" t="s">
        <v>19</v>
      </c>
      <c r="C10" s="30" t="s">
        <v>20</v>
      </c>
      <c r="D10" s="30" t="s">
        <v>21</v>
      </c>
      <c r="E10" s="30" t="s">
        <v>22</v>
      </c>
      <c r="F10" s="30" t="s">
        <v>23</v>
      </c>
      <c r="G10" s="31" t="s">
        <v>24</v>
      </c>
      <c r="H10" s="32" t="s">
        <v>25</v>
      </c>
      <c r="I10" s="30" t="s">
        <v>373</v>
      </c>
      <c r="J10" s="33" t="s">
        <v>373</v>
      </c>
      <c r="K10" s="30" t="s">
        <v>373</v>
      </c>
      <c r="L10" s="30"/>
      <c r="M10" s="30"/>
      <c r="N10" s="30"/>
      <c r="O10" s="30"/>
      <c r="P10" s="30"/>
      <c r="Q10" s="30"/>
      <c r="R10" s="30"/>
      <c r="S10" s="138"/>
      <c r="T10" s="30" t="s">
        <v>26</v>
      </c>
    </row>
    <row r="11" spans="1:20" ht="15" x14ac:dyDescent="0.25">
      <c r="A11">
        <v>2032</v>
      </c>
      <c r="B11" s="34">
        <v>8502113</v>
      </c>
      <c r="C11" s="35">
        <v>43496</v>
      </c>
      <c r="D11" t="s">
        <v>27</v>
      </c>
      <c r="E11" t="s">
        <v>28</v>
      </c>
      <c r="F11">
        <v>148581</v>
      </c>
      <c r="G11" s="36">
        <v>43511</v>
      </c>
      <c r="H11" s="37">
        <v>76.27</v>
      </c>
      <c r="I11" s="38"/>
      <c r="J11" s="39"/>
      <c r="K11" s="40"/>
      <c r="L11" s="40"/>
      <c r="M11" s="40"/>
      <c r="N11" s="40"/>
      <c r="O11" s="40"/>
      <c r="P11" s="40"/>
      <c r="Q11" s="40">
        <v>76.27</v>
      </c>
      <c r="R11" s="40"/>
      <c r="S11" s="40"/>
      <c r="T11" s="40">
        <f t="shared" ref="T11:T74" si="0">SUM(I11:S11)</f>
        <v>76.27</v>
      </c>
    </row>
    <row r="12" spans="1:20" ht="15" x14ac:dyDescent="0.25">
      <c r="A12">
        <v>2032</v>
      </c>
      <c r="B12" t="s">
        <v>29</v>
      </c>
      <c r="C12" s="35">
        <v>43496</v>
      </c>
      <c r="D12" t="s">
        <v>27</v>
      </c>
      <c r="E12" t="s">
        <v>30</v>
      </c>
      <c r="F12">
        <v>148581</v>
      </c>
      <c r="G12" s="36">
        <v>43511</v>
      </c>
      <c r="H12" s="41">
        <v>41829.370000000003</v>
      </c>
      <c r="I12" s="42"/>
      <c r="J12" s="43"/>
      <c r="K12" s="40"/>
      <c r="L12" s="40"/>
      <c r="M12" s="44">
        <v>41829.370000000003</v>
      </c>
      <c r="N12" s="40"/>
      <c r="O12" s="40"/>
      <c r="P12" s="40"/>
      <c r="Q12" s="40"/>
      <c r="R12" s="40"/>
      <c r="S12" s="40"/>
      <c r="T12" s="40">
        <f t="shared" si="0"/>
        <v>41829.370000000003</v>
      </c>
    </row>
    <row r="13" spans="1:20" ht="15" x14ac:dyDescent="0.25">
      <c r="A13">
        <v>2032</v>
      </c>
      <c r="B13" s="45" t="s">
        <v>31</v>
      </c>
      <c r="C13" s="35">
        <v>43496</v>
      </c>
      <c r="D13" t="s">
        <v>27</v>
      </c>
      <c r="E13" t="s">
        <v>28</v>
      </c>
      <c r="F13">
        <v>148581</v>
      </c>
      <c r="G13" s="36">
        <v>43511</v>
      </c>
      <c r="H13" s="46">
        <v>344.5</v>
      </c>
      <c r="I13" s="38"/>
      <c r="J13" s="39"/>
      <c r="K13" s="40"/>
      <c r="L13" s="40"/>
      <c r="M13" s="40"/>
      <c r="N13" s="40"/>
      <c r="O13" s="40"/>
      <c r="P13" s="40"/>
      <c r="Q13" s="40">
        <v>344.5</v>
      </c>
      <c r="R13" s="40"/>
      <c r="S13" s="40"/>
      <c r="T13" s="40">
        <f t="shared" si="0"/>
        <v>344.5</v>
      </c>
    </row>
    <row r="14" spans="1:20" ht="15" x14ac:dyDescent="0.25">
      <c r="A14">
        <v>2032</v>
      </c>
      <c r="B14" s="45" t="s">
        <v>32</v>
      </c>
      <c r="C14" s="35">
        <v>43496</v>
      </c>
      <c r="D14" t="s">
        <v>27</v>
      </c>
      <c r="E14" t="s">
        <v>28</v>
      </c>
      <c r="F14">
        <v>148581</v>
      </c>
      <c r="G14" s="36">
        <v>43511</v>
      </c>
      <c r="H14" s="41">
        <v>4973.49</v>
      </c>
      <c r="I14" s="42"/>
      <c r="J14" s="43"/>
      <c r="K14" s="40"/>
      <c r="L14" s="40"/>
      <c r="M14" s="40"/>
      <c r="N14" s="40"/>
      <c r="O14" s="40"/>
      <c r="P14" s="40"/>
      <c r="Q14" s="40">
        <v>4973.49</v>
      </c>
      <c r="R14" s="40"/>
      <c r="S14" s="40"/>
      <c r="T14" s="40">
        <f t="shared" si="0"/>
        <v>4973.49</v>
      </c>
    </row>
    <row r="15" spans="1:20" ht="15" x14ac:dyDescent="0.25">
      <c r="A15">
        <v>2032</v>
      </c>
      <c r="B15" s="45" t="s">
        <v>33</v>
      </c>
      <c r="C15" s="35">
        <v>43496</v>
      </c>
      <c r="D15" t="s">
        <v>27</v>
      </c>
      <c r="E15" t="s">
        <v>28</v>
      </c>
      <c r="F15">
        <v>148581</v>
      </c>
      <c r="G15" s="36">
        <v>43511</v>
      </c>
      <c r="H15" s="46">
        <v>253.8</v>
      </c>
      <c r="I15" s="38"/>
      <c r="J15" s="39"/>
      <c r="K15" s="40"/>
      <c r="L15" s="40"/>
      <c r="M15" s="40"/>
      <c r="N15" s="40"/>
      <c r="O15" s="40"/>
      <c r="P15" s="40"/>
      <c r="Q15" s="40">
        <v>253.8</v>
      </c>
      <c r="R15" s="40"/>
      <c r="S15" s="40"/>
      <c r="T15" s="40">
        <f t="shared" si="0"/>
        <v>253.8</v>
      </c>
    </row>
    <row r="16" spans="1:20" ht="15" x14ac:dyDescent="0.25">
      <c r="A16">
        <v>2032</v>
      </c>
      <c r="B16" s="45" t="s">
        <v>34</v>
      </c>
      <c r="C16" s="35">
        <v>43496</v>
      </c>
      <c r="D16" t="s">
        <v>27</v>
      </c>
      <c r="E16" t="s">
        <v>28</v>
      </c>
      <c r="F16">
        <v>148581</v>
      </c>
      <c r="G16" s="36">
        <v>43511</v>
      </c>
      <c r="H16" s="46">
        <v>482.3</v>
      </c>
      <c r="I16" s="38"/>
      <c r="J16" s="39"/>
      <c r="K16" s="40"/>
      <c r="L16" s="40"/>
      <c r="M16" s="40"/>
      <c r="N16" s="40"/>
      <c r="O16" s="40"/>
      <c r="P16" s="40"/>
      <c r="Q16" s="40">
        <v>482.3</v>
      </c>
      <c r="R16" s="40"/>
      <c r="S16" s="40"/>
      <c r="T16" s="40">
        <f t="shared" si="0"/>
        <v>482.3</v>
      </c>
    </row>
    <row r="17" spans="1:20" ht="15" x14ac:dyDescent="0.25">
      <c r="A17">
        <v>2032</v>
      </c>
      <c r="B17" t="s">
        <v>46</v>
      </c>
      <c r="C17" s="35">
        <v>43496</v>
      </c>
      <c r="D17" t="s">
        <v>27</v>
      </c>
      <c r="E17" t="s">
        <v>30</v>
      </c>
      <c r="F17">
        <v>149189</v>
      </c>
      <c r="G17" s="36">
        <v>43567</v>
      </c>
      <c r="H17" s="41">
        <v>4647.71</v>
      </c>
      <c r="I17" s="42"/>
      <c r="J17" s="43"/>
      <c r="K17" s="40"/>
      <c r="L17" s="40"/>
      <c r="M17" s="44">
        <v>4647.71</v>
      </c>
      <c r="N17" s="40"/>
      <c r="O17" s="40"/>
      <c r="P17" s="40"/>
      <c r="Q17" s="40"/>
      <c r="R17" s="40"/>
      <c r="S17" s="40"/>
      <c r="T17" s="40">
        <f t="shared" si="0"/>
        <v>4647.71</v>
      </c>
    </row>
    <row r="18" spans="1:20" ht="15" x14ac:dyDescent="0.25">
      <c r="A18">
        <v>2032</v>
      </c>
      <c r="B18" t="s">
        <v>35</v>
      </c>
      <c r="C18" s="35">
        <v>43524</v>
      </c>
      <c r="D18" t="s">
        <v>27</v>
      </c>
      <c r="E18" t="s">
        <v>30</v>
      </c>
      <c r="F18">
        <v>148876</v>
      </c>
      <c r="G18" s="36">
        <v>43539</v>
      </c>
      <c r="H18" s="41">
        <v>65577.960000000006</v>
      </c>
      <c r="I18" s="42"/>
      <c r="J18" s="43"/>
      <c r="K18" s="40"/>
      <c r="L18" s="40"/>
      <c r="M18" s="44">
        <v>65577.960000000006</v>
      </c>
      <c r="N18" s="40"/>
      <c r="O18" s="40"/>
      <c r="P18" s="40"/>
      <c r="Q18" s="40"/>
      <c r="R18" s="40"/>
      <c r="S18" s="40"/>
      <c r="T18" s="40">
        <f t="shared" si="0"/>
        <v>65577.960000000006</v>
      </c>
    </row>
    <row r="19" spans="1:20" ht="15" x14ac:dyDescent="0.25">
      <c r="A19">
        <v>2032</v>
      </c>
      <c r="B19" t="s">
        <v>36</v>
      </c>
      <c r="C19" s="35">
        <v>43524</v>
      </c>
      <c r="D19" t="s">
        <v>27</v>
      </c>
      <c r="E19" t="s">
        <v>30</v>
      </c>
      <c r="F19">
        <v>148876</v>
      </c>
      <c r="G19" s="36">
        <v>43539</v>
      </c>
      <c r="H19" s="41">
        <v>42485.15</v>
      </c>
      <c r="I19" s="42"/>
      <c r="J19" s="43"/>
      <c r="K19" s="40"/>
      <c r="L19" s="40"/>
      <c r="M19" s="44">
        <v>42485.15</v>
      </c>
      <c r="N19" s="40"/>
      <c r="O19" s="40"/>
      <c r="P19" s="40"/>
      <c r="Q19" s="40"/>
      <c r="R19" s="40"/>
      <c r="S19" s="40"/>
      <c r="T19" s="40">
        <f t="shared" si="0"/>
        <v>42485.15</v>
      </c>
    </row>
    <row r="20" spans="1:20" ht="15" x14ac:dyDescent="0.25">
      <c r="A20">
        <v>2032</v>
      </c>
      <c r="B20" t="s">
        <v>37</v>
      </c>
      <c r="C20" s="35">
        <v>43524</v>
      </c>
      <c r="D20" t="s">
        <v>27</v>
      </c>
      <c r="E20" t="s">
        <v>30</v>
      </c>
      <c r="F20">
        <v>148876</v>
      </c>
      <c r="G20" s="36">
        <v>43539</v>
      </c>
      <c r="H20" s="41">
        <v>55600.74</v>
      </c>
      <c r="I20" s="42"/>
      <c r="J20" s="43"/>
      <c r="K20" s="40"/>
      <c r="L20" s="40"/>
      <c r="M20" s="44">
        <v>55600.74</v>
      </c>
      <c r="N20" s="40"/>
      <c r="O20" s="40"/>
      <c r="P20" s="40"/>
      <c r="Q20" s="40"/>
      <c r="R20" s="40"/>
      <c r="S20" s="40"/>
      <c r="T20" s="40">
        <f t="shared" si="0"/>
        <v>55600.74</v>
      </c>
    </row>
    <row r="21" spans="1:20" ht="15" x14ac:dyDescent="0.25">
      <c r="A21">
        <v>2032</v>
      </c>
      <c r="B21" t="s">
        <v>38</v>
      </c>
      <c r="C21" s="35">
        <v>43524</v>
      </c>
      <c r="D21" t="s">
        <v>27</v>
      </c>
      <c r="E21" t="s">
        <v>30</v>
      </c>
      <c r="F21">
        <v>148876</v>
      </c>
      <c r="G21" s="36">
        <v>43539</v>
      </c>
      <c r="H21" s="41">
        <v>6177.86</v>
      </c>
      <c r="I21" s="42"/>
      <c r="J21" s="43"/>
      <c r="K21" s="40"/>
      <c r="L21" s="40"/>
      <c r="M21" s="44">
        <v>6177.86</v>
      </c>
      <c r="N21" s="40"/>
      <c r="O21" s="40"/>
      <c r="P21" s="40"/>
      <c r="Q21" s="40"/>
      <c r="R21" s="40"/>
      <c r="S21" s="40"/>
      <c r="T21" s="40">
        <f t="shared" si="0"/>
        <v>6177.86</v>
      </c>
    </row>
    <row r="22" spans="1:20" ht="15" x14ac:dyDescent="0.25">
      <c r="A22">
        <v>2032</v>
      </c>
      <c r="B22" s="45" t="s">
        <v>39</v>
      </c>
      <c r="C22" s="35">
        <v>43524</v>
      </c>
      <c r="D22" t="s">
        <v>27</v>
      </c>
      <c r="E22" t="s">
        <v>28</v>
      </c>
      <c r="F22">
        <v>148876</v>
      </c>
      <c r="G22" s="36">
        <v>43539</v>
      </c>
      <c r="H22" s="41">
        <v>1393.49</v>
      </c>
      <c r="I22" s="42"/>
      <c r="J22" s="43"/>
      <c r="K22" s="40"/>
      <c r="L22" s="40"/>
      <c r="M22" s="40"/>
      <c r="N22" s="40"/>
      <c r="O22" s="40"/>
      <c r="P22" s="40"/>
      <c r="Q22" s="40">
        <v>1393.49</v>
      </c>
      <c r="R22" s="40"/>
      <c r="S22" s="40"/>
      <c r="T22" s="40">
        <f t="shared" si="0"/>
        <v>1393.49</v>
      </c>
    </row>
    <row r="23" spans="1:20" ht="15" x14ac:dyDescent="0.25">
      <c r="A23">
        <v>2032</v>
      </c>
      <c r="B23" s="45" t="s">
        <v>40</v>
      </c>
      <c r="C23" s="35">
        <v>43524</v>
      </c>
      <c r="D23" t="s">
        <v>27</v>
      </c>
      <c r="E23" t="s">
        <v>28</v>
      </c>
      <c r="F23">
        <v>148876</v>
      </c>
      <c r="G23" s="36">
        <v>43539</v>
      </c>
      <c r="H23" s="46">
        <v>206.7</v>
      </c>
      <c r="I23" s="38"/>
      <c r="J23" s="39"/>
      <c r="K23" s="40"/>
      <c r="L23" s="40"/>
      <c r="M23" s="40"/>
      <c r="N23" s="40"/>
      <c r="O23" s="40"/>
      <c r="P23" s="40"/>
      <c r="Q23" s="40">
        <v>206.7</v>
      </c>
      <c r="R23" s="40"/>
      <c r="S23" s="40"/>
      <c r="T23" s="40">
        <f t="shared" si="0"/>
        <v>206.7</v>
      </c>
    </row>
    <row r="24" spans="1:20" ht="15" x14ac:dyDescent="0.25">
      <c r="A24">
        <v>2032</v>
      </c>
      <c r="B24" t="s">
        <v>41</v>
      </c>
      <c r="C24" s="35">
        <v>43524</v>
      </c>
      <c r="D24" t="s">
        <v>27</v>
      </c>
      <c r="E24" t="s">
        <v>42</v>
      </c>
      <c r="F24">
        <v>148876</v>
      </c>
      <c r="G24" s="36">
        <v>43539</v>
      </c>
      <c r="H24" s="46">
        <v>360.56</v>
      </c>
      <c r="I24" s="38"/>
      <c r="J24" s="39"/>
      <c r="K24" s="40">
        <v>360.56</v>
      </c>
      <c r="L24" s="40"/>
      <c r="M24" s="40"/>
      <c r="N24" s="40"/>
      <c r="O24" s="40"/>
      <c r="P24" s="40"/>
      <c r="Q24" s="40"/>
      <c r="R24" s="40"/>
      <c r="S24" s="40"/>
      <c r="T24" s="40">
        <f t="shared" si="0"/>
        <v>360.56</v>
      </c>
    </row>
    <row r="25" spans="1:20" ht="15" x14ac:dyDescent="0.25">
      <c r="A25">
        <v>2032</v>
      </c>
      <c r="B25" t="s">
        <v>43</v>
      </c>
      <c r="C25" s="35">
        <v>43524</v>
      </c>
      <c r="D25" t="s">
        <v>27</v>
      </c>
      <c r="E25" t="s">
        <v>44</v>
      </c>
      <c r="F25">
        <v>148876</v>
      </c>
      <c r="G25" s="36">
        <v>43539</v>
      </c>
      <c r="H25" s="46">
        <v>450.7</v>
      </c>
      <c r="I25" s="38"/>
      <c r="J25" s="39"/>
      <c r="K25" s="40">
        <v>450.7</v>
      </c>
      <c r="L25" s="40"/>
      <c r="M25" s="40"/>
      <c r="N25" s="40"/>
      <c r="O25" s="40"/>
      <c r="P25" s="40"/>
      <c r="Q25" s="40"/>
      <c r="R25" s="40"/>
      <c r="S25" s="40"/>
      <c r="T25" s="40">
        <f t="shared" si="0"/>
        <v>450.7</v>
      </c>
    </row>
    <row r="26" spans="1:20" ht="15" x14ac:dyDescent="0.25">
      <c r="A26">
        <v>2032</v>
      </c>
      <c r="B26" t="s">
        <v>67</v>
      </c>
      <c r="C26" s="35">
        <v>43524</v>
      </c>
      <c r="D26" t="s">
        <v>27</v>
      </c>
      <c r="E26" t="s">
        <v>30</v>
      </c>
      <c r="F26">
        <v>149512</v>
      </c>
      <c r="G26" s="36">
        <v>43595</v>
      </c>
      <c r="H26" s="41">
        <v>4720.57</v>
      </c>
      <c r="I26" s="42"/>
      <c r="J26" s="43"/>
      <c r="K26" s="40"/>
      <c r="L26" s="40"/>
      <c r="M26" s="44">
        <v>4720.57</v>
      </c>
      <c r="N26" s="40"/>
      <c r="O26" s="40"/>
      <c r="P26" s="40"/>
      <c r="Q26" s="40"/>
      <c r="R26" s="40"/>
      <c r="S26" s="40"/>
      <c r="T26" s="40">
        <f t="shared" si="0"/>
        <v>4720.57</v>
      </c>
    </row>
    <row r="27" spans="1:20" ht="15" x14ac:dyDescent="0.25">
      <c r="A27">
        <v>2032</v>
      </c>
      <c r="B27" t="s">
        <v>104</v>
      </c>
      <c r="C27" s="35">
        <v>43524</v>
      </c>
      <c r="D27" t="s">
        <v>27</v>
      </c>
      <c r="E27" t="s">
        <v>30</v>
      </c>
      <c r="F27">
        <v>150251</v>
      </c>
      <c r="G27" s="36">
        <v>43658</v>
      </c>
      <c r="H27" s="41">
        <v>7286.44</v>
      </c>
      <c r="I27" s="42"/>
      <c r="J27" s="43"/>
      <c r="K27" s="40"/>
      <c r="L27" s="40"/>
      <c r="M27" s="44">
        <v>7286.44</v>
      </c>
      <c r="N27" s="40"/>
      <c r="O27" s="40"/>
      <c r="P27" s="40"/>
      <c r="Q27" s="40"/>
      <c r="R27" s="40"/>
      <c r="S27" s="40"/>
      <c r="T27" s="40">
        <f t="shared" si="0"/>
        <v>7286.44</v>
      </c>
    </row>
    <row r="28" spans="1:20" ht="15" x14ac:dyDescent="0.25">
      <c r="A28">
        <v>2032</v>
      </c>
      <c r="B28" t="s">
        <v>45</v>
      </c>
      <c r="C28" s="35">
        <v>43555</v>
      </c>
      <c r="D28" t="s">
        <v>27</v>
      </c>
      <c r="E28" t="s">
        <v>30</v>
      </c>
      <c r="F28">
        <v>149189</v>
      </c>
      <c r="G28" s="36">
        <v>43567</v>
      </c>
      <c r="H28" s="41">
        <v>24544.89</v>
      </c>
      <c r="I28" s="42"/>
      <c r="J28" s="43"/>
      <c r="K28" s="40"/>
      <c r="L28" s="40"/>
      <c r="M28" s="44">
        <v>24544.89</v>
      </c>
      <c r="N28" s="40"/>
      <c r="O28" s="40"/>
      <c r="P28" s="40"/>
      <c r="Q28" s="40"/>
      <c r="R28" s="40"/>
      <c r="S28" s="40"/>
      <c r="T28" s="40">
        <f t="shared" si="0"/>
        <v>24544.89</v>
      </c>
    </row>
    <row r="29" spans="1:20" ht="15" x14ac:dyDescent="0.25">
      <c r="A29">
        <v>2032</v>
      </c>
      <c r="B29" t="s">
        <v>47</v>
      </c>
      <c r="C29" s="35">
        <v>43555</v>
      </c>
      <c r="D29" t="s">
        <v>27</v>
      </c>
      <c r="E29" t="s">
        <v>30</v>
      </c>
      <c r="F29">
        <v>149189</v>
      </c>
      <c r="G29" s="36">
        <v>43567</v>
      </c>
      <c r="H29" s="41">
        <v>44077.760000000002</v>
      </c>
      <c r="I29" s="42"/>
      <c r="J29" s="43"/>
      <c r="K29" s="40"/>
      <c r="L29" s="40"/>
      <c r="M29" s="44">
        <v>44077.760000000002</v>
      </c>
      <c r="N29" s="40"/>
      <c r="O29" s="40"/>
      <c r="P29" s="40"/>
      <c r="Q29" s="40"/>
      <c r="R29" s="40"/>
      <c r="S29" s="40"/>
      <c r="T29" s="40">
        <f t="shared" si="0"/>
        <v>44077.760000000002</v>
      </c>
    </row>
    <row r="30" spans="1:20" ht="15" x14ac:dyDescent="0.25">
      <c r="A30">
        <v>2032</v>
      </c>
      <c r="B30" t="s">
        <v>48</v>
      </c>
      <c r="C30" s="35">
        <v>43555</v>
      </c>
      <c r="D30" t="s">
        <v>27</v>
      </c>
      <c r="E30" t="s">
        <v>30</v>
      </c>
      <c r="F30">
        <v>149189</v>
      </c>
      <c r="G30" s="36">
        <v>43567</v>
      </c>
      <c r="H30" s="41">
        <v>6206.49</v>
      </c>
      <c r="I30" s="42"/>
      <c r="J30" s="43"/>
      <c r="K30" s="40"/>
      <c r="L30" s="40"/>
      <c r="M30" s="44">
        <v>6206.49</v>
      </c>
      <c r="N30" s="40"/>
      <c r="O30" s="40"/>
      <c r="P30" s="40"/>
      <c r="Q30" s="40"/>
      <c r="R30" s="40"/>
      <c r="S30" s="40"/>
      <c r="T30" s="40">
        <f t="shared" si="0"/>
        <v>6206.49</v>
      </c>
    </row>
    <row r="31" spans="1:20" ht="15" x14ac:dyDescent="0.25">
      <c r="A31">
        <v>2032</v>
      </c>
      <c r="B31" t="s">
        <v>49</v>
      </c>
      <c r="C31" s="35">
        <v>43555</v>
      </c>
      <c r="D31" t="s">
        <v>27</v>
      </c>
      <c r="E31" t="s">
        <v>30</v>
      </c>
      <c r="F31">
        <v>149189</v>
      </c>
      <c r="G31" s="36">
        <v>43567</v>
      </c>
      <c r="H31" s="41">
        <v>47216.13</v>
      </c>
      <c r="I31" s="42"/>
      <c r="J31" s="43"/>
      <c r="K31" s="40"/>
      <c r="L31" s="40"/>
      <c r="M31" s="44">
        <v>47216.13</v>
      </c>
      <c r="N31" s="40"/>
      <c r="O31" s="40"/>
      <c r="P31" s="40"/>
      <c r="Q31" s="40"/>
      <c r="R31" s="40"/>
      <c r="S31" s="40"/>
      <c r="T31" s="40">
        <f t="shared" si="0"/>
        <v>47216.13</v>
      </c>
    </row>
    <row r="32" spans="1:20" ht="15" x14ac:dyDescent="0.25">
      <c r="A32">
        <v>2032</v>
      </c>
      <c r="B32" s="45" t="s">
        <v>50</v>
      </c>
      <c r="C32" s="35">
        <v>43555</v>
      </c>
      <c r="D32" t="s">
        <v>27</v>
      </c>
      <c r="E32" t="s">
        <v>28</v>
      </c>
      <c r="F32">
        <v>149189</v>
      </c>
      <c r="G32" s="36">
        <v>43567</v>
      </c>
      <c r="H32" s="46">
        <v>498.6</v>
      </c>
      <c r="I32" s="38"/>
      <c r="J32" s="39"/>
      <c r="K32" s="40"/>
      <c r="L32" s="40"/>
      <c r="M32" s="40"/>
      <c r="N32" s="40"/>
      <c r="O32" s="40"/>
      <c r="P32" s="40"/>
      <c r="Q32" s="40">
        <v>498.6</v>
      </c>
      <c r="R32" s="40"/>
      <c r="S32" s="40"/>
      <c r="T32" s="40">
        <f t="shared" si="0"/>
        <v>498.6</v>
      </c>
    </row>
    <row r="33" spans="1:20" ht="15" x14ac:dyDescent="0.25">
      <c r="A33">
        <v>2032</v>
      </c>
      <c r="B33" s="45" t="s">
        <v>51</v>
      </c>
      <c r="C33" s="35">
        <v>43555</v>
      </c>
      <c r="D33" t="s">
        <v>27</v>
      </c>
      <c r="E33" t="s">
        <v>28</v>
      </c>
      <c r="F33">
        <v>149189</v>
      </c>
      <c r="G33" s="36">
        <v>43567</v>
      </c>
      <c r="H33" s="46">
        <v>647.14</v>
      </c>
      <c r="I33" s="38"/>
      <c r="J33" s="39"/>
      <c r="K33" s="40"/>
      <c r="L33" s="40"/>
      <c r="M33" s="40"/>
      <c r="N33" s="40"/>
      <c r="O33" s="40"/>
      <c r="P33" s="40"/>
      <c r="Q33" s="40">
        <v>647.14</v>
      </c>
      <c r="R33" s="40"/>
      <c r="S33" s="40"/>
      <c r="T33" s="40">
        <f t="shared" si="0"/>
        <v>647.14</v>
      </c>
    </row>
    <row r="34" spans="1:20" ht="15" x14ac:dyDescent="0.25">
      <c r="A34">
        <v>2032</v>
      </c>
      <c r="B34" s="45" t="s">
        <v>52</v>
      </c>
      <c r="C34" s="35">
        <v>43555</v>
      </c>
      <c r="D34" t="s">
        <v>27</v>
      </c>
      <c r="E34" t="s">
        <v>28</v>
      </c>
      <c r="F34">
        <v>149189</v>
      </c>
      <c r="G34" s="36">
        <v>43567</v>
      </c>
      <c r="H34" s="46">
        <v>104.75</v>
      </c>
      <c r="I34" s="38"/>
      <c r="J34" s="39"/>
      <c r="K34" s="40"/>
      <c r="L34" s="40"/>
      <c r="M34" s="40"/>
      <c r="N34" s="40"/>
      <c r="O34" s="40"/>
      <c r="P34" s="40"/>
      <c r="Q34" s="40">
        <v>104.75</v>
      </c>
      <c r="R34" s="40"/>
      <c r="S34" s="40"/>
      <c r="T34" s="40">
        <f t="shared" si="0"/>
        <v>104.75</v>
      </c>
    </row>
    <row r="35" spans="1:20" ht="15" x14ac:dyDescent="0.25">
      <c r="A35">
        <v>2032</v>
      </c>
      <c r="B35" s="45" t="s">
        <v>53</v>
      </c>
      <c r="C35" s="35">
        <v>43555</v>
      </c>
      <c r="D35" t="s">
        <v>27</v>
      </c>
      <c r="E35" t="s">
        <v>28</v>
      </c>
      <c r="F35">
        <v>149189</v>
      </c>
      <c r="G35" s="36">
        <v>43567</v>
      </c>
      <c r="H35" s="41">
        <v>4754.26</v>
      </c>
      <c r="I35" s="42"/>
      <c r="J35" s="43"/>
      <c r="K35" s="40"/>
      <c r="L35" s="40"/>
      <c r="M35" s="40"/>
      <c r="N35" s="40"/>
      <c r="O35" s="40"/>
      <c r="P35" s="40"/>
      <c r="Q35" s="40">
        <v>4754.26</v>
      </c>
      <c r="R35" s="40"/>
      <c r="S35" s="40"/>
      <c r="T35" s="40">
        <f t="shared" si="0"/>
        <v>4754.26</v>
      </c>
    </row>
    <row r="36" spans="1:20" ht="15" x14ac:dyDescent="0.25">
      <c r="A36">
        <v>2032</v>
      </c>
      <c r="B36" s="45" t="s">
        <v>54</v>
      </c>
      <c r="C36" s="35">
        <v>43555</v>
      </c>
      <c r="D36" t="s">
        <v>27</v>
      </c>
      <c r="E36" t="s">
        <v>28</v>
      </c>
      <c r="F36">
        <v>149189</v>
      </c>
      <c r="G36" s="36">
        <v>43567</v>
      </c>
      <c r="H36" s="46">
        <v>386.67</v>
      </c>
      <c r="I36" s="38"/>
      <c r="J36" s="39"/>
      <c r="K36" s="40"/>
      <c r="L36" s="40"/>
      <c r="M36" s="40"/>
      <c r="N36" s="40"/>
      <c r="O36" s="40"/>
      <c r="P36" s="40"/>
      <c r="Q36" s="40">
        <v>386.67</v>
      </c>
      <c r="R36" s="40"/>
      <c r="S36" s="40"/>
      <c r="T36" s="40">
        <f t="shared" si="0"/>
        <v>386.67</v>
      </c>
    </row>
    <row r="37" spans="1:20" ht="15" x14ac:dyDescent="0.25">
      <c r="A37">
        <v>2032</v>
      </c>
      <c r="B37" t="s">
        <v>55</v>
      </c>
      <c r="C37" s="35">
        <v>43555</v>
      </c>
      <c r="D37" t="s">
        <v>27</v>
      </c>
      <c r="E37" t="s">
        <v>56</v>
      </c>
      <c r="F37">
        <v>149189</v>
      </c>
      <c r="G37" s="36">
        <v>43567</v>
      </c>
      <c r="H37" s="46">
        <v>245.91</v>
      </c>
      <c r="I37" s="38"/>
      <c r="J37" s="39"/>
      <c r="K37" s="40"/>
      <c r="L37" s="40"/>
      <c r="M37" s="40"/>
      <c r="N37" s="40"/>
      <c r="O37" s="40"/>
      <c r="P37" s="40"/>
      <c r="Q37" s="40"/>
      <c r="R37" s="40"/>
      <c r="S37" s="40">
        <v>245.91</v>
      </c>
      <c r="T37" s="40">
        <f t="shared" si="0"/>
        <v>245.91</v>
      </c>
    </row>
    <row r="38" spans="1:20" ht="15" x14ac:dyDescent="0.25">
      <c r="A38">
        <v>2032</v>
      </c>
      <c r="B38" t="s">
        <v>57</v>
      </c>
      <c r="C38" s="35">
        <v>43555</v>
      </c>
      <c r="D38" t="s">
        <v>27</v>
      </c>
      <c r="E38" t="s">
        <v>56</v>
      </c>
      <c r="F38">
        <v>149189</v>
      </c>
      <c r="G38" s="36">
        <v>43567</v>
      </c>
      <c r="H38" s="41">
        <v>1425.82</v>
      </c>
      <c r="I38" s="42"/>
      <c r="J38" s="43"/>
      <c r="K38" s="40"/>
      <c r="L38" s="40"/>
      <c r="M38" s="40"/>
      <c r="N38" s="40"/>
      <c r="O38" s="40"/>
      <c r="P38" s="40"/>
      <c r="Q38" s="40"/>
      <c r="R38" s="40"/>
      <c r="S38" s="40">
        <v>1425.82</v>
      </c>
      <c r="T38" s="40">
        <f t="shared" si="0"/>
        <v>1425.82</v>
      </c>
    </row>
    <row r="39" spans="1:20" ht="15" x14ac:dyDescent="0.25">
      <c r="A39" s="47">
        <v>2032</v>
      </c>
      <c r="B39" t="s">
        <v>58</v>
      </c>
      <c r="C39" s="35">
        <v>43555</v>
      </c>
      <c r="D39" s="47" t="s">
        <v>27</v>
      </c>
      <c r="E39" t="s">
        <v>59</v>
      </c>
      <c r="F39">
        <v>149189</v>
      </c>
      <c r="G39" s="36">
        <v>43567</v>
      </c>
      <c r="H39" s="48">
        <v>270.42</v>
      </c>
      <c r="I39" s="49"/>
      <c r="J39" s="50">
        <v>270.42</v>
      </c>
      <c r="K39" s="51"/>
      <c r="L39" s="51"/>
      <c r="M39" s="51"/>
      <c r="N39" s="51"/>
      <c r="O39" s="51"/>
      <c r="P39" s="51"/>
      <c r="Q39" s="51"/>
      <c r="R39" s="51"/>
      <c r="S39" s="51"/>
      <c r="T39" s="40">
        <f t="shared" si="0"/>
        <v>270.42</v>
      </c>
    </row>
    <row r="40" spans="1:20" ht="15" x14ac:dyDescent="0.25">
      <c r="A40">
        <v>2032</v>
      </c>
      <c r="B40" t="s">
        <v>60</v>
      </c>
      <c r="C40" s="35">
        <v>43555</v>
      </c>
      <c r="D40" t="s">
        <v>27</v>
      </c>
      <c r="E40" t="s">
        <v>61</v>
      </c>
      <c r="F40">
        <v>149189</v>
      </c>
      <c r="G40" s="36">
        <v>43567</v>
      </c>
      <c r="H40" s="46">
        <v>495.77</v>
      </c>
      <c r="I40" s="38"/>
      <c r="J40" s="39"/>
      <c r="K40" s="40">
        <v>495.77</v>
      </c>
      <c r="L40" s="40"/>
      <c r="M40" s="40"/>
      <c r="N40" s="40"/>
      <c r="O40" s="40"/>
      <c r="P40" s="40"/>
      <c r="Q40" s="40"/>
      <c r="R40" s="40"/>
      <c r="S40" s="40"/>
      <c r="T40" s="40">
        <f t="shared" si="0"/>
        <v>495.77</v>
      </c>
    </row>
    <row r="41" spans="1:20" ht="15" x14ac:dyDescent="0.25">
      <c r="A41" s="47">
        <v>2032</v>
      </c>
      <c r="B41" t="s">
        <v>62</v>
      </c>
      <c r="C41" s="35">
        <v>43555</v>
      </c>
      <c r="D41" s="47" t="s">
        <v>27</v>
      </c>
      <c r="E41" t="s">
        <v>63</v>
      </c>
      <c r="F41">
        <v>149189</v>
      </c>
      <c r="G41" s="36">
        <v>43567</v>
      </c>
      <c r="H41" s="48">
        <v>2861.01</v>
      </c>
      <c r="I41" s="49"/>
      <c r="J41" s="50">
        <v>2861.01</v>
      </c>
      <c r="K41" s="51"/>
      <c r="L41" s="51"/>
      <c r="M41" s="51"/>
      <c r="N41" s="51"/>
      <c r="O41" s="51"/>
      <c r="P41" s="51"/>
      <c r="Q41" s="51"/>
      <c r="R41" s="51"/>
      <c r="S41" s="51"/>
      <c r="T41" s="40">
        <f t="shared" si="0"/>
        <v>2861.01</v>
      </c>
    </row>
    <row r="42" spans="1:20" ht="15" x14ac:dyDescent="0.25">
      <c r="A42" s="47"/>
      <c r="B42" t="s">
        <v>64</v>
      </c>
      <c r="C42" s="35">
        <v>43555</v>
      </c>
      <c r="D42" s="47" t="s">
        <v>27</v>
      </c>
      <c r="E42" t="s">
        <v>30</v>
      </c>
      <c r="F42">
        <v>149189</v>
      </c>
      <c r="G42" s="36">
        <v>43567</v>
      </c>
      <c r="H42" s="48">
        <v>61830.65</v>
      </c>
      <c r="I42" s="49"/>
      <c r="J42" s="50"/>
      <c r="K42" s="51"/>
      <c r="L42" s="52">
        <v>61830.65</v>
      </c>
      <c r="M42" s="139"/>
      <c r="N42" s="51"/>
      <c r="O42" s="51"/>
      <c r="P42" s="51"/>
      <c r="Q42" s="51"/>
      <c r="R42" s="51"/>
      <c r="S42" s="51"/>
      <c r="T42" s="40">
        <f t="shared" si="0"/>
        <v>61830.65</v>
      </c>
    </row>
    <row r="43" spans="1:20" ht="15" x14ac:dyDescent="0.25">
      <c r="A43">
        <v>2032</v>
      </c>
      <c r="B43" t="s">
        <v>70</v>
      </c>
      <c r="C43" s="35">
        <v>43555</v>
      </c>
      <c r="D43" t="s">
        <v>27</v>
      </c>
      <c r="E43" t="s">
        <v>30</v>
      </c>
      <c r="F43">
        <v>149512</v>
      </c>
      <c r="G43" s="36">
        <v>43595</v>
      </c>
      <c r="H43" s="46">
        <v>689.61</v>
      </c>
      <c r="I43" s="38"/>
      <c r="J43" s="39"/>
      <c r="K43" s="40"/>
      <c r="L43" s="40"/>
      <c r="M43" s="28">
        <v>689.61</v>
      </c>
      <c r="N43" s="40"/>
      <c r="O43" s="40"/>
      <c r="P43" s="40"/>
      <c r="Q43" s="40"/>
      <c r="R43" s="40"/>
      <c r="S43" s="40"/>
      <c r="T43" s="40">
        <f t="shared" si="0"/>
        <v>689.61</v>
      </c>
    </row>
    <row r="44" spans="1:20" ht="15" x14ac:dyDescent="0.25">
      <c r="A44">
        <v>2032</v>
      </c>
      <c r="B44" t="s">
        <v>72</v>
      </c>
      <c r="C44" s="35">
        <v>43555</v>
      </c>
      <c r="D44" t="s">
        <v>27</v>
      </c>
      <c r="E44" t="s">
        <v>30</v>
      </c>
      <c r="F44">
        <v>149512</v>
      </c>
      <c r="G44" s="36">
        <v>43595</v>
      </c>
      <c r="H44" s="41">
        <v>5246.24</v>
      </c>
      <c r="I44" s="42"/>
      <c r="J44" s="43"/>
      <c r="K44" s="40"/>
      <c r="L44" s="40"/>
      <c r="M44" s="44">
        <v>5246.24</v>
      </c>
      <c r="N44" s="40"/>
      <c r="O44" s="40"/>
      <c r="P44" s="40"/>
      <c r="Q44" s="40"/>
      <c r="R44" s="40"/>
      <c r="S44" s="40"/>
      <c r="T44" s="40">
        <f t="shared" si="0"/>
        <v>5246.24</v>
      </c>
    </row>
    <row r="45" spans="1:20" ht="15" x14ac:dyDescent="0.25">
      <c r="A45">
        <v>2032</v>
      </c>
      <c r="B45" t="s">
        <v>105</v>
      </c>
      <c r="C45" s="35">
        <v>43555</v>
      </c>
      <c r="D45" t="s">
        <v>27</v>
      </c>
      <c r="E45" t="s">
        <v>30</v>
      </c>
      <c r="F45">
        <v>150251</v>
      </c>
      <c r="G45" s="36">
        <v>43658</v>
      </c>
      <c r="H45" s="41">
        <v>2727.21</v>
      </c>
      <c r="I45" s="42"/>
      <c r="J45" s="43"/>
      <c r="K45" s="40"/>
      <c r="L45" s="40"/>
      <c r="M45" s="44">
        <v>2727.21</v>
      </c>
      <c r="N45" s="40"/>
      <c r="O45" s="40"/>
      <c r="P45" s="40"/>
      <c r="Q45" s="40"/>
      <c r="R45" s="40"/>
      <c r="S45" s="40"/>
      <c r="T45" s="40">
        <f t="shared" si="0"/>
        <v>2727.21</v>
      </c>
    </row>
    <row r="46" spans="1:20" ht="15" x14ac:dyDescent="0.25">
      <c r="A46">
        <v>2032</v>
      </c>
      <c r="B46" t="s">
        <v>106</v>
      </c>
      <c r="C46" s="35">
        <v>43555</v>
      </c>
      <c r="D46" t="s">
        <v>27</v>
      </c>
      <c r="E46" t="s">
        <v>30</v>
      </c>
      <c r="F46">
        <v>150251</v>
      </c>
      <c r="G46" s="36">
        <v>43658</v>
      </c>
      <c r="H46" s="41">
        <v>4897.53</v>
      </c>
      <c r="I46" s="42"/>
      <c r="J46" s="43"/>
      <c r="K46" s="40"/>
      <c r="L46" s="40"/>
      <c r="M46" s="44">
        <v>4897.53</v>
      </c>
      <c r="N46" s="40"/>
      <c r="O46" s="40"/>
      <c r="P46" s="40"/>
      <c r="Q46" s="40"/>
      <c r="R46" s="40"/>
      <c r="S46" s="40"/>
      <c r="T46" s="40">
        <f t="shared" si="0"/>
        <v>4897.53</v>
      </c>
    </row>
    <row r="47" spans="1:20" ht="15" x14ac:dyDescent="0.25">
      <c r="A47" s="47"/>
      <c r="B47" t="s">
        <v>131</v>
      </c>
      <c r="C47" s="35">
        <v>43555</v>
      </c>
      <c r="D47" s="47" t="s">
        <v>27</v>
      </c>
      <c r="E47" t="s">
        <v>30</v>
      </c>
      <c r="F47">
        <v>150598</v>
      </c>
      <c r="G47" s="36">
        <v>43686</v>
      </c>
      <c r="H47" s="48">
        <v>6870.07</v>
      </c>
      <c r="I47" s="49"/>
      <c r="J47" s="50"/>
      <c r="K47" s="51"/>
      <c r="L47" s="52">
        <v>6870.07</v>
      </c>
      <c r="M47" s="139"/>
      <c r="N47" s="51"/>
      <c r="O47" s="51"/>
      <c r="P47" s="51"/>
      <c r="Q47" s="51"/>
      <c r="R47" s="51"/>
      <c r="S47" s="51"/>
      <c r="T47" s="40">
        <f t="shared" si="0"/>
        <v>6870.07</v>
      </c>
    </row>
    <row r="48" spans="1:20" ht="15" x14ac:dyDescent="0.25">
      <c r="A48">
        <v>2032</v>
      </c>
      <c r="B48" t="s">
        <v>65</v>
      </c>
      <c r="C48" s="35">
        <v>43585</v>
      </c>
      <c r="D48" t="s">
        <v>27</v>
      </c>
      <c r="E48" t="s">
        <v>30</v>
      </c>
      <c r="F48">
        <v>149512</v>
      </c>
      <c r="G48" s="36">
        <v>43595</v>
      </c>
      <c r="H48" s="41">
        <v>88764.45</v>
      </c>
      <c r="I48" s="42"/>
      <c r="J48" s="43"/>
      <c r="K48" s="40"/>
      <c r="L48" s="40"/>
      <c r="M48" s="44">
        <v>88764.45</v>
      </c>
      <c r="N48" s="40"/>
      <c r="O48" s="40"/>
      <c r="P48" s="40"/>
      <c r="Q48" s="40"/>
      <c r="R48" s="40"/>
      <c r="S48" s="40"/>
      <c r="T48" s="40">
        <f t="shared" si="0"/>
        <v>88764.45</v>
      </c>
    </row>
    <row r="49" spans="1:20" ht="15" x14ac:dyDescent="0.25">
      <c r="A49">
        <v>2032</v>
      </c>
      <c r="B49" t="s">
        <v>66</v>
      </c>
      <c r="C49" s="35">
        <v>43585</v>
      </c>
      <c r="D49" t="s">
        <v>27</v>
      </c>
      <c r="E49" t="s">
        <v>30</v>
      </c>
      <c r="F49">
        <v>149512</v>
      </c>
      <c r="G49" s="36">
        <v>43595</v>
      </c>
      <c r="H49" s="41">
        <v>30610.85</v>
      </c>
      <c r="I49" s="42"/>
      <c r="J49" s="43"/>
      <c r="K49" s="40"/>
      <c r="L49" s="40"/>
      <c r="M49" s="44">
        <v>30610.85</v>
      </c>
      <c r="N49" s="40"/>
      <c r="O49" s="40"/>
      <c r="P49" s="40"/>
      <c r="Q49" s="40"/>
      <c r="R49" s="40"/>
      <c r="S49" s="40"/>
      <c r="T49" s="40">
        <f t="shared" si="0"/>
        <v>30610.85</v>
      </c>
    </row>
    <row r="50" spans="1:20" ht="15" x14ac:dyDescent="0.25">
      <c r="A50">
        <v>2032</v>
      </c>
      <c r="B50" t="s">
        <v>68</v>
      </c>
      <c r="C50" s="35">
        <v>43585</v>
      </c>
      <c r="D50" t="s">
        <v>27</v>
      </c>
      <c r="E50" t="s">
        <v>30</v>
      </c>
      <c r="F50">
        <v>149512</v>
      </c>
      <c r="G50" s="36">
        <v>43595</v>
      </c>
      <c r="H50" s="41">
        <v>30189.279999999999</v>
      </c>
      <c r="I50" s="42"/>
      <c r="J50" s="43"/>
      <c r="K50" s="40"/>
      <c r="L50" s="40"/>
      <c r="M50" s="44">
        <v>30189.279999999999</v>
      </c>
      <c r="N50" s="40"/>
      <c r="O50" s="40"/>
      <c r="P50" s="40"/>
      <c r="Q50" s="40"/>
      <c r="R50" s="40"/>
      <c r="S50" s="40"/>
      <c r="T50" s="40">
        <f t="shared" si="0"/>
        <v>30189.279999999999</v>
      </c>
    </row>
    <row r="51" spans="1:20" ht="15" x14ac:dyDescent="0.25">
      <c r="A51">
        <v>2032</v>
      </c>
      <c r="B51" t="s">
        <v>69</v>
      </c>
      <c r="C51" s="35">
        <v>43585</v>
      </c>
      <c r="D51" t="s">
        <v>27</v>
      </c>
      <c r="E51" t="s">
        <v>30</v>
      </c>
      <c r="F51">
        <v>149512</v>
      </c>
      <c r="G51" s="36">
        <v>43595</v>
      </c>
      <c r="H51" s="41">
        <v>85204.5</v>
      </c>
      <c r="I51" s="42"/>
      <c r="J51" s="43"/>
      <c r="K51" s="40"/>
      <c r="L51" s="40"/>
      <c r="M51" s="44">
        <v>85204.5</v>
      </c>
      <c r="N51" s="40"/>
      <c r="O51" s="40"/>
      <c r="P51" s="40"/>
      <c r="Q51" s="40"/>
      <c r="R51" s="40"/>
      <c r="S51" s="40"/>
      <c r="T51" s="40">
        <f t="shared" si="0"/>
        <v>85204.5</v>
      </c>
    </row>
    <row r="52" spans="1:20" ht="15" x14ac:dyDescent="0.25">
      <c r="A52">
        <v>2032</v>
      </c>
      <c r="B52" t="s">
        <v>71</v>
      </c>
      <c r="C52" s="35">
        <v>43585</v>
      </c>
      <c r="D52" t="s">
        <v>27</v>
      </c>
      <c r="E52" t="s">
        <v>30</v>
      </c>
      <c r="F52">
        <v>149512</v>
      </c>
      <c r="G52" s="36">
        <v>43595</v>
      </c>
      <c r="H52" s="41">
        <v>35739.99</v>
      </c>
      <c r="I52" s="42"/>
      <c r="J52" s="43"/>
      <c r="K52" s="40"/>
      <c r="L52" s="40"/>
      <c r="M52" s="44">
        <v>35739.99</v>
      </c>
      <c r="N52" s="40"/>
      <c r="O52" s="40"/>
      <c r="P52" s="40"/>
      <c r="Q52" s="40"/>
      <c r="R52" s="40"/>
      <c r="S52" s="40"/>
      <c r="T52" s="40">
        <f t="shared" si="0"/>
        <v>35739.99</v>
      </c>
    </row>
    <row r="53" spans="1:20" ht="15" x14ac:dyDescent="0.25">
      <c r="A53">
        <v>2032</v>
      </c>
      <c r="B53" s="45" t="s">
        <v>73</v>
      </c>
      <c r="C53" s="35">
        <v>43585</v>
      </c>
      <c r="D53" t="s">
        <v>27</v>
      </c>
      <c r="E53" t="s">
        <v>28</v>
      </c>
      <c r="F53">
        <v>149512</v>
      </c>
      <c r="G53" s="36">
        <v>43595</v>
      </c>
      <c r="H53" s="41">
        <v>3893.58</v>
      </c>
      <c r="I53" s="42"/>
      <c r="J53" s="43"/>
      <c r="K53" s="40"/>
      <c r="L53" s="40"/>
      <c r="M53" s="40"/>
      <c r="N53" s="40"/>
      <c r="O53" s="40"/>
      <c r="P53" s="40"/>
      <c r="Q53" s="40">
        <v>3893.58</v>
      </c>
      <c r="R53" s="40"/>
      <c r="S53" s="40"/>
      <c r="T53" s="40">
        <f t="shared" si="0"/>
        <v>3893.58</v>
      </c>
    </row>
    <row r="54" spans="1:20" ht="15" x14ac:dyDescent="0.25">
      <c r="A54">
        <v>2032</v>
      </c>
      <c r="B54" s="45" t="s">
        <v>74</v>
      </c>
      <c r="C54" s="35">
        <v>43585</v>
      </c>
      <c r="D54" t="s">
        <v>27</v>
      </c>
      <c r="E54" t="s">
        <v>28</v>
      </c>
      <c r="F54">
        <v>149512</v>
      </c>
      <c r="G54" s="36">
        <v>43595</v>
      </c>
      <c r="H54" s="46">
        <v>883.8</v>
      </c>
      <c r="I54" s="38"/>
      <c r="J54" s="39"/>
      <c r="K54" s="40"/>
      <c r="L54" s="40"/>
      <c r="M54" s="40"/>
      <c r="N54" s="40"/>
      <c r="O54" s="40"/>
      <c r="P54" s="40"/>
      <c r="Q54" s="40">
        <v>883.8</v>
      </c>
      <c r="R54" s="40"/>
      <c r="S54" s="40"/>
      <c r="T54" s="40">
        <f t="shared" si="0"/>
        <v>883.8</v>
      </c>
    </row>
    <row r="55" spans="1:20" ht="15" x14ac:dyDescent="0.25">
      <c r="A55" s="47">
        <v>2032</v>
      </c>
      <c r="B55" t="s">
        <v>75</v>
      </c>
      <c r="C55" s="35">
        <v>43585</v>
      </c>
      <c r="D55" s="47" t="s">
        <v>27</v>
      </c>
      <c r="E55" t="s">
        <v>76</v>
      </c>
      <c r="F55">
        <v>149512</v>
      </c>
      <c r="G55" s="36">
        <v>43595</v>
      </c>
      <c r="H55" s="48">
        <v>6044.4</v>
      </c>
      <c r="I55" s="49"/>
      <c r="J55" s="50">
        <v>6044.4</v>
      </c>
      <c r="K55" s="51"/>
      <c r="L55" s="51"/>
      <c r="M55" s="51"/>
      <c r="N55" s="51"/>
      <c r="O55" s="51"/>
      <c r="P55" s="51"/>
      <c r="Q55" s="51"/>
      <c r="R55" s="51"/>
      <c r="S55" s="51"/>
      <c r="T55" s="40">
        <f t="shared" si="0"/>
        <v>6044.4</v>
      </c>
    </row>
    <row r="56" spans="1:20" ht="15" x14ac:dyDescent="0.25">
      <c r="A56" s="47">
        <v>2032</v>
      </c>
      <c r="B56" t="s">
        <v>77</v>
      </c>
      <c r="C56" s="35">
        <v>43585</v>
      </c>
      <c r="D56" s="47" t="s">
        <v>27</v>
      </c>
      <c r="E56" t="s">
        <v>78</v>
      </c>
      <c r="F56">
        <v>149512</v>
      </c>
      <c r="G56" s="36">
        <v>43595</v>
      </c>
      <c r="H56" s="48">
        <v>83.88</v>
      </c>
      <c r="I56" s="49"/>
      <c r="J56" s="50">
        <v>83.88</v>
      </c>
      <c r="K56" s="51"/>
      <c r="L56" s="51"/>
      <c r="M56" s="51"/>
      <c r="N56" s="51"/>
      <c r="O56" s="51"/>
      <c r="P56" s="51"/>
      <c r="Q56" s="51"/>
      <c r="R56" s="51"/>
      <c r="S56" s="51"/>
      <c r="T56" s="40">
        <f t="shared" si="0"/>
        <v>83.88</v>
      </c>
    </row>
    <row r="57" spans="1:20" ht="15" x14ac:dyDescent="0.25">
      <c r="A57" s="47">
        <v>2032</v>
      </c>
      <c r="B57" t="s">
        <v>79</v>
      </c>
      <c r="C57" s="35">
        <v>43585</v>
      </c>
      <c r="D57" s="47" t="s">
        <v>27</v>
      </c>
      <c r="E57" t="s">
        <v>80</v>
      </c>
      <c r="F57">
        <v>149512</v>
      </c>
      <c r="G57" s="36">
        <v>43595</v>
      </c>
      <c r="H57" s="48">
        <v>13476.29</v>
      </c>
      <c r="I57" s="49"/>
      <c r="J57" s="50">
        <v>13476.29</v>
      </c>
      <c r="K57" s="51"/>
      <c r="L57" s="51"/>
      <c r="M57" s="51"/>
      <c r="N57" s="51"/>
      <c r="O57" s="51"/>
      <c r="P57" s="51"/>
      <c r="Q57" s="51"/>
      <c r="R57" s="51"/>
      <c r="S57" s="51"/>
      <c r="T57" s="40">
        <f t="shared" si="0"/>
        <v>13476.29</v>
      </c>
    </row>
    <row r="58" spans="1:20" ht="15" x14ac:dyDescent="0.25">
      <c r="A58" s="47"/>
      <c r="B58" t="s">
        <v>81</v>
      </c>
      <c r="C58" s="35">
        <v>43585</v>
      </c>
      <c r="D58" s="47" t="s">
        <v>27</v>
      </c>
      <c r="E58" t="s">
        <v>28</v>
      </c>
      <c r="F58">
        <v>149512</v>
      </c>
      <c r="G58" s="36">
        <v>43595</v>
      </c>
      <c r="H58" s="48">
        <v>394.2</v>
      </c>
      <c r="I58" s="49"/>
      <c r="J58" s="50"/>
      <c r="K58" s="51"/>
      <c r="L58" s="51"/>
      <c r="M58" s="50"/>
      <c r="N58" s="51"/>
      <c r="O58" s="51"/>
      <c r="P58" s="53">
        <v>394.2</v>
      </c>
      <c r="Q58" s="139"/>
      <c r="R58" s="51"/>
      <c r="S58" s="51"/>
      <c r="T58" s="40">
        <f t="shared" si="0"/>
        <v>394.2</v>
      </c>
    </row>
    <row r="59" spans="1:20" ht="15" x14ac:dyDescent="0.25">
      <c r="A59" s="47"/>
      <c r="B59" t="s">
        <v>82</v>
      </c>
      <c r="C59" s="35">
        <v>43585</v>
      </c>
      <c r="D59" s="47" t="s">
        <v>27</v>
      </c>
      <c r="E59" t="s">
        <v>28</v>
      </c>
      <c r="F59">
        <v>149512</v>
      </c>
      <c r="G59" s="36">
        <v>43595</v>
      </c>
      <c r="H59" s="48">
        <v>1183.3800000000001</v>
      </c>
      <c r="I59" s="49"/>
      <c r="J59" s="50"/>
      <c r="K59" s="51"/>
      <c r="L59" s="51"/>
      <c r="M59" s="50"/>
      <c r="N59" s="51"/>
      <c r="O59" s="51"/>
      <c r="P59" s="53">
        <v>1183.3800000000001</v>
      </c>
      <c r="Q59" s="139"/>
      <c r="R59" s="51"/>
      <c r="S59" s="51"/>
      <c r="T59" s="40">
        <f t="shared" si="0"/>
        <v>1183.3800000000001</v>
      </c>
    </row>
    <row r="60" spans="1:20" ht="15" x14ac:dyDescent="0.25">
      <c r="A60">
        <v>2032</v>
      </c>
      <c r="B60" t="s">
        <v>107</v>
      </c>
      <c r="C60" s="35">
        <v>43585</v>
      </c>
      <c r="D60" t="s">
        <v>27</v>
      </c>
      <c r="E60" t="s">
        <v>30</v>
      </c>
      <c r="F60">
        <v>150251</v>
      </c>
      <c r="G60" s="36">
        <v>43658</v>
      </c>
      <c r="H60" s="41">
        <v>3354.37</v>
      </c>
      <c r="I60" s="42"/>
      <c r="J60" s="43"/>
      <c r="K60" s="40"/>
      <c r="L60" s="40"/>
      <c r="M60" s="44">
        <v>3354.37</v>
      </c>
      <c r="N60" s="40"/>
      <c r="O60" s="40"/>
      <c r="P60" s="40"/>
      <c r="Q60" s="40"/>
      <c r="R60" s="40"/>
      <c r="S60" s="40"/>
      <c r="T60" s="40">
        <f t="shared" si="0"/>
        <v>3354.37</v>
      </c>
    </row>
    <row r="61" spans="1:20" ht="15" x14ac:dyDescent="0.25">
      <c r="A61">
        <v>2032</v>
      </c>
      <c r="B61" t="s">
        <v>108</v>
      </c>
      <c r="C61" s="35">
        <v>43585</v>
      </c>
      <c r="D61" t="s">
        <v>27</v>
      </c>
      <c r="E61" t="s">
        <v>30</v>
      </c>
      <c r="F61">
        <v>150251</v>
      </c>
      <c r="G61" s="36">
        <v>43658</v>
      </c>
      <c r="H61" s="41">
        <v>9467.17</v>
      </c>
      <c r="I61" s="42"/>
      <c r="J61" s="43"/>
      <c r="K61" s="40"/>
      <c r="L61" s="40"/>
      <c r="M61" s="44">
        <v>9467.17</v>
      </c>
      <c r="N61" s="40"/>
      <c r="O61" s="40"/>
      <c r="P61" s="40"/>
      <c r="Q61" s="40"/>
      <c r="R61" s="40"/>
      <c r="S61" s="40"/>
      <c r="T61" s="40">
        <f t="shared" si="0"/>
        <v>9467.17</v>
      </c>
    </row>
    <row r="62" spans="1:20" ht="15" x14ac:dyDescent="0.25">
      <c r="A62">
        <v>2032</v>
      </c>
      <c r="B62" t="s">
        <v>126</v>
      </c>
      <c r="C62" s="35">
        <v>43585</v>
      </c>
      <c r="D62" t="s">
        <v>27</v>
      </c>
      <c r="E62" t="s">
        <v>30</v>
      </c>
      <c r="F62">
        <v>150598</v>
      </c>
      <c r="G62" s="36">
        <v>43686</v>
      </c>
      <c r="H62" s="41">
        <v>3401.21</v>
      </c>
      <c r="I62" s="42"/>
      <c r="J62" s="43"/>
      <c r="K62" s="40"/>
      <c r="L62" s="40"/>
      <c r="M62" s="44">
        <v>3401.21</v>
      </c>
      <c r="N62" s="40"/>
      <c r="O62" s="40"/>
      <c r="P62" s="40"/>
      <c r="Q62" s="40"/>
      <c r="R62" s="40"/>
      <c r="S62" s="40"/>
      <c r="T62" s="40">
        <f t="shared" si="0"/>
        <v>3401.21</v>
      </c>
    </row>
    <row r="63" spans="1:20" ht="15" x14ac:dyDescent="0.25">
      <c r="A63" s="47"/>
      <c r="B63" t="s">
        <v>132</v>
      </c>
      <c r="C63" s="35">
        <v>43585</v>
      </c>
      <c r="D63" s="47" t="s">
        <v>27</v>
      </c>
      <c r="E63" t="s">
        <v>30</v>
      </c>
      <c r="F63">
        <v>150598</v>
      </c>
      <c r="G63" s="36">
        <v>43686</v>
      </c>
      <c r="H63" s="48">
        <v>9862.7199999999993</v>
      </c>
      <c r="I63" s="49"/>
      <c r="J63" s="50"/>
      <c r="K63" s="51"/>
      <c r="L63" s="52">
        <v>9862.7199999999993</v>
      </c>
      <c r="M63" s="139"/>
      <c r="N63" s="51"/>
      <c r="O63" s="51"/>
      <c r="P63" s="51"/>
      <c r="Q63" s="51"/>
      <c r="R63" s="51"/>
      <c r="S63" s="51"/>
      <c r="T63" s="40">
        <f t="shared" si="0"/>
        <v>9862.7199999999993</v>
      </c>
    </row>
    <row r="64" spans="1:20" ht="15" x14ac:dyDescent="0.25">
      <c r="A64">
        <v>2032</v>
      </c>
      <c r="B64" t="s">
        <v>157</v>
      </c>
      <c r="C64" s="35">
        <v>43585</v>
      </c>
      <c r="D64" t="s">
        <v>27</v>
      </c>
      <c r="E64" t="s">
        <v>30</v>
      </c>
      <c r="F64">
        <v>153680</v>
      </c>
      <c r="G64" s="36">
        <v>43742</v>
      </c>
      <c r="H64" s="41">
        <v>3971.11</v>
      </c>
      <c r="I64" s="42"/>
      <c r="J64" s="43"/>
      <c r="K64" s="40"/>
      <c r="L64" s="40"/>
      <c r="M64" s="44">
        <v>3971.11</v>
      </c>
      <c r="N64" s="40"/>
      <c r="O64" s="40"/>
      <c r="P64" s="40"/>
      <c r="Q64" s="40"/>
      <c r="R64" s="40"/>
      <c r="S64" s="40"/>
      <c r="T64" s="40">
        <f t="shared" si="0"/>
        <v>3971.11</v>
      </c>
    </row>
    <row r="65" spans="1:20" ht="15" x14ac:dyDescent="0.25">
      <c r="A65">
        <v>2032</v>
      </c>
      <c r="B65" t="s">
        <v>83</v>
      </c>
      <c r="C65" s="35">
        <v>43616</v>
      </c>
      <c r="D65" t="s">
        <v>27</v>
      </c>
      <c r="E65" t="s">
        <v>30</v>
      </c>
      <c r="F65">
        <v>149909</v>
      </c>
      <c r="G65" s="36">
        <v>43630</v>
      </c>
      <c r="H65" s="41">
        <v>51478.69</v>
      </c>
      <c r="I65" s="42"/>
      <c r="J65" s="43"/>
      <c r="K65" s="40"/>
      <c r="L65" s="40"/>
      <c r="M65" s="44">
        <v>51478.69</v>
      </c>
      <c r="N65" s="40"/>
      <c r="O65" s="40"/>
      <c r="P65" s="40"/>
      <c r="Q65" s="40"/>
      <c r="R65" s="40"/>
      <c r="S65" s="40"/>
      <c r="T65" s="40">
        <f t="shared" si="0"/>
        <v>51478.69</v>
      </c>
    </row>
    <row r="66" spans="1:20" ht="15" x14ac:dyDescent="0.25">
      <c r="A66">
        <v>2032</v>
      </c>
      <c r="B66" t="s">
        <v>84</v>
      </c>
      <c r="C66" s="35">
        <v>43616</v>
      </c>
      <c r="D66" t="s">
        <v>27</v>
      </c>
      <c r="E66" t="s">
        <v>30</v>
      </c>
      <c r="F66">
        <v>149909</v>
      </c>
      <c r="G66" s="36">
        <v>43630</v>
      </c>
      <c r="H66" s="41">
        <v>25458.3</v>
      </c>
      <c r="I66" s="42"/>
      <c r="J66" s="43"/>
      <c r="K66" s="40"/>
      <c r="L66" s="40"/>
      <c r="M66" s="44">
        <v>25458.3</v>
      </c>
      <c r="N66" s="40"/>
      <c r="O66" s="40"/>
      <c r="P66" s="40"/>
      <c r="Q66" s="40"/>
      <c r="R66" s="40"/>
      <c r="S66" s="40"/>
      <c r="T66" s="40">
        <f t="shared" si="0"/>
        <v>25458.3</v>
      </c>
    </row>
    <row r="67" spans="1:20" ht="15" x14ac:dyDescent="0.25">
      <c r="A67">
        <v>2032</v>
      </c>
      <c r="B67" t="s">
        <v>85</v>
      </c>
      <c r="C67" s="35">
        <v>43616</v>
      </c>
      <c r="D67" t="s">
        <v>27</v>
      </c>
      <c r="E67" t="s">
        <v>30</v>
      </c>
      <c r="F67">
        <v>149909</v>
      </c>
      <c r="G67" s="36">
        <v>43630</v>
      </c>
      <c r="H67" s="41">
        <v>16160.28</v>
      </c>
      <c r="I67" s="42"/>
      <c r="J67" s="43"/>
      <c r="K67" s="40"/>
      <c r="L67" s="40"/>
      <c r="M67" s="44">
        <v>16160.28</v>
      </c>
      <c r="N67" s="40"/>
      <c r="O67" s="40"/>
      <c r="P67" s="40"/>
      <c r="Q67" s="40"/>
      <c r="R67" s="40"/>
      <c r="S67" s="40"/>
      <c r="T67" s="40">
        <f t="shared" si="0"/>
        <v>16160.28</v>
      </c>
    </row>
    <row r="68" spans="1:20" ht="15" x14ac:dyDescent="0.25">
      <c r="A68">
        <v>2032</v>
      </c>
      <c r="B68" t="s">
        <v>86</v>
      </c>
      <c r="C68" s="35">
        <v>43616</v>
      </c>
      <c r="D68" t="s">
        <v>27</v>
      </c>
      <c r="E68" t="s">
        <v>30</v>
      </c>
      <c r="F68">
        <v>149909</v>
      </c>
      <c r="G68" s="36">
        <v>43630</v>
      </c>
      <c r="H68" s="41">
        <v>74829.14</v>
      </c>
      <c r="I68" s="42"/>
      <c r="J68" s="43"/>
      <c r="K68" s="40"/>
      <c r="L68" s="40"/>
      <c r="M68" s="44">
        <v>74829.14</v>
      </c>
      <c r="N68" s="40"/>
      <c r="O68" s="40"/>
      <c r="P68" s="40"/>
      <c r="Q68" s="40"/>
      <c r="R68" s="40"/>
      <c r="S68" s="40"/>
      <c r="T68" s="40">
        <f t="shared" si="0"/>
        <v>74829.14</v>
      </c>
    </row>
    <row r="69" spans="1:20" ht="15" x14ac:dyDescent="0.25">
      <c r="A69">
        <v>2032</v>
      </c>
      <c r="B69" t="s">
        <v>87</v>
      </c>
      <c r="C69" s="35">
        <v>43616</v>
      </c>
      <c r="D69" t="s">
        <v>27</v>
      </c>
      <c r="E69" t="s">
        <v>30</v>
      </c>
      <c r="F69">
        <v>149909</v>
      </c>
      <c r="G69" s="36">
        <v>43630</v>
      </c>
      <c r="H69" s="41">
        <v>91973.09</v>
      </c>
      <c r="I69" s="42"/>
      <c r="J69" s="43"/>
      <c r="K69" s="40"/>
      <c r="L69" s="40"/>
      <c r="M69" s="44">
        <v>91973.09</v>
      </c>
      <c r="N69" s="40"/>
      <c r="O69" s="40"/>
      <c r="P69" s="40"/>
      <c r="Q69" s="40"/>
      <c r="R69" s="40"/>
      <c r="S69" s="40"/>
      <c r="T69" s="40">
        <f t="shared" si="0"/>
        <v>91973.09</v>
      </c>
    </row>
    <row r="70" spans="1:20" ht="15" x14ac:dyDescent="0.25">
      <c r="A70">
        <v>2032</v>
      </c>
      <c r="B70" t="s">
        <v>88</v>
      </c>
      <c r="C70" s="35">
        <v>43616</v>
      </c>
      <c r="D70" t="s">
        <v>27</v>
      </c>
      <c r="E70" t="s">
        <v>89</v>
      </c>
      <c r="F70">
        <v>149909</v>
      </c>
      <c r="G70" s="36">
        <v>43630</v>
      </c>
      <c r="H70" s="41">
        <v>16584.72</v>
      </c>
      <c r="I70" s="42"/>
      <c r="J70" s="43"/>
      <c r="K70" s="40"/>
      <c r="L70" s="40"/>
      <c r="M70" s="40"/>
      <c r="N70" s="40"/>
      <c r="O70" s="54">
        <v>16584.72</v>
      </c>
      <c r="P70" s="54"/>
      <c r="Q70" s="40"/>
      <c r="R70" s="40"/>
      <c r="S70" s="40"/>
      <c r="T70" s="40">
        <f t="shared" si="0"/>
        <v>16584.72</v>
      </c>
    </row>
    <row r="71" spans="1:20" ht="15" x14ac:dyDescent="0.25">
      <c r="A71">
        <v>2032</v>
      </c>
      <c r="B71" t="s">
        <v>90</v>
      </c>
      <c r="C71" s="35">
        <v>43616</v>
      </c>
      <c r="D71" t="s">
        <v>27</v>
      </c>
      <c r="E71" t="s">
        <v>91</v>
      </c>
      <c r="F71">
        <v>149909</v>
      </c>
      <c r="G71" s="36">
        <v>43630</v>
      </c>
      <c r="H71" s="46">
        <v>305.08</v>
      </c>
      <c r="I71" s="38"/>
      <c r="J71" s="39"/>
      <c r="K71" s="40"/>
      <c r="L71" s="40"/>
      <c r="M71" s="40"/>
      <c r="N71" s="40"/>
      <c r="O71" s="40"/>
      <c r="P71" s="40"/>
      <c r="Q71" s="40"/>
      <c r="R71" s="40"/>
      <c r="S71" s="40">
        <v>305.08</v>
      </c>
      <c r="T71" s="40">
        <f t="shared" si="0"/>
        <v>305.08</v>
      </c>
    </row>
    <row r="72" spans="1:20" ht="15" x14ac:dyDescent="0.25">
      <c r="A72">
        <v>2032</v>
      </c>
      <c r="B72" s="45" t="s">
        <v>92</v>
      </c>
      <c r="C72" s="35">
        <v>43616</v>
      </c>
      <c r="D72" t="s">
        <v>27</v>
      </c>
      <c r="E72" t="s">
        <v>28</v>
      </c>
      <c r="F72">
        <v>149909</v>
      </c>
      <c r="G72" s="36">
        <v>43630</v>
      </c>
      <c r="H72" s="41">
        <v>6429.51</v>
      </c>
      <c r="I72" s="42"/>
      <c r="J72" s="43"/>
      <c r="K72" s="40"/>
      <c r="L72" s="40"/>
      <c r="M72" s="40"/>
      <c r="N72" s="40"/>
      <c r="O72" s="40"/>
      <c r="P72" s="40"/>
      <c r="Q72" s="40">
        <v>6429.51</v>
      </c>
      <c r="R72" s="40"/>
      <c r="S72" s="40"/>
      <c r="T72" s="40">
        <f t="shared" si="0"/>
        <v>6429.51</v>
      </c>
    </row>
    <row r="73" spans="1:20" ht="15" x14ac:dyDescent="0.25">
      <c r="A73">
        <v>2032</v>
      </c>
      <c r="B73" t="s">
        <v>93</v>
      </c>
      <c r="C73" s="35">
        <v>43616</v>
      </c>
      <c r="D73" t="s">
        <v>27</v>
      </c>
      <c r="E73" t="s">
        <v>91</v>
      </c>
      <c r="F73">
        <v>149909</v>
      </c>
      <c r="G73" s="36">
        <v>43630</v>
      </c>
      <c r="H73" s="46">
        <v>270.97000000000003</v>
      </c>
      <c r="I73" s="38"/>
      <c r="J73" s="39"/>
      <c r="K73" s="40"/>
      <c r="L73" s="40"/>
      <c r="M73" s="40"/>
      <c r="N73" s="40"/>
      <c r="O73" s="40"/>
      <c r="P73" s="40"/>
      <c r="Q73" s="40"/>
      <c r="R73" s="40"/>
      <c r="S73" s="40">
        <v>270.97000000000003</v>
      </c>
      <c r="T73" s="40">
        <f t="shared" si="0"/>
        <v>270.97000000000003</v>
      </c>
    </row>
    <row r="74" spans="1:20" ht="15" x14ac:dyDescent="0.25">
      <c r="A74">
        <v>2032</v>
      </c>
      <c r="B74" s="45" t="s">
        <v>94</v>
      </c>
      <c r="C74" s="35">
        <v>43616</v>
      </c>
      <c r="D74" t="s">
        <v>27</v>
      </c>
      <c r="E74" t="s">
        <v>28</v>
      </c>
      <c r="F74">
        <v>149909</v>
      </c>
      <c r="G74" s="36">
        <v>43630</v>
      </c>
      <c r="H74" s="41">
        <v>2426.52</v>
      </c>
      <c r="I74" s="42"/>
      <c r="J74" s="43"/>
      <c r="K74" s="40"/>
      <c r="L74" s="40"/>
      <c r="M74" s="40"/>
      <c r="N74" s="40"/>
      <c r="O74" s="40"/>
      <c r="P74" s="40"/>
      <c r="Q74" s="40">
        <v>2426.52</v>
      </c>
      <c r="R74" s="40"/>
      <c r="S74" s="40"/>
      <c r="T74" s="40">
        <f t="shared" si="0"/>
        <v>2426.52</v>
      </c>
    </row>
    <row r="75" spans="1:20" ht="15" x14ac:dyDescent="0.25">
      <c r="A75">
        <v>2032</v>
      </c>
      <c r="B75" t="s">
        <v>95</v>
      </c>
      <c r="C75" s="35">
        <v>43616</v>
      </c>
      <c r="D75" t="s">
        <v>27</v>
      </c>
      <c r="E75" t="s">
        <v>96</v>
      </c>
      <c r="F75">
        <v>149909</v>
      </c>
      <c r="G75" s="36">
        <v>43630</v>
      </c>
      <c r="H75" s="46">
        <v>112.68</v>
      </c>
      <c r="I75" s="38"/>
      <c r="J75" s="39"/>
      <c r="K75" s="40">
        <v>112.68</v>
      </c>
      <c r="L75" s="40"/>
      <c r="M75" s="40"/>
      <c r="N75" s="40"/>
      <c r="O75" s="40"/>
      <c r="P75" s="40"/>
      <c r="Q75" s="40"/>
      <c r="R75" s="40"/>
      <c r="S75" s="40"/>
      <c r="T75" s="40">
        <f t="shared" ref="T75:T138" si="1">SUM(I75:S75)</f>
        <v>112.68</v>
      </c>
    </row>
    <row r="76" spans="1:20" ht="15" x14ac:dyDescent="0.25">
      <c r="A76">
        <v>2032</v>
      </c>
      <c r="B76" t="s">
        <v>97</v>
      </c>
      <c r="C76" s="35">
        <v>43616</v>
      </c>
      <c r="D76" t="s">
        <v>27</v>
      </c>
      <c r="E76" t="s">
        <v>98</v>
      </c>
      <c r="F76">
        <v>149909</v>
      </c>
      <c r="G76" s="36">
        <v>43630</v>
      </c>
      <c r="H76" s="41">
        <v>1171.82</v>
      </c>
      <c r="I76" s="42"/>
      <c r="J76" s="43"/>
      <c r="K76" s="40">
        <v>1171.82</v>
      </c>
      <c r="L76" s="40"/>
      <c r="M76" s="40"/>
      <c r="N76" s="40"/>
      <c r="O76" s="40"/>
      <c r="P76" s="40"/>
      <c r="Q76" s="40"/>
      <c r="R76" s="40"/>
      <c r="S76" s="40"/>
      <c r="T76" s="40">
        <f t="shared" si="1"/>
        <v>1171.82</v>
      </c>
    </row>
    <row r="77" spans="1:20" ht="15" x14ac:dyDescent="0.25">
      <c r="A77">
        <v>2032</v>
      </c>
      <c r="B77" t="s">
        <v>99</v>
      </c>
      <c r="C77" s="35">
        <v>43616</v>
      </c>
      <c r="D77" t="s">
        <v>27</v>
      </c>
      <c r="E77" t="s">
        <v>100</v>
      </c>
      <c r="F77">
        <v>149909</v>
      </c>
      <c r="G77" s="36">
        <v>43630</v>
      </c>
      <c r="H77" s="46">
        <v>754.97</v>
      </c>
      <c r="I77" s="38"/>
      <c r="J77" s="39"/>
      <c r="K77" s="40">
        <v>754.97</v>
      </c>
      <c r="L77" s="40"/>
      <c r="M77" s="40"/>
      <c r="N77" s="40"/>
      <c r="O77" s="40"/>
      <c r="P77" s="40"/>
      <c r="Q77" s="40"/>
      <c r="R77" s="40"/>
      <c r="S77" s="40"/>
      <c r="T77" s="40">
        <f t="shared" si="1"/>
        <v>754.97</v>
      </c>
    </row>
    <row r="78" spans="1:20" ht="15" x14ac:dyDescent="0.25">
      <c r="A78">
        <v>2032</v>
      </c>
      <c r="B78" t="s">
        <v>127</v>
      </c>
      <c r="C78" s="35">
        <v>43616</v>
      </c>
      <c r="D78" t="s">
        <v>27</v>
      </c>
      <c r="E78" t="s">
        <v>30</v>
      </c>
      <c r="F78">
        <v>150598</v>
      </c>
      <c r="G78" s="36">
        <v>43686</v>
      </c>
      <c r="H78" s="41">
        <v>5719.86</v>
      </c>
      <c r="I78" s="42"/>
      <c r="J78" s="43"/>
      <c r="K78" s="40"/>
      <c r="L78" s="40"/>
      <c r="M78" s="44">
        <v>5719.86</v>
      </c>
      <c r="N78" s="40"/>
      <c r="O78" s="40"/>
      <c r="P78" s="40"/>
      <c r="Q78" s="40"/>
      <c r="R78" s="40"/>
      <c r="S78" s="40"/>
      <c r="T78" s="40">
        <f t="shared" si="1"/>
        <v>5719.86</v>
      </c>
    </row>
    <row r="79" spans="1:20" ht="15" x14ac:dyDescent="0.25">
      <c r="A79">
        <v>2032</v>
      </c>
      <c r="B79" t="s">
        <v>128</v>
      </c>
      <c r="C79" s="35">
        <v>43616</v>
      </c>
      <c r="D79" t="s">
        <v>27</v>
      </c>
      <c r="E79" t="s">
        <v>30</v>
      </c>
      <c r="F79">
        <v>150598</v>
      </c>
      <c r="G79" s="36">
        <v>43686</v>
      </c>
      <c r="H79" s="41">
        <v>10219.23</v>
      </c>
      <c r="I79" s="42"/>
      <c r="J79" s="43"/>
      <c r="K79" s="40"/>
      <c r="L79" s="40"/>
      <c r="M79" s="44">
        <v>10219.23</v>
      </c>
      <c r="N79" s="40"/>
      <c r="O79" s="40"/>
      <c r="P79" s="40"/>
      <c r="Q79" s="40"/>
      <c r="R79" s="40"/>
      <c r="S79" s="40"/>
      <c r="T79" s="40">
        <f t="shared" si="1"/>
        <v>10219.23</v>
      </c>
    </row>
    <row r="80" spans="1:20" ht="15" x14ac:dyDescent="0.25">
      <c r="A80">
        <v>2032</v>
      </c>
      <c r="B80" t="s">
        <v>158</v>
      </c>
      <c r="C80" s="35">
        <v>43616</v>
      </c>
      <c r="D80" t="s">
        <v>27</v>
      </c>
      <c r="E80" t="s">
        <v>30</v>
      </c>
      <c r="F80">
        <v>153680</v>
      </c>
      <c r="G80" s="36">
        <v>43742</v>
      </c>
      <c r="H80" s="41">
        <v>1795.59</v>
      </c>
      <c r="I80" s="42"/>
      <c r="J80" s="43"/>
      <c r="K80" s="40"/>
      <c r="L80" s="40"/>
      <c r="M80" s="44">
        <v>1795.59</v>
      </c>
      <c r="N80" s="40"/>
      <c r="O80" s="40"/>
      <c r="P80" s="40"/>
      <c r="Q80" s="40"/>
      <c r="R80" s="40"/>
      <c r="S80" s="40"/>
      <c r="T80" s="40">
        <f t="shared" si="1"/>
        <v>1795.59</v>
      </c>
    </row>
    <row r="81" spans="1:20" ht="15" x14ac:dyDescent="0.25">
      <c r="A81">
        <v>2032</v>
      </c>
      <c r="B81" t="s">
        <v>159</v>
      </c>
      <c r="C81" s="35">
        <v>43616</v>
      </c>
      <c r="D81" t="s">
        <v>27</v>
      </c>
      <c r="E81" t="s">
        <v>30</v>
      </c>
      <c r="F81">
        <v>153680</v>
      </c>
      <c r="G81" s="36">
        <v>43742</v>
      </c>
      <c r="H81" s="41">
        <v>8314.35</v>
      </c>
      <c r="I81" s="42"/>
      <c r="J81" s="43"/>
      <c r="K81" s="40"/>
      <c r="L81" s="40"/>
      <c r="M81" s="44">
        <v>8314.35</v>
      </c>
      <c r="N81" s="40"/>
      <c r="O81" s="40"/>
      <c r="P81" s="40"/>
      <c r="Q81" s="40"/>
      <c r="R81" s="40"/>
      <c r="S81" s="40"/>
      <c r="T81" s="40">
        <f t="shared" si="1"/>
        <v>8314.35</v>
      </c>
    </row>
    <row r="82" spans="1:20" ht="15" x14ac:dyDescent="0.25">
      <c r="A82">
        <v>2032</v>
      </c>
      <c r="B82" t="s">
        <v>101</v>
      </c>
      <c r="C82" s="35">
        <v>43621</v>
      </c>
      <c r="D82" t="s">
        <v>27</v>
      </c>
      <c r="E82" t="s">
        <v>102</v>
      </c>
      <c r="F82">
        <v>150082</v>
      </c>
      <c r="G82" s="36">
        <v>43644</v>
      </c>
      <c r="H82" s="41">
        <v>19333.560000000001</v>
      </c>
      <c r="I82" s="42"/>
      <c r="J82" s="43"/>
      <c r="K82" s="40"/>
      <c r="L82" s="40"/>
      <c r="M82" s="40"/>
      <c r="N82" s="40"/>
      <c r="O82" s="40"/>
      <c r="P82" s="40"/>
      <c r="Q82" s="40"/>
      <c r="R82" s="40">
        <v>19333.560000000001</v>
      </c>
      <c r="S82" s="40"/>
      <c r="T82" s="40">
        <f t="shared" si="1"/>
        <v>19333.560000000001</v>
      </c>
    </row>
    <row r="83" spans="1:20" ht="15" x14ac:dyDescent="0.25">
      <c r="A83">
        <v>2032</v>
      </c>
      <c r="B83" t="s">
        <v>103</v>
      </c>
      <c r="C83" s="35">
        <v>43646</v>
      </c>
      <c r="D83" t="s">
        <v>27</v>
      </c>
      <c r="E83" t="s">
        <v>30</v>
      </c>
      <c r="F83">
        <v>150251</v>
      </c>
      <c r="G83" s="36">
        <v>43658</v>
      </c>
      <c r="H83" s="41">
        <v>28573.25</v>
      </c>
      <c r="I83" s="42"/>
      <c r="J83" s="43"/>
      <c r="K83" s="40"/>
      <c r="L83" s="40"/>
      <c r="M83" s="44">
        <v>28573.25</v>
      </c>
      <c r="N83" s="40"/>
      <c r="O83" s="40"/>
      <c r="P83" s="40"/>
      <c r="Q83" s="40"/>
      <c r="R83" s="40"/>
      <c r="S83" s="40"/>
      <c r="T83" s="40">
        <f t="shared" si="1"/>
        <v>28573.25</v>
      </c>
    </row>
    <row r="84" spans="1:20" ht="15" x14ac:dyDescent="0.25">
      <c r="A84">
        <v>2032</v>
      </c>
      <c r="B84" t="s">
        <v>109</v>
      </c>
      <c r="C84" s="35">
        <v>43646</v>
      </c>
      <c r="D84" t="s">
        <v>27</v>
      </c>
      <c r="E84" t="s">
        <v>30</v>
      </c>
      <c r="F84">
        <v>150251</v>
      </c>
      <c r="G84" s="36">
        <v>43658</v>
      </c>
      <c r="H84" s="41">
        <v>66397.69</v>
      </c>
      <c r="I84" s="42"/>
      <c r="J84" s="43"/>
      <c r="K84" s="40"/>
      <c r="L84" s="40"/>
      <c r="M84" s="44">
        <v>66397.69</v>
      </c>
      <c r="N84" s="40"/>
      <c r="O84" s="40"/>
      <c r="P84" s="40"/>
      <c r="Q84" s="40"/>
      <c r="R84" s="40"/>
      <c r="S84" s="40"/>
      <c r="T84" s="40">
        <f t="shared" si="1"/>
        <v>66397.69</v>
      </c>
    </row>
    <row r="85" spans="1:20" ht="15" x14ac:dyDescent="0.25">
      <c r="A85">
        <v>2032</v>
      </c>
      <c r="B85" t="s">
        <v>110</v>
      </c>
      <c r="C85" s="35">
        <v>43646</v>
      </c>
      <c r="D85" t="s">
        <v>27</v>
      </c>
      <c r="E85" t="s">
        <v>30</v>
      </c>
      <c r="F85">
        <v>150251</v>
      </c>
      <c r="G85" s="36">
        <v>43658</v>
      </c>
      <c r="H85" s="41">
        <v>26441.97</v>
      </c>
      <c r="I85" s="42"/>
      <c r="J85" s="43"/>
      <c r="K85" s="40"/>
      <c r="L85" s="40"/>
      <c r="M85" s="44">
        <v>26441.97</v>
      </c>
      <c r="N85" s="40"/>
      <c r="O85" s="40"/>
      <c r="P85" s="40"/>
      <c r="Q85" s="40"/>
      <c r="R85" s="40"/>
      <c r="S85" s="40"/>
      <c r="T85" s="40">
        <f t="shared" si="1"/>
        <v>26441.97</v>
      </c>
    </row>
    <row r="86" spans="1:20" ht="15" x14ac:dyDescent="0.25">
      <c r="A86">
        <v>2032</v>
      </c>
      <c r="B86" t="s">
        <v>111</v>
      </c>
      <c r="C86" s="35">
        <v>43646</v>
      </c>
      <c r="D86" t="s">
        <v>27</v>
      </c>
      <c r="E86" t="s">
        <v>30</v>
      </c>
      <c r="F86">
        <v>150251</v>
      </c>
      <c r="G86" s="36">
        <v>43658</v>
      </c>
      <c r="H86" s="41">
        <v>78108.039999999994</v>
      </c>
      <c r="I86" s="42"/>
      <c r="J86" s="43"/>
      <c r="K86" s="40"/>
      <c r="L86" s="40"/>
      <c r="M86" s="44">
        <v>78108.039999999994</v>
      </c>
      <c r="N86" s="40"/>
      <c r="O86" s="40"/>
      <c r="P86" s="40"/>
      <c r="Q86" s="40"/>
      <c r="R86" s="40"/>
      <c r="S86" s="40"/>
      <c r="T86" s="40">
        <f t="shared" si="1"/>
        <v>78108.039999999994</v>
      </c>
    </row>
    <row r="87" spans="1:20" ht="15" x14ac:dyDescent="0.25">
      <c r="A87">
        <v>2032</v>
      </c>
      <c r="B87" t="s">
        <v>112</v>
      </c>
      <c r="C87" s="35">
        <v>43646</v>
      </c>
      <c r="D87" t="s">
        <v>27</v>
      </c>
      <c r="E87" t="s">
        <v>89</v>
      </c>
      <c r="F87">
        <v>150251</v>
      </c>
      <c r="G87" s="36">
        <v>43658</v>
      </c>
      <c r="H87" s="41">
        <v>19517.48</v>
      </c>
      <c r="I87" s="42"/>
      <c r="J87" s="43"/>
      <c r="K87" s="40"/>
      <c r="L87" s="40"/>
      <c r="M87" s="40"/>
      <c r="N87" s="40"/>
      <c r="O87" s="54">
        <v>19517.48</v>
      </c>
      <c r="P87" s="54"/>
      <c r="Q87" s="40"/>
      <c r="R87" s="40"/>
      <c r="S87" s="40"/>
      <c r="T87" s="40">
        <f t="shared" si="1"/>
        <v>19517.48</v>
      </c>
    </row>
    <row r="88" spans="1:20" ht="15" x14ac:dyDescent="0.25">
      <c r="A88">
        <v>2032</v>
      </c>
      <c r="B88" s="45" t="s">
        <v>113</v>
      </c>
      <c r="C88" s="35">
        <v>43646</v>
      </c>
      <c r="D88" t="s">
        <v>27</v>
      </c>
      <c r="E88" t="s">
        <v>28</v>
      </c>
      <c r="F88">
        <v>150251</v>
      </c>
      <c r="G88" s="36">
        <v>43658</v>
      </c>
      <c r="H88" s="46">
        <v>563.85</v>
      </c>
      <c r="I88" s="38"/>
      <c r="J88" s="39"/>
      <c r="K88" s="40"/>
      <c r="L88" s="40"/>
      <c r="M88" s="40"/>
      <c r="N88" s="40"/>
      <c r="O88" s="40"/>
      <c r="P88" s="40"/>
      <c r="Q88" s="40">
        <v>563.85</v>
      </c>
      <c r="R88" s="40"/>
      <c r="S88" s="40"/>
      <c r="T88" s="40">
        <f t="shared" si="1"/>
        <v>563.85</v>
      </c>
    </row>
    <row r="89" spans="1:20" ht="15" x14ac:dyDescent="0.25">
      <c r="A89">
        <v>2032</v>
      </c>
      <c r="B89" s="45" t="s">
        <v>114</v>
      </c>
      <c r="C89" s="35">
        <v>43646</v>
      </c>
      <c r="D89" t="s">
        <v>27</v>
      </c>
      <c r="E89" t="s">
        <v>28</v>
      </c>
      <c r="F89">
        <v>150251</v>
      </c>
      <c r="G89" s="36">
        <v>43658</v>
      </c>
      <c r="H89" s="41">
        <v>1722.5</v>
      </c>
      <c r="I89" s="42"/>
      <c r="J89" s="43"/>
      <c r="K89" s="40"/>
      <c r="L89" s="40"/>
      <c r="M89" s="40"/>
      <c r="N89" s="40"/>
      <c r="O89" s="40"/>
      <c r="P89" s="40"/>
      <c r="Q89" s="40">
        <v>1722.5</v>
      </c>
      <c r="R89" s="40"/>
      <c r="S89" s="40"/>
      <c r="T89" s="40">
        <f t="shared" si="1"/>
        <v>1722.5</v>
      </c>
    </row>
    <row r="90" spans="1:20" ht="15" x14ac:dyDescent="0.25">
      <c r="A90">
        <v>2032</v>
      </c>
      <c r="B90" s="45" t="s">
        <v>115</v>
      </c>
      <c r="C90" s="35">
        <v>43646</v>
      </c>
      <c r="D90" t="s">
        <v>27</v>
      </c>
      <c r="E90" t="s">
        <v>28</v>
      </c>
      <c r="F90">
        <v>150251</v>
      </c>
      <c r="G90" s="36">
        <v>43658</v>
      </c>
      <c r="H90" s="41">
        <v>2411.5</v>
      </c>
      <c r="I90" s="42"/>
      <c r="J90" s="43"/>
      <c r="K90" s="40"/>
      <c r="L90" s="40"/>
      <c r="M90" s="40"/>
      <c r="N90" s="40"/>
      <c r="O90" s="40"/>
      <c r="P90" s="40"/>
      <c r="Q90" s="40">
        <v>2411.5</v>
      </c>
      <c r="R90" s="40"/>
      <c r="S90" s="40"/>
      <c r="T90" s="40">
        <f t="shared" si="1"/>
        <v>2411.5</v>
      </c>
    </row>
    <row r="91" spans="1:20" ht="15" x14ac:dyDescent="0.25">
      <c r="A91">
        <v>2032</v>
      </c>
      <c r="B91" t="s">
        <v>116</v>
      </c>
      <c r="C91" s="35">
        <v>43646</v>
      </c>
      <c r="D91" t="s">
        <v>27</v>
      </c>
      <c r="E91" t="s">
        <v>117</v>
      </c>
      <c r="F91">
        <v>150251</v>
      </c>
      <c r="G91" s="36">
        <v>43658</v>
      </c>
      <c r="H91" s="46">
        <v>951.72</v>
      </c>
      <c r="I91" s="38"/>
      <c r="J91" s="39"/>
      <c r="K91" s="40"/>
      <c r="L91" s="40"/>
      <c r="M91" s="40"/>
      <c r="N91" s="40"/>
      <c r="O91" s="40"/>
      <c r="P91" s="40"/>
      <c r="Q91" s="40"/>
      <c r="R91" s="40"/>
      <c r="S91" s="40">
        <v>951.72</v>
      </c>
      <c r="T91" s="40">
        <f t="shared" si="1"/>
        <v>951.72</v>
      </c>
    </row>
    <row r="92" spans="1:20" ht="15" x14ac:dyDescent="0.25">
      <c r="A92">
        <v>2032</v>
      </c>
      <c r="B92" s="45" t="s">
        <v>118</v>
      </c>
      <c r="C92" s="35">
        <v>43646</v>
      </c>
      <c r="D92" t="s">
        <v>27</v>
      </c>
      <c r="E92" t="s">
        <v>28</v>
      </c>
      <c r="F92">
        <v>150251</v>
      </c>
      <c r="G92" s="36">
        <v>43658</v>
      </c>
      <c r="H92" s="41">
        <v>5229.1499999999996</v>
      </c>
      <c r="I92" s="42"/>
      <c r="J92" s="43"/>
      <c r="K92" s="40"/>
      <c r="L92" s="40"/>
      <c r="M92" s="40"/>
      <c r="N92" s="40"/>
      <c r="O92" s="40"/>
      <c r="P92" s="40"/>
      <c r="Q92" s="40">
        <v>5229.1499999999996</v>
      </c>
      <c r="R92" s="40"/>
      <c r="S92" s="40"/>
      <c r="T92" s="40">
        <f t="shared" si="1"/>
        <v>5229.1499999999996</v>
      </c>
    </row>
    <row r="93" spans="1:20" ht="15" x14ac:dyDescent="0.25">
      <c r="A93">
        <v>2032</v>
      </c>
      <c r="B93" t="s">
        <v>119</v>
      </c>
      <c r="C93" s="35">
        <v>43646</v>
      </c>
      <c r="D93" t="s">
        <v>27</v>
      </c>
      <c r="E93" t="s">
        <v>120</v>
      </c>
      <c r="F93">
        <v>150251</v>
      </c>
      <c r="G93" s="36">
        <v>43658</v>
      </c>
      <c r="H93" s="46">
        <v>631.09</v>
      </c>
      <c r="I93" s="38"/>
      <c r="J93" s="39"/>
      <c r="K93" s="40">
        <v>631.09</v>
      </c>
      <c r="L93" s="40"/>
      <c r="M93" s="40"/>
      <c r="N93" s="40"/>
      <c r="O93" s="40"/>
      <c r="P93" s="40"/>
      <c r="Q93" s="40"/>
      <c r="R93" s="40"/>
      <c r="S93" s="40"/>
      <c r="T93" s="40">
        <f t="shared" si="1"/>
        <v>631.09</v>
      </c>
    </row>
    <row r="94" spans="1:20" ht="15" x14ac:dyDescent="0.25">
      <c r="A94" s="47">
        <v>2032</v>
      </c>
      <c r="B94" t="s">
        <v>121</v>
      </c>
      <c r="C94" s="35">
        <v>43646</v>
      </c>
      <c r="D94" s="47" t="s">
        <v>27</v>
      </c>
      <c r="E94" t="s">
        <v>120</v>
      </c>
      <c r="F94">
        <v>150251</v>
      </c>
      <c r="G94" s="36">
        <v>43658</v>
      </c>
      <c r="H94" s="48">
        <v>3245.61</v>
      </c>
      <c r="I94" s="49"/>
      <c r="J94" s="50">
        <v>3245.61</v>
      </c>
      <c r="K94" s="51"/>
      <c r="L94" s="51"/>
      <c r="M94" s="51"/>
      <c r="N94" s="51"/>
      <c r="O94" s="51"/>
      <c r="P94" s="51"/>
      <c r="Q94" s="51"/>
      <c r="R94" s="51"/>
      <c r="S94" s="51"/>
      <c r="T94" s="40">
        <f t="shared" si="1"/>
        <v>3245.61</v>
      </c>
    </row>
    <row r="95" spans="1:20" ht="15" x14ac:dyDescent="0.25">
      <c r="A95" s="47">
        <v>2032</v>
      </c>
      <c r="B95" t="s">
        <v>122</v>
      </c>
      <c r="C95" s="35">
        <v>43646</v>
      </c>
      <c r="D95" s="47" t="s">
        <v>27</v>
      </c>
      <c r="E95" t="s">
        <v>120</v>
      </c>
      <c r="F95">
        <v>150251</v>
      </c>
      <c r="G95" s="36">
        <v>43658</v>
      </c>
      <c r="H95" s="48">
        <v>675</v>
      </c>
      <c r="I95" s="49"/>
      <c r="J95" s="50">
        <v>675</v>
      </c>
      <c r="K95" s="51"/>
      <c r="L95" s="51"/>
      <c r="M95" s="51"/>
      <c r="N95" s="51"/>
      <c r="O95" s="51"/>
      <c r="P95" s="51"/>
      <c r="Q95" s="51"/>
      <c r="R95" s="51"/>
      <c r="S95" s="51"/>
      <c r="T95" s="40">
        <f t="shared" si="1"/>
        <v>675</v>
      </c>
    </row>
    <row r="96" spans="1:20" ht="15" x14ac:dyDescent="0.25">
      <c r="A96">
        <v>2032</v>
      </c>
      <c r="B96" t="s">
        <v>123</v>
      </c>
      <c r="C96" s="35">
        <v>43646</v>
      </c>
      <c r="D96" t="s">
        <v>27</v>
      </c>
      <c r="E96" t="s">
        <v>120</v>
      </c>
      <c r="F96">
        <v>150251</v>
      </c>
      <c r="G96" s="36">
        <v>43658</v>
      </c>
      <c r="H96" s="46">
        <v>450.7</v>
      </c>
      <c r="I96" s="38"/>
      <c r="J96" s="39"/>
      <c r="K96" s="40">
        <v>450.7</v>
      </c>
      <c r="L96" s="40"/>
      <c r="M96" s="40"/>
      <c r="N96" s="40"/>
      <c r="O96" s="40"/>
      <c r="P96" s="40"/>
      <c r="Q96" s="40"/>
      <c r="R96" s="40"/>
      <c r="S96" s="40"/>
      <c r="T96" s="40">
        <f t="shared" si="1"/>
        <v>450.7</v>
      </c>
    </row>
    <row r="97" spans="1:20" ht="15" x14ac:dyDescent="0.25">
      <c r="A97" s="47">
        <v>2032</v>
      </c>
      <c r="B97" t="s">
        <v>124</v>
      </c>
      <c r="C97" s="35">
        <v>43646</v>
      </c>
      <c r="D97" s="47" t="s">
        <v>27</v>
      </c>
      <c r="E97" t="s">
        <v>120</v>
      </c>
      <c r="F97">
        <v>150251</v>
      </c>
      <c r="G97" s="36">
        <v>43658</v>
      </c>
      <c r="H97" s="48">
        <v>1000.63</v>
      </c>
      <c r="I97" s="49"/>
      <c r="J97" s="50">
        <v>1000.63</v>
      </c>
      <c r="K97" s="51"/>
      <c r="L97" s="51"/>
      <c r="M97" s="51"/>
      <c r="N97" s="51"/>
      <c r="O97" s="51"/>
      <c r="P97" s="51"/>
      <c r="Q97" s="51"/>
      <c r="R97" s="51"/>
      <c r="S97" s="51"/>
      <c r="T97" s="40">
        <f t="shared" si="1"/>
        <v>1000.63</v>
      </c>
    </row>
    <row r="98" spans="1:20" ht="15" x14ac:dyDescent="0.25">
      <c r="A98" s="47"/>
      <c r="B98" t="s">
        <v>125</v>
      </c>
      <c r="C98" s="35">
        <v>43646</v>
      </c>
      <c r="D98" s="47" t="s">
        <v>27</v>
      </c>
      <c r="E98" t="s">
        <v>28</v>
      </c>
      <c r="F98">
        <v>150251</v>
      </c>
      <c r="G98" s="36">
        <v>43658</v>
      </c>
      <c r="H98" s="48">
        <v>4918.2</v>
      </c>
      <c r="I98" s="49"/>
      <c r="J98" s="50"/>
      <c r="K98" s="51"/>
      <c r="L98" s="51"/>
      <c r="M98" s="50"/>
      <c r="N98" s="51"/>
      <c r="O98" s="51"/>
      <c r="P98" s="53">
        <v>4918.2</v>
      </c>
      <c r="Q98" s="139"/>
      <c r="R98" s="51"/>
      <c r="S98" s="51"/>
      <c r="T98" s="40">
        <f t="shared" si="1"/>
        <v>4918.2</v>
      </c>
    </row>
    <row r="99" spans="1:20" ht="15" x14ac:dyDescent="0.25">
      <c r="A99">
        <v>2032</v>
      </c>
      <c r="B99" t="s">
        <v>160</v>
      </c>
      <c r="C99" s="35">
        <v>43646</v>
      </c>
      <c r="D99" t="s">
        <v>27</v>
      </c>
      <c r="E99" t="s">
        <v>30</v>
      </c>
      <c r="F99">
        <v>153680</v>
      </c>
      <c r="G99" s="36">
        <v>43742</v>
      </c>
      <c r="H99" s="41">
        <v>2938</v>
      </c>
      <c r="I99" s="42"/>
      <c r="J99" s="43"/>
      <c r="K99" s="40"/>
      <c r="L99" s="40"/>
      <c r="M99" s="44">
        <v>2938</v>
      </c>
      <c r="N99" s="40"/>
      <c r="O99" s="40"/>
      <c r="P99" s="40"/>
      <c r="Q99" s="40"/>
      <c r="R99" s="40"/>
      <c r="S99" s="40"/>
      <c r="T99" s="40">
        <f t="shared" si="1"/>
        <v>2938</v>
      </c>
    </row>
    <row r="100" spans="1:20" ht="15" x14ac:dyDescent="0.25">
      <c r="A100">
        <v>2032</v>
      </c>
      <c r="B100" t="s">
        <v>161</v>
      </c>
      <c r="C100" s="35">
        <v>43646</v>
      </c>
      <c r="D100" t="s">
        <v>27</v>
      </c>
      <c r="E100" t="s">
        <v>30</v>
      </c>
      <c r="F100">
        <v>153680</v>
      </c>
      <c r="G100" s="36">
        <v>43742</v>
      </c>
      <c r="H100" s="41">
        <v>8678.67</v>
      </c>
      <c r="I100" s="42"/>
      <c r="J100" s="43"/>
      <c r="K100" s="40"/>
      <c r="L100" s="40"/>
      <c r="M100" s="44">
        <v>8678.67</v>
      </c>
      <c r="N100" s="40"/>
      <c r="O100" s="40"/>
      <c r="P100" s="40"/>
      <c r="Q100" s="40"/>
      <c r="R100" s="40"/>
      <c r="S100" s="40"/>
      <c r="T100" s="40">
        <f t="shared" si="1"/>
        <v>8678.67</v>
      </c>
    </row>
    <row r="101" spans="1:20" ht="15" x14ac:dyDescent="0.25">
      <c r="A101">
        <v>2032</v>
      </c>
      <c r="B101" t="s">
        <v>129</v>
      </c>
      <c r="C101" s="35">
        <v>43677</v>
      </c>
      <c r="D101" t="s">
        <v>27</v>
      </c>
      <c r="E101" t="s">
        <v>130</v>
      </c>
      <c r="F101">
        <v>150598</v>
      </c>
      <c r="G101" s="36">
        <v>43686</v>
      </c>
      <c r="H101" s="46">
        <v>360.56</v>
      </c>
      <c r="I101" s="38"/>
      <c r="J101" s="39"/>
      <c r="K101" s="40">
        <v>360.56</v>
      </c>
      <c r="L101" s="40"/>
      <c r="M101" s="40"/>
      <c r="N101" s="40"/>
      <c r="O101" s="40"/>
      <c r="P101" s="40"/>
      <c r="Q101" s="40"/>
      <c r="R101" s="40"/>
      <c r="S101" s="40"/>
      <c r="T101" s="40">
        <f t="shared" si="1"/>
        <v>360.56</v>
      </c>
    </row>
    <row r="102" spans="1:20" ht="15" x14ac:dyDescent="0.25">
      <c r="A102">
        <v>2032</v>
      </c>
      <c r="B102" t="s">
        <v>133</v>
      </c>
      <c r="C102" s="35">
        <v>43677</v>
      </c>
      <c r="D102" t="s">
        <v>27</v>
      </c>
      <c r="E102" t="s">
        <v>30</v>
      </c>
      <c r="F102">
        <v>150689</v>
      </c>
      <c r="G102" s="36">
        <v>43693</v>
      </c>
      <c r="H102" s="41">
        <v>27285.119999999999</v>
      </c>
      <c r="I102" s="42"/>
      <c r="J102" s="43"/>
      <c r="K102" s="40"/>
      <c r="L102" s="40"/>
      <c r="M102" s="44">
        <v>27285.119999999999</v>
      </c>
      <c r="N102" s="40"/>
      <c r="O102" s="40"/>
      <c r="P102" s="40"/>
      <c r="Q102" s="40"/>
      <c r="R102" s="40"/>
      <c r="S102" s="40"/>
      <c r="T102" s="40">
        <f t="shared" si="1"/>
        <v>27285.119999999999</v>
      </c>
    </row>
    <row r="103" spans="1:20" ht="15" x14ac:dyDescent="0.25">
      <c r="A103">
        <v>2032</v>
      </c>
      <c r="B103" t="s">
        <v>134</v>
      </c>
      <c r="C103" s="35">
        <v>43677</v>
      </c>
      <c r="D103" t="s">
        <v>27</v>
      </c>
      <c r="E103" t="s">
        <v>30</v>
      </c>
      <c r="F103">
        <v>150689</v>
      </c>
      <c r="G103" s="36">
        <v>43693</v>
      </c>
      <c r="H103" s="41">
        <v>70027.89</v>
      </c>
      <c r="I103" s="42"/>
      <c r="J103" s="43"/>
      <c r="K103" s="40"/>
      <c r="L103" s="40"/>
      <c r="M103" s="44">
        <v>70027.89</v>
      </c>
      <c r="N103" s="40"/>
      <c r="O103" s="40"/>
      <c r="P103" s="40"/>
      <c r="Q103" s="40"/>
      <c r="R103" s="40"/>
      <c r="S103" s="40"/>
      <c r="T103" s="40">
        <f t="shared" si="1"/>
        <v>70027.89</v>
      </c>
    </row>
    <row r="104" spans="1:20" ht="15" x14ac:dyDescent="0.25">
      <c r="A104" s="47">
        <v>2032</v>
      </c>
      <c r="B104" s="47" t="s">
        <v>135</v>
      </c>
      <c r="C104" s="55">
        <v>43677</v>
      </c>
      <c r="D104" s="47" t="s">
        <v>27</v>
      </c>
      <c r="E104" s="47" t="s">
        <v>30</v>
      </c>
      <c r="F104" s="47">
        <v>150689</v>
      </c>
      <c r="G104" s="36">
        <v>43693</v>
      </c>
      <c r="H104" s="41">
        <v>60074.1</v>
      </c>
      <c r="I104" s="42"/>
      <c r="J104" s="43"/>
      <c r="K104" s="51"/>
      <c r="L104" s="51"/>
      <c r="M104" s="56">
        <v>60074.1</v>
      </c>
      <c r="N104" s="51"/>
      <c r="O104" s="51"/>
      <c r="P104" s="51"/>
      <c r="Q104" s="51"/>
      <c r="R104" s="51"/>
      <c r="S104" s="51"/>
      <c r="T104" s="40">
        <f t="shared" si="1"/>
        <v>60074.1</v>
      </c>
    </row>
    <row r="105" spans="1:20" ht="15" x14ac:dyDescent="0.25">
      <c r="A105" s="47">
        <v>2032</v>
      </c>
      <c r="B105" s="47" t="s">
        <v>136</v>
      </c>
      <c r="C105" s="55">
        <v>43677</v>
      </c>
      <c r="D105" s="47" t="s">
        <v>27</v>
      </c>
      <c r="E105" s="47" t="s">
        <v>30</v>
      </c>
      <c r="F105" s="47">
        <v>150689</v>
      </c>
      <c r="G105" s="36">
        <v>43693</v>
      </c>
      <c r="H105" s="41">
        <v>66350.84</v>
      </c>
      <c r="I105" s="42"/>
      <c r="J105" s="43"/>
      <c r="K105" s="51"/>
      <c r="L105" s="51"/>
      <c r="M105" s="56">
        <v>66350.84</v>
      </c>
      <c r="N105" s="51"/>
      <c r="O105" s="51"/>
      <c r="P105" s="51"/>
      <c r="Q105" s="51"/>
      <c r="R105" s="51"/>
      <c r="S105" s="51"/>
      <c r="T105" s="40">
        <f t="shared" si="1"/>
        <v>66350.84</v>
      </c>
    </row>
    <row r="106" spans="1:20" ht="15" x14ac:dyDescent="0.25">
      <c r="A106" s="47">
        <v>2032</v>
      </c>
      <c r="B106" s="47" t="s">
        <v>137</v>
      </c>
      <c r="C106" s="55">
        <v>43677</v>
      </c>
      <c r="D106" s="47" t="s">
        <v>27</v>
      </c>
      <c r="E106" s="47" t="s">
        <v>89</v>
      </c>
      <c r="F106" s="47">
        <v>150689</v>
      </c>
      <c r="G106" s="36">
        <v>43693</v>
      </c>
      <c r="H106" s="41">
        <v>22731.61</v>
      </c>
      <c r="I106" s="42"/>
      <c r="J106" s="43"/>
      <c r="K106" s="51"/>
      <c r="L106" s="51"/>
      <c r="M106" s="51"/>
      <c r="N106" s="51"/>
      <c r="O106" s="43">
        <v>22731.61</v>
      </c>
      <c r="P106" s="43"/>
      <c r="Q106" s="51"/>
      <c r="R106" s="51"/>
      <c r="S106" s="51"/>
      <c r="T106" s="40">
        <f t="shared" si="1"/>
        <v>22731.61</v>
      </c>
    </row>
    <row r="107" spans="1:20" ht="15" x14ac:dyDescent="0.25">
      <c r="A107" s="47">
        <v>2032</v>
      </c>
      <c r="B107" s="57" t="s">
        <v>138</v>
      </c>
      <c r="C107" s="55">
        <v>43677</v>
      </c>
      <c r="D107" s="47" t="s">
        <v>27</v>
      </c>
      <c r="E107" s="47" t="s">
        <v>28</v>
      </c>
      <c r="F107" s="47">
        <v>150689</v>
      </c>
      <c r="G107" s="36">
        <v>43693</v>
      </c>
      <c r="H107" s="46">
        <v>776.56</v>
      </c>
      <c r="I107" s="38"/>
      <c r="J107" s="39"/>
      <c r="K107" s="51"/>
      <c r="L107" s="51"/>
      <c r="M107" s="51"/>
      <c r="N107" s="51"/>
      <c r="O107" s="51"/>
      <c r="P107" s="51"/>
      <c r="Q107" s="51">
        <v>776.56</v>
      </c>
      <c r="R107" s="51"/>
      <c r="S107" s="51"/>
      <c r="T107" s="40">
        <f t="shared" si="1"/>
        <v>776.56</v>
      </c>
    </row>
    <row r="108" spans="1:20" ht="15" x14ac:dyDescent="0.25">
      <c r="A108">
        <v>2032</v>
      </c>
      <c r="B108" s="45" t="s">
        <v>139</v>
      </c>
      <c r="C108" s="35">
        <v>43677</v>
      </c>
      <c r="D108" t="s">
        <v>27</v>
      </c>
      <c r="E108" t="s">
        <v>28</v>
      </c>
      <c r="F108">
        <v>150689</v>
      </c>
      <c r="G108" s="36">
        <v>43693</v>
      </c>
      <c r="H108" s="46">
        <v>286.88</v>
      </c>
      <c r="I108" s="38"/>
      <c r="J108" s="39"/>
      <c r="K108" s="40"/>
      <c r="L108" s="40"/>
      <c r="M108" s="40"/>
      <c r="N108" s="40"/>
      <c r="O108" s="40"/>
      <c r="P108" s="40"/>
      <c r="Q108" s="40">
        <v>286.88</v>
      </c>
      <c r="R108" s="40"/>
      <c r="S108" s="40"/>
      <c r="T108" s="40">
        <f t="shared" si="1"/>
        <v>286.88</v>
      </c>
    </row>
    <row r="109" spans="1:20" ht="15" x14ac:dyDescent="0.25">
      <c r="A109">
        <v>2032</v>
      </c>
      <c r="B109" s="45" t="s">
        <v>140</v>
      </c>
      <c r="C109" s="35">
        <v>43677</v>
      </c>
      <c r="D109" t="s">
        <v>27</v>
      </c>
      <c r="E109" t="s">
        <v>28</v>
      </c>
      <c r="F109">
        <v>150689</v>
      </c>
      <c r="G109" s="36">
        <v>43693</v>
      </c>
      <c r="H109" s="46">
        <v>305.08</v>
      </c>
      <c r="I109" s="38"/>
      <c r="J109" s="39"/>
      <c r="K109" s="40"/>
      <c r="L109" s="40"/>
      <c r="M109" s="40"/>
      <c r="N109" s="40"/>
      <c r="O109" s="40"/>
      <c r="P109" s="40"/>
      <c r="Q109" s="40">
        <v>305.08</v>
      </c>
      <c r="R109" s="40"/>
      <c r="S109" s="40"/>
      <c r="T109" s="40">
        <f t="shared" si="1"/>
        <v>305.08</v>
      </c>
    </row>
    <row r="110" spans="1:20" ht="15" x14ac:dyDescent="0.25">
      <c r="A110">
        <v>2032</v>
      </c>
      <c r="B110" s="45" t="s">
        <v>141</v>
      </c>
      <c r="C110" s="35">
        <v>43677</v>
      </c>
      <c r="D110" t="s">
        <v>27</v>
      </c>
      <c r="E110" t="s">
        <v>28</v>
      </c>
      <c r="F110">
        <v>150689</v>
      </c>
      <c r="G110" s="36">
        <v>43693</v>
      </c>
      <c r="H110" s="41">
        <v>5819.87</v>
      </c>
      <c r="I110" s="42"/>
      <c r="J110" s="43"/>
      <c r="K110" s="40"/>
      <c r="L110" s="40"/>
      <c r="M110" s="40"/>
      <c r="N110" s="40"/>
      <c r="O110" s="40"/>
      <c r="P110" s="40"/>
      <c r="Q110" s="40">
        <v>5819.87</v>
      </c>
      <c r="R110" s="40"/>
      <c r="S110" s="40"/>
      <c r="T110" s="40">
        <f t="shared" si="1"/>
        <v>5819.87</v>
      </c>
    </row>
    <row r="111" spans="1:20" ht="15" x14ac:dyDescent="0.25">
      <c r="A111">
        <v>2032</v>
      </c>
      <c r="B111" s="45" t="s">
        <v>142</v>
      </c>
      <c r="C111" s="35">
        <v>43677</v>
      </c>
      <c r="D111" t="s">
        <v>27</v>
      </c>
      <c r="E111" t="s">
        <v>28</v>
      </c>
      <c r="F111">
        <v>150689</v>
      </c>
      <c r="G111" s="36">
        <v>43693</v>
      </c>
      <c r="H111" s="41">
        <v>2577.75</v>
      </c>
      <c r="I111" s="42"/>
      <c r="J111" s="43"/>
      <c r="K111" s="40"/>
      <c r="L111" s="40"/>
      <c r="M111" s="40"/>
      <c r="N111" s="40"/>
      <c r="O111" s="40"/>
      <c r="P111" s="40"/>
      <c r="Q111" s="40">
        <v>2577.75</v>
      </c>
      <c r="R111" s="40"/>
      <c r="S111" s="40"/>
      <c r="T111" s="40">
        <f t="shared" si="1"/>
        <v>2577.75</v>
      </c>
    </row>
    <row r="112" spans="1:20" ht="15" x14ac:dyDescent="0.25">
      <c r="A112">
        <v>2032</v>
      </c>
      <c r="B112" s="45" t="s">
        <v>143</v>
      </c>
      <c r="C112" s="35">
        <v>43677</v>
      </c>
      <c r="D112" t="s">
        <v>27</v>
      </c>
      <c r="E112" t="s">
        <v>28</v>
      </c>
      <c r="F112">
        <v>150689</v>
      </c>
      <c r="G112" s="36">
        <v>43693</v>
      </c>
      <c r="H112" s="41">
        <v>2372.9299999999998</v>
      </c>
      <c r="I112" s="42"/>
      <c r="J112" s="43"/>
      <c r="K112" s="40"/>
      <c r="L112" s="40"/>
      <c r="M112" s="40"/>
      <c r="N112" s="40"/>
      <c r="O112" s="40"/>
      <c r="P112" s="40"/>
      <c r="Q112" s="40">
        <v>2372.9299999999998</v>
      </c>
      <c r="R112" s="40"/>
      <c r="S112" s="40"/>
      <c r="T112" s="40">
        <f t="shared" si="1"/>
        <v>2372.9299999999998</v>
      </c>
    </row>
    <row r="113" spans="1:20" ht="15" x14ac:dyDescent="0.25">
      <c r="A113">
        <v>2032</v>
      </c>
      <c r="B113" t="s">
        <v>144</v>
      </c>
      <c r="C113" s="35">
        <v>43677</v>
      </c>
      <c r="D113" t="s">
        <v>27</v>
      </c>
      <c r="E113" t="s">
        <v>145</v>
      </c>
      <c r="F113">
        <v>150689</v>
      </c>
      <c r="G113" s="36">
        <v>43693</v>
      </c>
      <c r="H113" s="41">
        <v>1311.52</v>
      </c>
      <c r="I113" s="42"/>
      <c r="J113" s="43"/>
      <c r="K113" s="40"/>
      <c r="L113" s="40"/>
      <c r="M113" s="40"/>
      <c r="N113" s="40"/>
      <c r="O113" s="40"/>
      <c r="P113" s="40"/>
      <c r="Q113" s="40"/>
      <c r="R113" s="40"/>
      <c r="S113" s="40">
        <v>1311.52</v>
      </c>
      <c r="T113" s="40">
        <f t="shared" si="1"/>
        <v>1311.52</v>
      </c>
    </row>
    <row r="114" spans="1:20" ht="15" x14ac:dyDescent="0.25">
      <c r="A114" s="47"/>
      <c r="B114" t="s">
        <v>146</v>
      </c>
      <c r="C114" s="35">
        <v>43677</v>
      </c>
      <c r="D114" s="47" t="s">
        <v>27</v>
      </c>
      <c r="E114" t="s">
        <v>28</v>
      </c>
      <c r="F114">
        <v>150689</v>
      </c>
      <c r="G114" s="36">
        <v>43693</v>
      </c>
      <c r="H114" s="48">
        <v>1362.68</v>
      </c>
      <c r="I114" s="49"/>
      <c r="J114" s="50"/>
      <c r="K114" s="51"/>
      <c r="L114" s="51"/>
      <c r="M114" s="50"/>
      <c r="N114" s="51"/>
      <c r="O114" s="51"/>
      <c r="P114" s="53">
        <v>1362.68</v>
      </c>
      <c r="Q114" s="139"/>
      <c r="R114" s="51"/>
      <c r="S114" s="51"/>
      <c r="T114" s="40">
        <f t="shared" si="1"/>
        <v>1362.68</v>
      </c>
    </row>
    <row r="115" spans="1:20" ht="15" x14ac:dyDescent="0.25">
      <c r="A115">
        <v>2032</v>
      </c>
      <c r="B115" t="s">
        <v>162</v>
      </c>
      <c r="C115" s="35">
        <v>43677</v>
      </c>
      <c r="D115" t="s">
        <v>27</v>
      </c>
      <c r="E115" t="s">
        <v>30</v>
      </c>
      <c r="F115">
        <v>153680</v>
      </c>
      <c r="G115" s="36">
        <v>43742</v>
      </c>
      <c r="H115" s="41">
        <v>7372.32</v>
      </c>
      <c r="I115" s="42"/>
      <c r="J115" s="43"/>
      <c r="K115" s="40"/>
      <c r="L115" s="40"/>
      <c r="M115" s="44">
        <v>7372.32</v>
      </c>
      <c r="N115" s="40"/>
      <c r="O115" s="40"/>
      <c r="P115" s="40"/>
      <c r="Q115" s="40"/>
      <c r="R115" s="40"/>
      <c r="S115" s="40"/>
      <c r="T115" s="40">
        <f t="shared" si="1"/>
        <v>7372.32</v>
      </c>
    </row>
    <row r="116" spans="1:20" ht="15" x14ac:dyDescent="0.25">
      <c r="B116" t="s">
        <v>176</v>
      </c>
      <c r="C116" s="35">
        <v>43677</v>
      </c>
      <c r="D116" t="s">
        <v>27</v>
      </c>
      <c r="E116" t="s">
        <v>177</v>
      </c>
      <c r="F116">
        <v>150689</v>
      </c>
      <c r="G116" s="36">
        <v>43693</v>
      </c>
      <c r="H116" s="41">
        <v>922.92</v>
      </c>
      <c r="I116" s="42">
        <v>922.92</v>
      </c>
      <c r="J116" s="50"/>
      <c r="K116" s="40"/>
      <c r="L116" s="40"/>
      <c r="M116" s="40"/>
      <c r="N116" s="54"/>
      <c r="O116" s="58"/>
      <c r="P116" s="58"/>
      <c r="Q116" s="40"/>
      <c r="R116" s="40"/>
      <c r="S116" s="40"/>
      <c r="T116" s="40">
        <f t="shared" si="1"/>
        <v>922.92</v>
      </c>
    </row>
    <row r="117" spans="1:20" ht="15" x14ac:dyDescent="0.25">
      <c r="A117">
        <v>2032</v>
      </c>
      <c r="B117" t="s">
        <v>147</v>
      </c>
      <c r="C117" s="35">
        <v>43708</v>
      </c>
      <c r="D117" t="s">
        <v>27</v>
      </c>
      <c r="E117" t="s">
        <v>89</v>
      </c>
      <c r="F117">
        <v>152182</v>
      </c>
      <c r="G117" s="36">
        <v>43721</v>
      </c>
      <c r="H117" s="41">
        <v>32092.639999999999</v>
      </c>
      <c r="I117" s="42"/>
      <c r="J117" s="43"/>
      <c r="K117" s="40"/>
      <c r="L117" s="40"/>
      <c r="M117" s="40"/>
      <c r="N117" s="40"/>
      <c r="O117" s="54">
        <v>32092.639999999999</v>
      </c>
      <c r="P117" s="54"/>
      <c r="Q117" s="40"/>
      <c r="R117" s="40"/>
      <c r="S117" s="40"/>
      <c r="T117" s="40">
        <f t="shared" si="1"/>
        <v>32092.639999999999</v>
      </c>
    </row>
    <row r="118" spans="1:20" ht="15" x14ac:dyDescent="0.25">
      <c r="A118">
        <v>2032</v>
      </c>
      <c r="B118" s="45" t="s">
        <v>148</v>
      </c>
      <c r="C118" s="35">
        <v>43708</v>
      </c>
      <c r="D118" t="s">
        <v>27</v>
      </c>
      <c r="E118" t="s">
        <v>28</v>
      </c>
      <c r="F118">
        <v>152182</v>
      </c>
      <c r="G118" s="36">
        <v>43721</v>
      </c>
      <c r="H118" s="41">
        <v>1958.33</v>
      </c>
      <c r="I118" s="42"/>
      <c r="J118" s="43"/>
      <c r="K118" s="40"/>
      <c r="L118" s="40"/>
      <c r="M118" s="40"/>
      <c r="N118" s="40"/>
      <c r="O118" s="40"/>
      <c r="P118" s="40"/>
      <c r="Q118" s="40">
        <v>1958.33</v>
      </c>
      <c r="R118" s="40"/>
      <c r="S118" s="40"/>
      <c r="T118" s="40">
        <f t="shared" si="1"/>
        <v>1958.33</v>
      </c>
    </row>
    <row r="119" spans="1:20" ht="15" x14ac:dyDescent="0.25">
      <c r="A119">
        <v>2032</v>
      </c>
      <c r="B119" s="45" t="s">
        <v>149</v>
      </c>
      <c r="C119" s="35">
        <v>43708</v>
      </c>
      <c r="D119" t="s">
        <v>27</v>
      </c>
      <c r="E119" t="s">
        <v>28</v>
      </c>
      <c r="F119">
        <v>152182</v>
      </c>
      <c r="G119" s="36">
        <v>43721</v>
      </c>
      <c r="H119" s="41">
        <v>6780.76</v>
      </c>
      <c r="I119" s="42"/>
      <c r="J119" s="43"/>
      <c r="K119" s="40"/>
      <c r="L119" s="40"/>
      <c r="M119" s="40"/>
      <c r="N119" s="40"/>
      <c r="O119" s="40"/>
      <c r="P119" s="40"/>
      <c r="Q119" s="40">
        <v>6780.76</v>
      </c>
      <c r="R119" s="40"/>
      <c r="S119" s="40"/>
      <c r="T119" s="40">
        <f t="shared" si="1"/>
        <v>6780.76</v>
      </c>
    </row>
    <row r="120" spans="1:20" ht="15" x14ac:dyDescent="0.25">
      <c r="A120">
        <v>2032</v>
      </c>
      <c r="B120" s="45" t="s">
        <v>150</v>
      </c>
      <c r="C120" s="35">
        <v>43708</v>
      </c>
      <c r="D120" t="s">
        <v>27</v>
      </c>
      <c r="E120" t="s">
        <v>28</v>
      </c>
      <c r="F120">
        <v>152182</v>
      </c>
      <c r="G120" s="36">
        <v>43721</v>
      </c>
      <c r="H120" s="46">
        <v>589.20000000000005</v>
      </c>
      <c r="I120" s="38"/>
      <c r="J120" s="39"/>
      <c r="K120" s="40"/>
      <c r="L120" s="40"/>
      <c r="M120" s="40"/>
      <c r="N120" s="40"/>
      <c r="O120" s="40"/>
      <c r="P120" s="40"/>
      <c r="Q120" s="40">
        <v>589.20000000000005</v>
      </c>
      <c r="R120" s="40"/>
      <c r="S120" s="40"/>
      <c r="T120" s="40">
        <f t="shared" si="1"/>
        <v>589.20000000000005</v>
      </c>
    </row>
    <row r="121" spans="1:20" ht="15" x14ac:dyDescent="0.25">
      <c r="A121">
        <v>2032</v>
      </c>
      <c r="B121" s="45" t="s">
        <v>151</v>
      </c>
      <c r="C121" s="35">
        <v>43708</v>
      </c>
      <c r="D121" t="s">
        <v>27</v>
      </c>
      <c r="E121" t="s">
        <v>28</v>
      </c>
      <c r="F121">
        <v>152182</v>
      </c>
      <c r="G121" s="36">
        <v>43721</v>
      </c>
      <c r="H121" s="46">
        <v>689</v>
      </c>
      <c r="I121" s="38"/>
      <c r="J121" s="39"/>
      <c r="K121" s="40"/>
      <c r="L121" s="40"/>
      <c r="M121" s="40"/>
      <c r="N121" s="40"/>
      <c r="O121" s="40"/>
      <c r="P121" s="40"/>
      <c r="Q121" s="40">
        <v>689</v>
      </c>
      <c r="R121" s="40"/>
      <c r="S121" s="40"/>
      <c r="T121" s="40">
        <f t="shared" si="1"/>
        <v>689</v>
      </c>
    </row>
    <row r="122" spans="1:20" ht="15" x14ac:dyDescent="0.25">
      <c r="A122">
        <v>2032</v>
      </c>
      <c r="B122" s="45" t="s">
        <v>152</v>
      </c>
      <c r="C122" s="35">
        <v>43708</v>
      </c>
      <c r="D122" t="s">
        <v>27</v>
      </c>
      <c r="E122" t="s">
        <v>28</v>
      </c>
      <c r="F122">
        <v>152182</v>
      </c>
      <c r="G122" s="36">
        <v>43721</v>
      </c>
      <c r="H122" s="41">
        <v>1114.56</v>
      </c>
      <c r="I122" s="42"/>
      <c r="J122" s="43"/>
      <c r="K122" s="40"/>
      <c r="L122" s="40"/>
      <c r="M122" s="40"/>
      <c r="N122" s="40"/>
      <c r="O122" s="40"/>
      <c r="P122" s="40"/>
      <c r="Q122" s="40">
        <v>1114.56</v>
      </c>
      <c r="R122" s="40"/>
      <c r="S122" s="40"/>
      <c r="T122" s="40">
        <f t="shared" si="1"/>
        <v>1114.56</v>
      </c>
    </row>
    <row r="123" spans="1:20" ht="15" x14ac:dyDescent="0.25">
      <c r="A123">
        <v>2032</v>
      </c>
      <c r="B123" t="s">
        <v>153</v>
      </c>
      <c r="C123" s="35">
        <v>43708</v>
      </c>
      <c r="D123" t="s">
        <v>27</v>
      </c>
      <c r="E123" t="s">
        <v>154</v>
      </c>
      <c r="F123">
        <v>152182</v>
      </c>
      <c r="G123" s="36">
        <v>43721</v>
      </c>
      <c r="H123" s="41">
        <v>2163.36</v>
      </c>
      <c r="I123" s="42"/>
      <c r="J123" s="43"/>
      <c r="K123" s="40">
        <v>2163.36</v>
      </c>
      <c r="L123" s="40"/>
      <c r="M123" s="40"/>
      <c r="N123" s="40"/>
      <c r="O123" s="40"/>
      <c r="P123" s="40"/>
      <c r="Q123" s="40"/>
      <c r="R123" s="40"/>
      <c r="S123" s="40"/>
      <c r="T123" s="40">
        <f t="shared" si="1"/>
        <v>2163.36</v>
      </c>
    </row>
    <row r="124" spans="1:20" ht="15" x14ac:dyDescent="0.25">
      <c r="A124">
        <v>2032</v>
      </c>
      <c r="B124" t="s">
        <v>155</v>
      </c>
      <c r="C124" s="35">
        <v>43708</v>
      </c>
      <c r="D124" t="s">
        <v>27</v>
      </c>
      <c r="E124" t="s">
        <v>156</v>
      </c>
      <c r="F124">
        <v>152182</v>
      </c>
      <c r="G124" s="36">
        <v>43721</v>
      </c>
      <c r="H124" s="41">
        <v>1571.54</v>
      </c>
      <c r="I124" s="42"/>
      <c r="J124" s="43"/>
      <c r="K124" s="40">
        <v>1571.54</v>
      </c>
      <c r="L124" s="40"/>
      <c r="M124" s="40"/>
      <c r="N124" s="40"/>
      <c r="O124" s="40"/>
      <c r="P124" s="40"/>
      <c r="Q124" s="40"/>
      <c r="R124" s="40"/>
      <c r="S124" s="40"/>
      <c r="T124" s="40">
        <f t="shared" si="1"/>
        <v>1571.54</v>
      </c>
    </row>
    <row r="125" spans="1:20" ht="15" x14ac:dyDescent="0.25">
      <c r="A125">
        <v>2032</v>
      </c>
      <c r="B125" t="s">
        <v>163</v>
      </c>
      <c r="C125" s="35">
        <v>43718</v>
      </c>
      <c r="D125" t="s">
        <v>27</v>
      </c>
      <c r="E125" t="s">
        <v>164</v>
      </c>
      <c r="F125">
        <v>153756</v>
      </c>
      <c r="G125" s="36">
        <v>43749</v>
      </c>
      <c r="H125" s="41">
        <v>2927.59</v>
      </c>
      <c r="I125" s="42"/>
      <c r="J125" s="43"/>
      <c r="K125" s="40"/>
      <c r="L125" s="40"/>
      <c r="M125" s="44">
        <v>2927.59</v>
      </c>
      <c r="N125" s="40"/>
      <c r="O125" s="40"/>
      <c r="P125" s="40"/>
      <c r="Q125" s="40"/>
      <c r="R125" s="40"/>
      <c r="S125" s="40"/>
      <c r="T125" s="40">
        <f t="shared" si="1"/>
        <v>2927.59</v>
      </c>
    </row>
    <row r="126" spans="1:20" ht="15" x14ac:dyDescent="0.25">
      <c r="A126">
        <v>2032</v>
      </c>
      <c r="B126" t="s">
        <v>165</v>
      </c>
      <c r="C126" s="35">
        <v>43718</v>
      </c>
      <c r="D126" t="s">
        <v>27</v>
      </c>
      <c r="E126" t="s">
        <v>164</v>
      </c>
      <c r="F126">
        <v>153756</v>
      </c>
      <c r="G126" s="36">
        <v>43749</v>
      </c>
      <c r="H126" s="41">
        <v>65390.6</v>
      </c>
      <c r="I126" s="42"/>
      <c r="J126" s="43"/>
      <c r="K126" s="40"/>
      <c r="L126" s="40"/>
      <c r="M126" s="44">
        <v>65390.6</v>
      </c>
      <c r="N126" s="40"/>
      <c r="O126" s="40"/>
      <c r="P126" s="40"/>
      <c r="Q126" s="40"/>
      <c r="R126" s="40"/>
      <c r="S126" s="40"/>
      <c r="T126" s="40">
        <f t="shared" si="1"/>
        <v>65390.6</v>
      </c>
    </row>
    <row r="127" spans="1:20" ht="15" x14ac:dyDescent="0.25">
      <c r="A127">
        <v>2032</v>
      </c>
      <c r="B127" t="s">
        <v>166</v>
      </c>
      <c r="C127" s="35">
        <v>43749</v>
      </c>
      <c r="D127" t="s">
        <v>27</v>
      </c>
      <c r="E127" t="s">
        <v>30</v>
      </c>
      <c r="F127">
        <v>153833</v>
      </c>
      <c r="G127" s="36">
        <v>43756</v>
      </c>
      <c r="H127" s="41">
        <v>22085.72</v>
      </c>
      <c r="I127" s="42"/>
      <c r="J127" s="43"/>
      <c r="K127" s="40"/>
      <c r="L127" s="40"/>
      <c r="M127" s="44">
        <v>22085.72</v>
      </c>
      <c r="N127" s="40"/>
      <c r="O127" s="40"/>
      <c r="P127" s="40"/>
      <c r="Q127" s="40"/>
      <c r="R127" s="40"/>
      <c r="S127" s="40"/>
      <c r="T127" s="40">
        <f t="shared" si="1"/>
        <v>22085.72</v>
      </c>
    </row>
    <row r="128" spans="1:20" ht="15" x14ac:dyDescent="0.25">
      <c r="A128">
        <v>2032</v>
      </c>
      <c r="B128" t="s">
        <v>167</v>
      </c>
      <c r="C128" s="35">
        <v>43749</v>
      </c>
      <c r="D128" t="s">
        <v>27</v>
      </c>
      <c r="E128" t="s">
        <v>30</v>
      </c>
      <c r="F128">
        <v>153833</v>
      </c>
      <c r="G128" s="36">
        <v>43756</v>
      </c>
      <c r="H128" s="41">
        <v>6393.85</v>
      </c>
      <c r="I128" s="42"/>
      <c r="J128" s="43"/>
      <c r="K128" s="40"/>
      <c r="L128" s="40"/>
      <c r="M128" s="44">
        <v>6393.85</v>
      </c>
      <c r="N128" s="40"/>
      <c r="O128" s="40"/>
      <c r="P128" s="40"/>
      <c r="Q128" s="40"/>
      <c r="R128" s="40"/>
      <c r="S128" s="40"/>
      <c r="T128" s="40">
        <f t="shared" si="1"/>
        <v>6393.85</v>
      </c>
    </row>
    <row r="129" spans="1:20" ht="15" x14ac:dyDescent="0.25">
      <c r="A129">
        <v>2032</v>
      </c>
      <c r="B129" s="45" t="s">
        <v>168</v>
      </c>
      <c r="C129" s="35">
        <v>43749</v>
      </c>
      <c r="D129" t="s">
        <v>27</v>
      </c>
      <c r="E129" t="s">
        <v>169</v>
      </c>
      <c r="F129">
        <v>153833</v>
      </c>
      <c r="G129" s="36">
        <v>43756</v>
      </c>
      <c r="H129" s="41">
        <v>6983</v>
      </c>
      <c r="I129" s="42"/>
      <c r="J129" s="43"/>
      <c r="K129" s="40"/>
      <c r="L129" s="40"/>
      <c r="M129" s="40"/>
      <c r="N129" s="40"/>
      <c r="O129" s="40"/>
      <c r="P129" s="40"/>
      <c r="Q129" s="40">
        <v>6983</v>
      </c>
      <c r="R129" s="40"/>
      <c r="S129" s="40"/>
      <c r="T129" s="40">
        <f t="shared" si="1"/>
        <v>6983</v>
      </c>
    </row>
    <row r="130" spans="1:20" ht="15" x14ac:dyDescent="0.25">
      <c r="A130">
        <v>2032</v>
      </c>
      <c r="B130" s="45" t="s">
        <v>170</v>
      </c>
      <c r="C130" s="35">
        <v>43749</v>
      </c>
      <c r="D130" t="s">
        <v>27</v>
      </c>
      <c r="E130" t="s">
        <v>169</v>
      </c>
      <c r="F130">
        <v>153833</v>
      </c>
      <c r="G130" s="36">
        <v>43756</v>
      </c>
      <c r="H130" s="41">
        <v>1147.52</v>
      </c>
      <c r="I130" s="42"/>
      <c r="J130" s="43"/>
      <c r="K130" s="40"/>
      <c r="L130" s="40"/>
      <c r="M130" s="40"/>
      <c r="N130" s="40"/>
      <c r="O130" s="40"/>
      <c r="P130" s="40"/>
      <c r="Q130" s="40">
        <v>1147.52</v>
      </c>
      <c r="R130" s="40"/>
      <c r="S130" s="40"/>
      <c r="T130" s="40">
        <f t="shared" si="1"/>
        <v>1147.52</v>
      </c>
    </row>
    <row r="131" spans="1:20" ht="15" x14ac:dyDescent="0.25">
      <c r="A131">
        <v>2032</v>
      </c>
      <c r="B131" s="45" t="s">
        <v>171</v>
      </c>
      <c r="C131" s="35">
        <v>43749</v>
      </c>
      <c r="D131" t="s">
        <v>27</v>
      </c>
      <c r="E131" t="s">
        <v>169</v>
      </c>
      <c r="F131">
        <v>153833</v>
      </c>
      <c r="G131" s="36">
        <v>43756</v>
      </c>
      <c r="H131" s="46">
        <v>516.75</v>
      </c>
      <c r="I131" s="38"/>
      <c r="J131" s="39"/>
      <c r="K131" s="40"/>
      <c r="L131" s="40"/>
      <c r="M131" s="40"/>
      <c r="N131" s="40"/>
      <c r="O131" s="40"/>
      <c r="P131" s="40"/>
      <c r="Q131" s="40">
        <v>516.75</v>
      </c>
      <c r="R131" s="40"/>
      <c r="S131" s="40"/>
      <c r="T131" s="40">
        <f t="shared" si="1"/>
        <v>516.75</v>
      </c>
    </row>
    <row r="132" spans="1:20" ht="15" x14ac:dyDescent="0.25">
      <c r="A132">
        <v>2032</v>
      </c>
      <c r="B132" s="45" t="s">
        <v>172</v>
      </c>
      <c r="C132" s="35">
        <v>43749</v>
      </c>
      <c r="D132" t="s">
        <v>27</v>
      </c>
      <c r="E132" t="s">
        <v>169</v>
      </c>
      <c r="F132">
        <v>153833</v>
      </c>
      <c r="G132" s="36">
        <v>43756</v>
      </c>
      <c r="H132" s="46">
        <v>813.46</v>
      </c>
      <c r="I132" s="38"/>
      <c r="J132" s="39"/>
      <c r="K132" s="40"/>
      <c r="L132" s="40"/>
      <c r="M132" s="40"/>
      <c r="N132" s="40"/>
      <c r="O132" s="40"/>
      <c r="P132" s="40"/>
      <c r="Q132" s="40">
        <v>813.46</v>
      </c>
      <c r="R132" s="40"/>
      <c r="S132" s="40"/>
      <c r="T132" s="40">
        <f t="shared" si="1"/>
        <v>813.46</v>
      </c>
    </row>
    <row r="133" spans="1:20" ht="15" x14ac:dyDescent="0.25">
      <c r="A133">
        <v>2032</v>
      </c>
      <c r="B133" s="45" t="s">
        <v>173</v>
      </c>
      <c r="C133" s="35">
        <v>43749</v>
      </c>
      <c r="D133" t="s">
        <v>27</v>
      </c>
      <c r="E133" t="s">
        <v>169</v>
      </c>
      <c r="F133">
        <v>153833</v>
      </c>
      <c r="G133" s="36">
        <v>43756</v>
      </c>
      <c r="H133" s="41">
        <v>3445</v>
      </c>
      <c r="I133" s="42"/>
      <c r="J133" s="43"/>
      <c r="K133" s="40"/>
      <c r="L133" s="40"/>
      <c r="M133" s="40"/>
      <c r="N133" s="40"/>
      <c r="O133" s="40"/>
      <c r="P133" s="40"/>
      <c r="Q133" s="40">
        <v>3445</v>
      </c>
      <c r="R133" s="40"/>
      <c r="S133" s="40"/>
      <c r="T133" s="40">
        <f t="shared" si="1"/>
        <v>3445</v>
      </c>
    </row>
    <row r="134" spans="1:20" ht="15" x14ac:dyDescent="0.25">
      <c r="A134">
        <v>2032</v>
      </c>
      <c r="B134" t="s">
        <v>174</v>
      </c>
      <c r="C134" s="35">
        <v>43749</v>
      </c>
      <c r="D134" t="s">
        <v>27</v>
      </c>
      <c r="E134" t="s">
        <v>175</v>
      </c>
      <c r="F134">
        <v>153833</v>
      </c>
      <c r="G134" s="36">
        <v>43756</v>
      </c>
      <c r="H134" s="41">
        <v>4417.6400000000003</v>
      </c>
      <c r="I134" s="42"/>
      <c r="J134" s="50">
        <v>883.53</v>
      </c>
      <c r="K134" s="40"/>
      <c r="L134" s="40"/>
      <c r="M134" s="40"/>
      <c r="N134" s="54">
        <v>3534.11</v>
      </c>
      <c r="O134" s="58"/>
      <c r="P134" s="58"/>
      <c r="Q134" s="40"/>
      <c r="R134" s="40"/>
      <c r="S134" s="40"/>
      <c r="T134" s="40">
        <f t="shared" si="1"/>
        <v>4417.6400000000003</v>
      </c>
    </row>
    <row r="135" spans="1:20" ht="15" x14ac:dyDescent="0.25">
      <c r="A135" s="47">
        <v>2032</v>
      </c>
      <c r="B135" s="47" t="s">
        <v>178</v>
      </c>
      <c r="C135" s="55">
        <v>43646</v>
      </c>
      <c r="D135" s="47" t="s">
        <v>27</v>
      </c>
      <c r="E135" s="47" t="s">
        <v>30</v>
      </c>
      <c r="F135" s="47"/>
      <c r="G135" s="59"/>
      <c r="H135" s="60">
        <v>3174.81</v>
      </c>
      <c r="I135" s="42"/>
      <c r="J135" s="43"/>
      <c r="K135" s="51"/>
      <c r="L135" s="51"/>
      <c r="M135" s="56">
        <v>3174.81</v>
      </c>
      <c r="N135" s="51"/>
      <c r="O135" s="51"/>
      <c r="P135" s="51"/>
      <c r="Q135" s="51"/>
      <c r="R135" s="51"/>
      <c r="S135" s="51"/>
      <c r="T135" s="40">
        <f t="shared" si="1"/>
        <v>3174.81</v>
      </c>
    </row>
    <row r="136" spans="1:20" ht="15" x14ac:dyDescent="0.25">
      <c r="A136" s="47">
        <v>2032</v>
      </c>
      <c r="B136" s="47" t="s">
        <v>179</v>
      </c>
      <c r="C136" s="55">
        <v>43677</v>
      </c>
      <c r="D136" s="47" t="s">
        <v>27</v>
      </c>
      <c r="E136" s="47" t="s">
        <v>30</v>
      </c>
      <c r="F136" s="47"/>
      <c r="G136" s="59"/>
      <c r="H136" s="60">
        <v>3031.68</v>
      </c>
      <c r="I136" s="42"/>
      <c r="J136" s="43"/>
      <c r="K136" s="51"/>
      <c r="L136" s="51"/>
      <c r="M136" s="56">
        <v>3031.68</v>
      </c>
      <c r="N136" s="51"/>
      <c r="O136" s="51"/>
      <c r="P136" s="51"/>
      <c r="Q136" s="51"/>
      <c r="R136" s="51"/>
      <c r="S136" s="51"/>
      <c r="T136" s="40">
        <f t="shared" si="1"/>
        <v>3031.68</v>
      </c>
    </row>
    <row r="137" spans="1:20" ht="15" x14ac:dyDescent="0.25">
      <c r="A137" s="47">
        <v>2032</v>
      </c>
      <c r="B137" s="47" t="s">
        <v>180</v>
      </c>
      <c r="C137" s="55">
        <v>43718</v>
      </c>
      <c r="D137" s="47" t="s">
        <v>27</v>
      </c>
      <c r="E137" s="47" t="s">
        <v>164</v>
      </c>
      <c r="F137" s="47"/>
      <c r="G137" s="59"/>
      <c r="H137" s="61">
        <v>325.29000000000002</v>
      </c>
      <c r="I137" s="38"/>
      <c r="J137" s="39"/>
      <c r="K137" s="51"/>
      <c r="L137" s="51"/>
      <c r="M137" s="62">
        <v>325.29000000000002</v>
      </c>
      <c r="N137" s="51"/>
      <c r="O137" s="51"/>
      <c r="P137" s="51"/>
      <c r="Q137" s="51"/>
      <c r="R137" s="51"/>
      <c r="S137" s="51"/>
      <c r="T137" s="40">
        <f t="shared" si="1"/>
        <v>325.29000000000002</v>
      </c>
    </row>
    <row r="138" spans="1:20" ht="15" x14ac:dyDescent="0.25">
      <c r="A138" s="47">
        <v>2032</v>
      </c>
      <c r="B138" s="47" t="s">
        <v>181</v>
      </c>
      <c r="C138" s="55">
        <v>43677</v>
      </c>
      <c r="D138" s="47" t="s">
        <v>27</v>
      </c>
      <c r="E138" s="47" t="s">
        <v>30</v>
      </c>
      <c r="F138" s="47"/>
      <c r="G138" s="59"/>
      <c r="H138" s="60">
        <v>7780.88</v>
      </c>
      <c r="I138" s="42"/>
      <c r="J138" s="43"/>
      <c r="K138" s="51"/>
      <c r="L138" s="51"/>
      <c r="M138" s="56">
        <v>7780.88</v>
      </c>
      <c r="N138" s="51"/>
      <c r="O138" s="51"/>
      <c r="P138" s="51"/>
      <c r="Q138" s="51"/>
      <c r="R138" s="51"/>
      <c r="S138" s="51"/>
      <c r="T138" s="40">
        <f t="shared" si="1"/>
        <v>7780.88</v>
      </c>
    </row>
    <row r="139" spans="1:20" ht="15" x14ac:dyDescent="0.25">
      <c r="A139" s="47">
        <v>2032</v>
      </c>
      <c r="B139" s="47" t="s">
        <v>182</v>
      </c>
      <c r="C139" s="55">
        <v>43718</v>
      </c>
      <c r="D139" s="47" t="s">
        <v>27</v>
      </c>
      <c r="E139" s="47" t="s">
        <v>164</v>
      </c>
      <c r="F139" s="47"/>
      <c r="G139" s="59"/>
      <c r="H139" s="60">
        <v>7265.62</v>
      </c>
      <c r="I139" s="42"/>
      <c r="J139" s="43"/>
      <c r="K139" s="51"/>
      <c r="L139" s="51"/>
      <c r="M139" s="56">
        <v>7265.62</v>
      </c>
      <c r="N139" s="51"/>
      <c r="O139" s="51"/>
      <c r="P139" s="51"/>
      <c r="Q139" s="51"/>
      <c r="R139" s="51"/>
      <c r="S139" s="51"/>
      <c r="T139" s="40">
        <f t="shared" ref="T139:T166" si="2">SUM(I139:S139)</f>
        <v>7265.62</v>
      </c>
    </row>
    <row r="140" spans="1:20" ht="15" x14ac:dyDescent="0.25">
      <c r="A140" s="47">
        <v>2032</v>
      </c>
      <c r="B140" s="47" t="s">
        <v>183</v>
      </c>
      <c r="C140" s="55">
        <v>43770</v>
      </c>
      <c r="D140" s="47" t="s">
        <v>27</v>
      </c>
      <c r="E140" s="47" t="s">
        <v>164</v>
      </c>
      <c r="F140" s="47"/>
      <c r="G140" s="59"/>
      <c r="H140" s="60">
        <v>20188.650000000001</v>
      </c>
      <c r="I140" s="42"/>
      <c r="J140" s="43"/>
      <c r="K140" s="51"/>
      <c r="L140" s="51"/>
      <c r="M140" s="56">
        <v>20188.650000000001</v>
      </c>
      <c r="N140" s="51"/>
      <c r="O140" s="51"/>
      <c r="P140" s="51"/>
      <c r="Q140" s="51"/>
      <c r="R140" s="51"/>
      <c r="S140" s="51"/>
      <c r="T140" s="40">
        <f t="shared" si="2"/>
        <v>20188.650000000001</v>
      </c>
    </row>
    <row r="141" spans="1:20" ht="15" x14ac:dyDescent="0.25">
      <c r="A141" s="47">
        <v>2032</v>
      </c>
      <c r="B141" s="47" t="s">
        <v>184</v>
      </c>
      <c r="C141" s="55">
        <v>43770</v>
      </c>
      <c r="D141" s="47" t="s">
        <v>27</v>
      </c>
      <c r="E141" s="47" t="s">
        <v>164</v>
      </c>
      <c r="F141" s="47"/>
      <c r="G141" s="59"/>
      <c r="H141" s="60">
        <v>19696.810000000001</v>
      </c>
      <c r="I141" s="42"/>
      <c r="J141" s="43"/>
      <c r="K141" s="51"/>
      <c r="L141" s="51"/>
      <c r="M141" s="56">
        <v>19696.810000000001</v>
      </c>
      <c r="N141" s="51"/>
      <c r="O141" s="51"/>
      <c r="P141" s="51"/>
      <c r="Q141" s="51"/>
      <c r="R141" s="51"/>
      <c r="S141" s="51"/>
      <c r="T141" s="40">
        <f t="shared" si="2"/>
        <v>19696.810000000001</v>
      </c>
    </row>
    <row r="142" spans="1:20" ht="15" x14ac:dyDescent="0.25">
      <c r="A142" s="47">
        <v>2032</v>
      </c>
      <c r="B142" s="47" t="s">
        <v>185</v>
      </c>
      <c r="C142" s="55">
        <v>43770</v>
      </c>
      <c r="D142" s="47" t="s">
        <v>27</v>
      </c>
      <c r="E142" s="47" t="s">
        <v>164</v>
      </c>
      <c r="F142" s="47"/>
      <c r="G142" s="59"/>
      <c r="H142" s="60">
        <v>2243.1799999999998</v>
      </c>
      <c r="I142" s="42"/>
      <c r="J142" s="43"/>
      <c r="K142" s="51"/>
      <c r="L142" s="51"/>
      <c r="M142" s="56">
        <v>2243.1799999999998</v>
      </c>
      <c r="N142" s="51"/>
      <c r="O142" s="51"/>
      <c r="P142" s="51"/>
      <c r="Q142" s="51"/>
      <c r="R142" s="51"/>
      <c r="S142" s="51"/>
      <c r="T142" s="40">
        <f t="shared" si="2"/>
        <v>2243.1799999999998</v>
      </c>
    </row>
    <row r="143" spans="1:20" ht="15" x14ac:dyDescent="0.25">
      <c r="A143" s="47">
        <v>2032</v>
      </c>
      <c r="B143" s="47" t="s">
        <v>186</v>
      </c>
      <c r="C143" s="55">
        <v>43770</v>
      </c>
      <c r="D143" s="47" t="s">
        <v>27</v>
      </c>
      <c r="E143" s="47" t="s">
        <v>164</v>
      </c>
      <c r="F143" s="47"/>
      <c r="G143" s="59"/>
      <c r="H143" s="60">
        <v>2188.5300000000002</v>
      </c>
      <c r="I143" s="42"/>
      <c r="J143" s="43"/>
      <c r="K143" s="51"/>
      <c r="L143" s="51"/>
      <c r="M143" s="56">
        <v>2188.5300000000002</v>
      </c>
      <c r="N143" s="51"/>
      <c r="O143" s="51"/>
      <c r="P143" s="51"/>
      <c r="Q143" s="51"/>
      <c r="R143" s="51"/>
      <c r="S143" s="51"/>
      <c r="T143" s="40">
        <f t="shared" si="2"/>
        <v>2188.5300000000002</v>
      </c>
    </row>
    <row r="144" spans="1:20" ht="15" x14ac:dyDescent="0.25">
      <c r="A144" s="47">
        <v>2032</v>
      </c>
      <c r="B144" s="47" t="s">
        <v>187</v>
      </c>
      <c r="C144" s="55">
        <v>43616</v>
      </c>
      <c r="D144" s="47" t="s">
        <v>27</v>
      </c>
      <c r="E144" s="47" t="s">
        <v>30</v>
      </c>
      <c r="F144" s="47"/>
      <c r="G144" s="59"/>
      <c r="H144" s="60">
        <v>2828.7</v>
      </c>
      <c r="I144" s="42"/>
      <c r="J144" s="43"/>
      <c r="K144" s="51"/>
      <c r="L144" s="51"/>
      <c r="M144" s="56">
        <v>2828.7</v>
      </c>
      <c r="N144" s="51"/>
      <c r="O144" s="51"/>
      <c r="P144" s="51"/>
      <c r="Q144" s="51"/>
      <c r="R144" s="51"/>
      <c r="S144" s="51"/>
      <c r="T144" s="40">
        <f t="shared" si="2"/>
        <v>2828.7</v>
      </c>
    </row>
    <row r="145" spans="1:20" ht="15" x14ac:dyDescent="0.25">
      <c r="A145" s="47">
        <v>2032</v>
      </c>
      <c r="B145" s="47" t="s">
        <v>188</v>
      </c>
      <c r="C145" s="55">
        <v>43749</v>
      </c>
      <c r="D145" s="47" t="s">
        <v>27</v>
      </c>
      <c r="E145" s="47" t="s">
        <v>30</v>
      </c>
      <c r="F145" s="47"/>
      <c r="G145" s="59"/>
      <c r="H145" s="60">
        <v>2453.9699999999998</v>
      </c>
      <c r="I145" s="42"/>
      <c r="J145" s="43"/>
      <c r="K145" s="51"/>
      <c r="L145" s="51"/>
      <c r="M145" s="56">
        <v>2453.9699999999998</v>
      </c>
      <c r="N145" s="51"/>
      <c r="O145" s="51"/>
      <c r="P145" s="51"/>
      <c r="Q145" s="51"/>
      <c r="R145" s="51"/>
      <c r="S145" s="51"/>
      <c r="T145" s="40">
        <f t="shared" si="2"/>
        <v>2453.9699999999998</v>
      </c>
    </row>
    <row r="146" spans="1:20" ht="15" x14ac:dyDescent="0.25">
      <c r="A146" s="47">
        <v>2032</v>
      </c>
      <c r="B146" s="47" t="s">
        <v>189</v>
      </c>
      <c r="C146" s="55">
        <v>43646</v>
      </c>
      <c r="D146" s="47" t="s">
        <v>27</v>
      </c>
      <c r="E146" s="47" t="s">
        <v>30</v>
      </c>
      <c r="F146" s="47"/>
      <c r="G146" s="59"/>
      <c r="H146" s="60">
        <v>7377.52</v>
      </c>
      <c r="I146" s="42"/>
      <c r="J146" s="43"/>
      <c r="K146" s="51"/>
      <c r="L146" s="51"/>
      <c r="M146" s="56">
        <v>7377.52</v>
      </c>
      <c r="N146" s="51"/>
      <c r="O146" s="51"/>
      <c r="P146" s="51"/>
      <c r="Q146" s="51"/>
      <c r="R146" s="51"/>
      <c r="S146" s="51"/>
      <c r="T146" s="40">
        <f t="shared" si="2"/>
        <v>7377.52</v>
      </c>
    </row>
    <row r="147" spans="1:20" ht="15" x14ac:dyDescent="0.25">
      <c r="A147" s="47">
        <v>2032</v>
      </c>
      <c r="B147" s="47" t="s">
        <v>190</v>
      </c>
      <c r="C147" s="55">
        <v>43770</v>
      </c>
      <c r="D147" s="47" t="s">
        <v>27</v>
      </c>
      <c r="E147" s="47" t="s">
        <v>164</v>
      </c>
      <c r="F147" s="47"/>
      <c r="G147" s="59"/>
      <c r="H147" s="63">
        <v>32203.47</v>
      </c>
      <c r="I147" s="49"/>
      <c r="J147" s="50"/>
      <c r="K147" s="51"/>
      <c r="L147" s="51"/>
      <c r="M147" s="64">
        <v>32203.47</v>
      </c>
      <c r="N147" s="51"/>
      <c r="O147" s="51"/>
      <c r="P147" s="51"/>
      <c r="Q147" s="51"/>
      <c r="R147" s="51"/>
      <c r="S147" s="51"/>
      <c r="T147" s="40">
        <f t="shared" si="2"/>
        <v>32203.47</v>
      </c>
    </row>
    <row r="148" spans="1:20" ht="15" x14ac:dyDescent="0.25">
      <c r="A148" s="47">
        <v>2032</v>
      </c>
      <c r="B148" s="47" t="s">
        <v>191</v>
      </c>
      <c r="C148" s="55">
        <v>43770</v>
      </c>
      <c r="D148" s="47" t="s">
        <v>27</v>
      </c>
      <c r="E148" s="47" t="s">
        <v>164</v>
      </c>
      <c r="F148" s="47"/>
      <c r="G148" s="59"/>
      <c r="H148" s="63">
        <v>3578.16</v>
      </c>
      <c r="I148" s="49"/>
      <c r="J148" s="50"/>
      <c r="K148" s="51"/>
      <c r="L148" s="51"/>
      <c r="M148" s="64">
        <v>3578.16</v>
      </c>
      <c r="N148" s="51"/>
      <c r="O148" s="51"/>
      <c r="P148" s="51"/>
      <c r="Q148" s="51"/>
      <c r="R148" s="51"/>
      <c r="S148" s="51"/>
      <c r="T148" s="40">
        <f t="shared" si="2"/>
        <v>3578.16</v>
      </c>
    </row>
    <row r="149" spans="1:20" ht="15" x14ac:dyDescent="0.25">
      <c r="A149" s="47">
        <v>2032</v>
      </c>
      <c r="B149" s="47" t="s">
        <v>192</v>
      </c>
      <c r="C149" s="55">
        <v>43749</v>
      </c>
      <c r="D149" s="47" t="s">
        <v>27</v>
      </c>
      <c r="E149" s="47" t="s">
        <v>30</v>
      </c>
      <c r="F149" s="47"/>
      <c r="G149" s="59"/>
      <c r="H149" s="61">
        <v>710.43</v>
      </c>
      <c r="I149" s="38"/>
      <c r="J149" s="39"/>
      <c r="K149" s="51"/>
      <c r="L149" s="51"/>
      <c r="M149" s="62">
        <v>710.43</v>
      </c>
      <c r="N149" s="51"/>
      <c r="O149" s="51"/>
      <c r="P149" s="51"/>
      <c r="Q149" s="51"/>
      <c r="R149" s="51"/>
      <c r="S149" s="51"/>
      <c r="T149" s="40">
        <f t="shared" si="2"/>
        <v>710.43</v>
      </c>
    </row>
    <row r="150" spans="1:20" ht="15" x14ac:dyDescent="0.25">
      <c r="A150" s="47">
        <v>2032</v>
      </c>
      <c r="B150" s="57" t="s">
        <v>193</v>
      </c>
      <c r="C150" s="55">
        <v>43780</v>
      </c>
      <c r="D150" s="47" t="s">
        <v>27</v>
      </c>
      <c r="E150" s="47" t="s">
        <v>28</v>
      </c>
      <c r="F150" s="47"/>
      <c r="G150" s="59"/>
      <c r="H150" s="63">
        <v>860.69</v>
      </c>
      <c r="I150" s="49"/>
      <c r="J150" s="50"/>
      <c r="K150" s="51"/>
      <c r="L150" s="51"/>
      <c r="M150" s="51"/>
      <c r="N150" s="51"/>
      <c r="O150" s="51"/>
      <c r="P150" s="51"/>
      <c r="Q150" s="51">
        <v>860.69</v>
      </c>
      <c r="R150" s="51"/>
      <c r="S150" s="51"/>
      <c r="T150" s="40">
        <f t="shared" si="2"/>
        <v>860.69</v>
      </c>
    </row>
    <row r="151" spans="1:20" ht="15" x14ac:dyDescent="0.25">
      <c r="A151" s="47">
        <v>2032</v>
      </c>
      <c r="B151" s="57" t="s">
        <v>194</v>
      </c>
      <c r="C151" s="55">
        <v>43780</v>
      </c>
      <c r="D151" s="47" t="s">
        <v>27</v>
      </c>
      <c r="E151" s="47" t="s">
        <v>28</v>
      </c>
      <c r="F151" s="47"/>
      <c r="G151" s="59"/>
      <c r="H151" s="63">
        <v>9959.36</v>
      </c>
      <c r="I151" s="49"/>
      <c r="J151" s="50"/>
      <c r="K151" s="51"/>
      <c r="L151" s="51"/>
      <c r="M151" s="51"/>
      <c r="N151" s="51"/>
      <c r="O151" s="51"/>
      <c r="P151" s="51"/>
      <c r="Q151" s="51">
        <v>9959.36</v>
      </c>
      <c r="R151" s="51"/>
      <c r="S151" s="51"/>
      <c r="T151" s="40">
        <f t="shared" si="2"/>
        <v>9959.36</v>
      </c>
    </row>
    <row r="152" spans="1:20" ht="15" x14ac:dyDescent="0.25">
      <c r="A152" s="47">
        <v>2032</v>
      </c>
      <c r="B152" s="57" t="s">
        <v>195</v>
      </c>
      <c r="C152" s="55">
        <v>43810</v>
      </c>
      <c r="D152" s="47" t="s">
        <v>27</v>
      </c>
      <c r="E152" s="47" t="s">
        <v>28</v>
      </c>
      <c r="F152" s="47"/>
      <c r="G152" s="59"/>
      <c r="H152" s="63">
        <v>9435.7199999999993</v>
      </c>
      <c r="I152" s="49"/>
      <c r="J152" s="50"/>
      <c r="K152" s="51"/>
      <c r="L152" s="51"/>
      <c r="M152" s="51"/>
      <c r="N152" s="51"/>
      <c r="O152" s="51"/>
      <c r="P152" s="51"/>
      <c r="Q152" s="51">
        <v>9435.7199999999993</v>
      </c>
      <c r="R152" s="51"/>
      <c r="S152" s="51"/>
      <c r="T152" s="40">
        <f t="shared" si="2"/>
        <v>9435.7199999999993</v>
      </c>
    </row>
    <row r="153" spans="1:20" ht="15" x14ac:dyDescent="0.25">
      <c r="A153" s="47">
        <v>2032</v>
      </c>
      <c r="B153" s="57" t="s">
        <v>196</v>
      </c>
      <c r="C153" s="55">
        <v>43830</v>
      </c>
      <c r="D153" s="47" t="s">
        <v>27</v>
      </c>
      <c r="E153" s="47" t="s">
        <v>28</v>
      </c>
      <c r="F153" s="47"/>
      <c r="G153" s="59"/>
      <c r="H153" s="63">
        <v>3934.56</v>
      </c>
      <c r="I153" s="49"/>
      <c r="J153" s="50"/>
      <c r="K153" s="51"/>
      <c r="L153" s="51"/>
      <c r="M153" s="51"/>
      <c r="N153" s="51"/>
      <c r="O153" s="51"/>
      <c r="P153" s="51"/>
      <c r="Q153" s="51">
        <v>3934.56</v>
      </c>
      <c r="R153" s="51"/>
      <c r="S153" s="51"/>
      <c r="T153" s="40">
        <f t="shared" si="2"/>
        <v>3934.56</v>
      </c>
    </row>
    <row r="154" spans="1:20" ht="15" x14ac:dyDescent="0.25">
      <c r="A154" s="47">
        <v>2032</v>
      </c>
      <c r="B154" s="57" t="s">
        <v>197</v>
      </c>
      <c r="C154" s="55">
        <v>43780</v>
      </c>
      <c r="D154" s="47" t="s">
        <v>27</v>
      </c>
      <c r="E154" s="47" t="s">
        <v>28</v>
      </c>
      <c r="F154" s="47"/>
      <c r="G154" s="59"/>
      <c r="H154" s="63">
        <v>919.45</v>
      </c>
      <c r="I154" s="49"/>
      <c r="J154" s="50"/>
      <c r="K154" s="51"/>
      <c r="L154" s="51"/>
      <c r="M154" s="51"/>
      <c r="N154" s="51"/>
      <c r="O154" s="51"/>
      <c r="P154" s="51"/>
      <c r="Q154" s="51">
        <v>919.45</v>
      </c>
      <c r="R154" s="51"/>
      <c r="S154" s="51"/>
      <c r="T154" s="40">
        <f t="shared" si="2"/>
        <v>919.45</v>
      </c>
    </row>
    <row r="155" spans="1:20" ht="15" x14ac:dyDescent="0.25">
      <c r="A155" s="47">
        <v>2032</v>
      </c>
      <c r="B155" s="57" t="s">
        <v>198</v>
      </c>
      <c r="C155" s="55">
        <v>43780</v>
      </c>
      <c r="D155" s="47" t="s">
        <v>27</v>
      </c>
      <c r="E155" s="47" t="s">
        <v>28</v>
      </c>
      <c r="F155" s="47"/>
      <c r="G155" s="59"/>
      <c r="H155" s="63">
        <v>1278.3399999999999</v>
      </c>
      <c r="I155" s="49"/>
      <c r="J155" s="50"/>
      <c r="K155" s="51"/>
      <c r="L155" s="51"/>
      <c r="M155" s="51"/>
      <c r="N155" s="51"/>
      <c r="O155" s="51"/>
      <c r="P155" s="51"/>
      <c r="Q155" s="51">
        <v>1278.3399999999999</v>
      </c>
      <c r="R155" s="51"/>
      <c r="S155" s="51"/>
      <c r="T155" s="40">
        <f t="shared" si="2"/>
        <v>1278.3399999999999</v>
      </c>
    </row>
    <row r="156" spans="1:20" ht="15" x14ac:dyDescent="0.25">
      <c r="A156" s="47">
        <v>2032</v>
      </c>
      <c r="B156" s="57" t="s">
        <v>199</v>
      </c>
      <c r="C156" s="55">
        <v>43780</v>
      </c>
      <c r="D156" s="47" t="s">
        <v>27</v>
      </c>
      <c r="E156" s="47" t="s">
        <v>28</v>
      </c>
      <c r="F156" s="47"/>
      <c r="G156" s="59"/>
      <c r="H156" s="63">
        <v>1929.2</v>
      </c>
      <c r="I156" s="49"/>
      <c r="J156" s="50"/>
      <c r="K156" s="51"/>
      <c r="L156" s="51"/>
      <c r="M156" s="51"/>
      <c r="N156" s="51"/>
      <c r="O156" s="51"/>
      <c r="P156" s="51"/>
      <c r="Q156" s="51">
        <v>1929.2</v>
      </c>
      <c r="R156" s="51"/>
      <c r="S156" s="51"/>
      <c r="T156" s="40">
        <f t="shared" si="2"/>
        <v>1929.2</v>
      </c>
    </row>
    <row r="157" spans="1:20" ht="15" x14ac:dyDescent="0.25">
      <c r="A157" s="47">
        <v>2032</v>
      </c>
      <c r="B157" s="47" t="s">
        <v>200</v>
      </c>
      <c r="C157" s="55">
        <v>43789</v>
      </c>
      <c r="D157" s="47" t="s">
        <v>27</v>
      </c>
      <c r="E157" s="47" t="s">
        <v>201</v>
      </c>
      <c r="F157" s="47"/>
      <c r="G157" s="59"/>
      <c r="H157" s="63">
        <v>805.92</v>
      </c>
      <c r="I157" s="49"/>
      <c r="J157" s="50"/>
      <c r="K157" s="51"/>
      <c r="L157" s="51"/>
      <c r="M157" s="51"/>
      <c r="N157" s="50">
        <v>805.92</v>
      </c>
      <c r="O157" s="65"/>
      <c r="P157" s="65"/>
      <c r="Q157" s="51"/>
      <c r="R157" s="51"/>
      <c r="S157" s="51"/>
      <c r="T157" s="40">
        <f t="shared" si="2"/>
        <v>805.92</v>
      </c>
    </row>
    <row r="158" spans="1:20" ht="15" x14ac:dyDescent="0.25">
      <c r="A158" s="47">
        <v>2032</v>
      </c>
      <c r="B158" t="s">
        <v>202</v>
      </c>
      <c r="C158" s="35">
        <v>43789</v>
      </c>
      <c r="D158" s="47" t="s">
        <v>27</v>
      </c>
      <c r="E158" t="s">
        <v>203</v>
      </c>
      <c r="G158" s="59"/>
      <c r="H158" s="63">
        <v>362.66</v>
      </c>
      <c r="I158" s="49"/>
      <c r="J158" s="50">
        <v>362.66</v>
      </c>
      <c r="K158" s="51"/>
      <c r="L158" s="51"/>
      <c r="M158" s="51"/>
      <c r="N158" s="51"/>
      <c r="O158" s="51"/>
      <c r="P158" s="51"/>
      <c r="Q158" s="51"/>
      <c r="R158" s="51"/>
      <c r="S158" s="51"/>
      <c r="T158" s="40">
        <f t="shared" si="2"/>
        <v>362.66</v>
      </c>
    </row>
    <row r="159" spans="1:20" ht="15" x14ac:dyDescent="0.25">
      <c r="A159" s="47">
        <v>2032</v>
      </c>
      <c r="B159" s="47" t="s">
        <v>204</v>
      </c>
      <c r="C159" s="55">
        <v>43789</v>
      </c>
      <c r="D159" s="47" t="s">
        <v>27</v>
      </c>
      <c r="E159" s="47" t="s">
        <v>201</v>
      </c>
      <c r="F159" s="47"/>
      <c r="G159" s="59"/>
      <c r="H159" s="63">
        <v>3858.76</v>
      </c>
      <c r="I159" s="49"/>
      <c r="J159" s="50"/>
      <c r="K159" s="51"/>
      <c r="L159" s="51"/>
      <c r="M159" s="51"/>
      <c r="N159" s="50">
        <v>3858.76</v>
      </c>
      <c r="O159" s="65"/>
      <c r="P159" s="65"/>
      <c r="Q159" s="51"/>
      <c r="R159" s="51"/>
      <c r="S159" s="51"/>
      <c r="T159" s="40">
        <f t="shared" si="2"/>
        <v>3858.76</v>
      </c>
    </row>
    <row r="160" spans="1:20" ht="15" x14ac:dyDescent="0.25">
      <c r="A160" s="47">
        <v>2032</v>
      </c>
      <c r="B160" t="s">
        <v>204</v>
      </c>
      <c r="C160" s="35">
        <v>43789</v>
      </c>
      <c r="D160" s="47" t="s">
        <v>27</v>
      </c>
      <c r="E160" t="s">
        <v>205</v>
      </c>
      <c r="G160" s="59"/>
      <c r="H160" s="63">
        <v>964.69</v>
      </c>
      <c r="I160" s="49"/>
      <c r="J160" s="50">
        <v>964.69</v>
      </c>
      <c r="K160" s="51"/>
      <c r="L160" s="51"/>
      <c r="M160" s="51"/>
      <c r="N160" s="51"/>
      <c r="O160" s="51"/>
      <c r="P160" s="51"/>
      <c r="Q160" s="51"/>
      <c r="R160" s="51"/>
      <c r="S160" s="51"/>
      <c r="T160" s="40">
        <f t="shared" si="2"/>
        <v>964.69</v>
      </c>
    </row>
    <row r="161" spans="1:20" ht="15" x14ac:dyDescent="0.25">
      <c r="A161" s="47">
        <v>2032</v>
      </c>
      <c r="B161" s="47" t="s">
        <v>206</v>
      </c>
      <c r="C161" s="55">
        <v>43789</v>
      </c>
      <c r="D161" s="47" t="s">
        <v>27</v>
      </c>
      <c r="E161" s="47" t="s">
        <v>201</v>
      </c>
      <c r="F161" s="47"/>
      <c r="G161" s="59"/>
      <c r="H161" s="63">
        <v>1386.19</v>
      </c>
      <c r="I161" s="49"/>
      <c r="J161" s="50"/>
      <c r="K161" s="51"/>
      <c r="L161" s="51"/>
      <c r="M161" s="51"/>
      <c r="N161" s="50">
        <v>1386.19</v>
      </c>
      <c r="O161" s="65"/>
      <c r="P161" s="65"/>
      <c r="Q161" s="51"/>
      <c r="R161" s="51"/>
      <c r="S161" s="51"/>
      <c r="T161" s="40">
        <f t="shared" si="2"/>
        <v>1386.19</v>
      </c>
    </row>
    <row r="162" spans="1:20" ht="15" x14ac:dyDescent="0.25">
      <c r="A162" s="47">
        <v>2032</v>
      </c>
      <c r="B162" t="s">
        <v>207</v>
      </c>
      <c r="C162" s="35">
        <v>43789</v>
      </c>
      <c r="D162" s="47" t="s">
        <v>27</v>
      </c>
      <c r="E162" t="s">
        <v>208</v>
      </c>
      <c r="G162" s="59"/>
      <c r="H162" s="63">
        <v>943.72</v>
      </c>
      <c r="I162" s="49"/>
      <c r="J162" s="50">
        <v>943.72</v>
      </c>
      <c r="K162" s="51"/>
      <c r="L162" s="51"/>
      <c r="M162" s="51"/>
      <c r="N162" s="51"/>
      <c r="O162" s="51"/>
      <c r="P162" s="51"/>
      <c r="Q162" s="51"/>
      <c r="R162" s="51"/>
      <c r="S162" s="51"/>
      <c r="T162" s="40">
        <f t="shared" si="2"/>
        <v>943.72</v>
      </c>
    </row>
    <row r="163" spans="1:20" ht="15" x14ac:dyDescent="0.25">
      <c r="A163" s="47"/>
      <c r="B163" t="s">
        <v>209</v>
      </c>
      <c r="C163" s="35">
        <v>43677</v>
      </c>
      <c r="D163" s="47" t="s">
        <v>27</v>
      </c>
      <c r="E163" t="s">
        <v>30</v>
      </c>
      <c r="G163" s="59"/>
      <c r="H163" s="66">
        <v>6674.9</v>
      </c>
      <c r="I163" s="49"/>
      <c r="J163" s="50"/>
      <c r="K163" s="51"/>
      <c r="L163" s="52">
        <v>6674.9</v>
      </c>
      <c r="M163" s="140"/>
      <c r="N163" s="51"/>
      <c r="O163" s="51"/>
      <c r="P163" s="51"/>
      <c r="Q163" s="51"/>
      <c r="R163" s="51"/>
      <c r="S163" s="51"/>
      <c r="T163" s="40">
        <f t="shared" si="2"/>
        <v>6674.9</v>
      </c>
    </row>
    <row r="164" spans="1:20" ht="15" x14ac:dyDescent="0.25">
      <c r="A164" s="67"/>
      <c r="B164" s="67"/>
      <c r="C164" s="68">
        <v>43708</v>
      </c>
      <c r="D164" s="67"/>
      <c r="E164" s="67" t="s">
        <v>210</v>
      </c>
      <c r="F164" s="67"/>
      <c r="G164" s="69">
        <v>43708</v>
      </c>
      <c r="H164" s="70">
        <v>156000</v>
      </c>
      <c r="I164" s="71"/>
      <c r="J164" s="72"/>
      <c r="K164" s="73"/>
      <c r="L164" s="73"/>
      <c r="M164" s="74">
        <v>156000</v>
      </c>
      <c r="N164" s="73"/>
      <c r="O164" s="73"/>
      <c r="P164" s="73"/>
      <c r="Q164" s="73"/>
      <c r="R164" s="73"/>
      <c r="S164" s="73"/>
      <c r="T164" s="73">
        <f t="shared" si="2"/>
        <v>156000</v>
      </c>
    </row>
    <row r="165" spans="1:20" ht="15" x14ac:dyDescent="0.25">
      <c r="A165" s="67"/>
      <c r="B165" s="67"/>
      <c r="C165" s="68">
        <v>43738</v>
      </c>
      <c r="D165" s="67"/>
      <c r="E165" s="67" t="s">
        <v>211</v>
      </c>
      <c r="F165" s="67"/>
      <c r="G165" s="69">
        <v>43738</v>
      </c>
      <c r="H165" s="70">
        <v>-75909.100000000006</v>
      </c>
      <c r="I165" s="71"/>
      <c r="J165" s="72"/>
      <c r="K165" s="73"/>
      <c r="L165" s="73"/>
      <c r="M165" s="74">
        <v>-75909.100000000006</v>
      </c>
      <c r="N165" s="73"/>
      <c r="O165" s="73"/>
      <c r="P165" s="73"/>
      <c r="Q165" s="73"/>
      <c r="R165" s="73"/>
      <c r="S165" s="73"/>
      <c r="T165" s="73">
        <f t="shared" si="2"/>
        <v>-75909.100000000006</v>
      </c>
    </row>
    <row r="166" spans="1:20" ht="15" x14ac:dyDescent="0.25">
      <c r="A166" s="67"/>
      <c r="B166" s="67"/>
      <c r="C166" s="68">
        <v>43799</v>
      </c>
      <c r="D166" s="67"/>
      <c r="E166" s="67" t="s">
        <v>211</v>
      </c>
      <c r="F166" s="67"/>
      <c r="G166" s="69">
        <v>43799</v>
      </c>
      <c r="H166" s="75">
        <v>-80090.899999999994</v>
      </c>
      <c r="I166" s="76"/>
      <c r="J166" s="77"/>
      <c r="K166" s="73"/>
      <c r="L166" s="73"/>
      <c r="M166" s="78">
        <v>-80090.899999999994</v>
      </c>
      <c r="N166" s="73"/>
      <c r="O166" s="73"/>
      <c r="P166" s="73"/>
      <c r="Q166" s="73"/>
      <c r="R166" s="73"/>
      <c r="S166" s="73"/>
      <c r="T166" s="73">
        <f t="shared" si="2"/>
        <v>-80090.899999999994</v>
      </c>
    </row>
    <row r="167" spans="1:20" ht="15" x14ac:dyDescent="0.25">
      <c r="A167" s="45"/>
      <c r="B167" s="1"/>
      <c r="G167" s="28"/>
      <c r="H167" s="79"/>
      <c r="I167" s="80"/>
      <c r="J167" s="49"/>
      <c r="K167" s="81"/>
      <c r="L167" s="81"/>
      <c r="M167" s="81"/>
      <c r="N167" s="81"/>
      <c r="O167" s="81"/>
      <c r="P167" s="81"/>
      <c r="Q167" s="81"/>
      <c r="R167" s="81"/>
      <c r="S167" s="81"/>
      <c r="T167" s="81"/>
    </row>
    <row r="168" spans="1:20" ht="15.75" thickBot="1" x14ac:dyDescent="0.3">
      <c r="B168" s="1"/>
      <c r="E168" s="82" t="s">
        <v>212</v>
      </c>
      <c r="G168" s="28"/>
      <c r="H168" s="83">
        <f>SUM(H11:H167)</f>
        <v>1954564.1400000001</v>
      </c>
      <c r="I168" s="84">
        <f>SUM(I11:I166)</f>
        <v>922.92</v>
      </c>
      <c r="J168" s="84">
        <f t="shared" ref="J168:S168" si="3">SUM(J11:J166)</f>
        <v>30811.84</v>
      </c>
      <c r="K168" s="84">
        <f t="shared" si="3"/>
        <v>8523.75</v>
      </c>
      <c r="L168" s="141">
        <f t="shared" si="3"/>
        <v>85238.34</v>
      </c>
      <c r="M168" s="84">
        <f t="shared" si="3"/>
        <v>1594676.4700000002</v>
      </c>
      <c r="N168" s="84">
        <f t="shared" si="3"/>
        <v>9584.9800000000014</v>
      </c>
      <c r="O168" s="84">
        <f t="shared" si="3"/>
        <v>90926.45</v>
      </c>
      <c r="P168" s="142">
        <f t="shared" si="3"/>
        <v>7858.46</v>
      </c>
      <c r="Q168" s="84">
        <f t="shared" si="3"/>
        <v>102176.34999999999</v>
      </c>
      <c r="R168" s="84">
        <f t="shared" si="3"/>
        <v>19333.560000000001</v>
      </c>
      <c r="S168" s="84">
        <f t="shared" si="3"/>
        <v>4511.0200000000004</v>
      </c>
      <c r="T168" s="85">
        <f>SUM(I168:S168)</f>
        <v>1954564.1400000004</v>
      </c>
    </row>
    <row r="169" spans="1:20" ht="15" x14ac:dyDescent="0.25">
      <c r="B169" s="1"/>
      <c r="G169" s="28"/>
      <c r="H169" s="27"/>
      <c r="I169" s="27"/>
      <c r="J169" s="29"/>
    </row>
    <row r="170" spans="1:20" ht="15" x14ac:dyDescent="0.25">
      <c r="B170" s="1"/>
      <c r="G170" s="28"/>
      <c r="H170" s="27"/>
      <c r="I170" s="27"/>
      <c r="J170" s="29"/>
    </row>
    <row r="171" spans="1:20" ht="15" x14ac:dyDescent="0.25">
      <c r="B171" s="1"/>
      <c r="G171" s="28"/>
      <c r="H171" s="86">
        <f>SUM(H135:H163)</f>
        <v>158361.86000000004</v>
      </c>
      <c r="I171" s="86"/>
      <c r="J171" s="29" t="s">
        <v>213</v>
      </c>
    </row>
    <row r="172" spans="1:20" ht="15" x14ac:dyDescent="0.25">
      <c r="B172" s="1"/>
      <c r="G172" s="28"/>
      <c r="H172" s="27"/>
      <c r="I172" s="27"/>
      <c r="J172" s="29"/>
    </row>
    <row r="173" spans="1:20" ht="15" x14ac:dyDescent="0.25">
      <c r="B173" s="1"/>
      <c r="G173" s="28"/>
      <c r="H173" s="87">
        <v>85238.34</v>
      </c>
      <c r="I173" s="87"/>
      <c r="J173" s="29" t="s">
        <v>214</v>
      </c>
    </row>
    <row r="174" spans="1:20" ht="15" x14ac:dyDescent="0.25">
      <c r="B174" s="1"/>
      <c r="G174" s="28"/>
      <c r="H174" s="88">
        <v>7858.46</v>
      </c>
      <c r="I174" s="88"/>
      <c r="J174" s="29" t="s">
        <v>215</v>
      </c>
    </row>
  </sheetData>
  <mergeCells count="11">
    <mergeCell ref="N3:N8"/>
    <mergeCell ref="I3:I8"/>
    <mergeCell ref="J3:J8"/>
    <mergeCell ref="K3:K8"/>
    <mergeCell ref="L3:L8"/>
    <mergeCell ref="M3:M8"/>
    <mergeCell ref="O3:O8"/>
    <mergeCell ref="P3:P8"/>
    <mergeCell ref="Q3:Q8"/>
    <mergeCell ref="R3:R8"/>
    <mergeCell ref="S3:S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9"/>
  <sheetViews>
    <sheetView workbookViewId="0">
      <selection activeCell="J72" sqref="J72"/>
    </sheetView>
  </sheetViews>
  <sheetFormatPr defaultRowHeight="12.75" x14ac:dyDescent="0.2"/>
  <cols>
    <col min="3" max="3" width="10.140625" bestFit="1" customWidth="1"/>
    <col min="4" max="4" width="26.42578125" bestFit="1" customWidth="1"/>
    <col min="5" max="5" width="18.140625" bestFit="1" customWidth="1"/>
    <col min="7" max="7" width="10.140625" bestFit="1" customWidth="1"/>
    <col min="8" max="8" width="11.5703125" bestFit="1" customWidth="1"/>
    <col min="9" max="12" width="4.7109375" customWidth="1"/>
    <col min="13" max="13" width="11.28515625" bestFit="1" customWidth="1"/>
    <col min="14" max="16" width="4.7109375" customWidth="1"/>
    <col min="17" max="17" width="9.28515625" bestFit="1" customWidth="1"/>
    <col min="18" max="19" width="4.7109375" customWidth="1"/>
    <col min="20" max="20" width="11.28515625" bestFit="1" customWidth="1"/>
  </cols>
  <sheetData>
    <row r="1" spans="1:20" ht="15" x14ac:dyDescent="0.25">
      <c r="B1" s="89"/>
      <c r="G1" s="28"/>
      <c r="H1" s="27"/>
      <c r="I1" s="27"/>
      <c r="J1" s="27"/>
    </row>
    <row r="2" spans="1:20" ht="15" x14ac:dyDescent="0.25">
      <c r="A2" s="27" t="s">
        <v>216</v>
      </c>
      <c r="B2" s="89"/>
      <c r="G2" s="28"/>
      <c r="H2" s="97" t="s">
        <v>372</v>
      </c>
      <c r="I2" s="134">
        <v>143.09899999999999</v>
      </c>
      <c r="J2" s="133">
        <v>107.1</v>
      </c>
      <c r="K2" s="134">
        <v>107.2</v>
      </c>
      <c r="L2" s="134">
        <v>593</v>
      </c>
      <c r="M2" s="134">
        <v>593.29999999999995</v>
      </c>
      <c r="N2" s="134">
        <v>593.29999999999995</v>
      </c>
      <c r="O2" s="134">
        <v>593.29999999999995</v>
      </c>
      <c r="P2" s="134">
        <v>593</v>
      </c>
      <c r="Q2" s="134">
        <v>593.29999999999995</v>
      </c>
      <c r="R2" s="134">
        <v>593.29999999999995</v>
      </c>
      <c r="S2" s="134">
        <v>593.29999999999995</v>
      </c>
    </row>
    <row r="3" spans="1:20" ht="15" x14ac:dyDescent="0.25">
      <c r="A3" s="27"/>
      <c r="B3" s="89"/>
      <c r="G3" s="28"/>
      <c r="H3" s="97"/>
      <c r="I3" s="207" t="s">
        <v>9</v>
      </c>
      <c r="J3" s="207" t="s">
        <v>10</v>
      </c>
      <c r="K3" s="207" t="s">
        <v>11</v>
      </c>
      <c r="L3" s="207" t="s">
        <v>12</v>
      </c>
      <c r="M3" s="207" t="s">
        <v>12</v>
      </c>
      <c r="N3" s="207" t="s">
        <v>13</v>
      </c>
      <c r="O3" s="207" t="s">
        <v>14</v>
      </c>
      <c r="P3" s="207" t="s">
        <v>15</v>
      </c>
      <c r="Q3" s="207" t="s">
        <v>15</v>
      </c>
      <c r="R3" s="207" t="s">
        <v>16</v>
      </c>
      <c r="S3" s="207" t="s">
        <v>17</v>
      </c>
    </row>
    <row r="4" spans="1:20" ht="15" x14ac:dyDescent="0.25">
      <c r="A4" s="27"/>
      <c r="B4" s="89"/>
      <c r="G4" s="28"/>
      <c r="H4" s="9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</row>
    <row r="5" spans="1:20" ht="15" x14ac:dyDescent="0.25">
      <c r="A5" s="27"/>
      <c r="B5" s="89"/>
      <c r="G5" s="28"/>
      <c r="H5" s="9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20" ht="15" x14ac:dyDescent="0.25">
      <c r="A6" s="27"/>
      <c r="B6" s="89"/>
      <c r="G6" s="28"/>
      <c r="H6" s="9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20" ht="15" x14ac:dyDescent="0.25">
      <c r="A7" s="27"/>
      <c r="B7" s="89"/>
      <c r="G7" s="28"/>
      <c r="H7" s="9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</row>
    <row r="8" spans="1:20" ht="15" x14ac:dyDescent="0.25">
      <c r="A8" s="27"/>
      <c r="B8" s="89"/>
      <c r="G8" s="28"/>
      <c r="H8" s="9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20" ht="15" x14ac:dyDescent="0.25">
      <c r="A9" s="27"/>
      <c r="B9" s="89"/>
      <c r="G9" s="28"/>
      <c r="H9" s="97"/>
      <c r="I9" s="132">
        <v>0</v>
      </c>
      <c r="J9" s="132">
        <v>0</v>
      </c>
      <c r="K9" s="132">
        <v>0</v>
      </c>
      <c r="L9" s="132">
        <v>428</v>
      </c>
      <c r="M9" s="132">
        <v>428</v>
      </c>
      <c r="N9" s="132">
        <v>429</v>
      </c>
      <c r="O9" s="132">
        <v>431</v>
      </c>
      <c r="P9" s="132">
        <v>434</v>
      </c>
      <c r="Q9" s="132">
        <v>434</v>
      </c>
      <c r="R9" s="132">
        <v>443</v>
      </c>
      <c r="S9" s="132">
        <v>457</v>
      </c>
    </row>
    <row r="10" spans="1:20" ht="15.75" thickBot="1" x14ac:dyDescent="0.3">
      <c r="A10" s="30" t="s">
        <v>18</v>
      </c>
      <c r="B10" s="90" t="s">
        <v>19</v>
      </c>
      <c r="C10" s="30" t="s">
        <v>20</v>
      </c>
      <c r="D10" s="30" t="s">
        <v>21</v>
      </c>
      <c r="E10" s="30" t="s">
        <v>22</v>
      </c>
      <c r="F10" s="30" t="s">
        <v>23</v>
      </c>
      <c r="G10" s="30" t="s">
        <v>24</v>
      </c>
      <c r="H10" s="30" t="s">
        <v>25</v>
      </c>
      <c r="I10" s="143"/>
      <c r="J10" s="144"/>
      <c r="K10" s="144"/>
      <c r="L10" s="144"/>
      <c r="M10" s="144"/>
      <c r="N10" s="144"/>
      <c r="O10" s="144"/>
      <c r="P10" s="144"/>
      <c r="Q10" s="144"/>
      <c r="R10" s="144"/>
      <c r="S10" s="138"/>
      <c r="T10" s="30" t="s">
        <v>26</v>
      </c>
    </row>
    <row r="11" spans="1:20" ht="15" x14ac:dyDescent="0.25">
      <c r="A11">
        <v>10637</v>
      </c>
      <c r="B11" s="89">
        <v>190001</v>
      </c>
      <c r="C11" s="35">
        <v>43738</v>
      </c>
      <c r="D11" t="s">
        <v>217</v>
      </c>
      <c r="E11" t="s">
        <v>120</v>
      </c>
      <c r="F11">
        <v>154038</v>
      </c>
      <c r="G11" s="36">
        <v>43777</v>
      </c>
      <c r="H11" s="91">
        <v>29413.33</v>
      </c>
      <c r="I11" s="92"/>
      <c r="J11" s="92"/>
      <c r="K11" s="93"/>
      <c r="L11" s="93"/>
      <c r="M11" s="94">
        <v>29413.33</v>
      </c>
      <c r="N11" s="93"/>
      <c r="O11" s="93"/>
      <c r="P11" s="93"/>
      <c r="Q11" s="93"/>
      <c r="R11" s="40"/>
      <c r="S11" s="93"/>
      <c r="T11" s="40">
        <f t="shared" ref="T11:T57" si="0">SUM(I11:S11)</f>
        <v>29413.33</v>
      </c>
    </row>
    <row r="12" spans="1:20" ht="15" x14ac:dyDescent="0.25">
      <c r="A12">
        <v>10637</v>
      </c>
      <c r="B12" s="89" t="s">
        <v>221</v>
      </c>
      <c r="C12" s="35">
        <v>43752</v>
      </c>
      <c r="D12" t="s">
        <v>217</v>
      </c>
      <c r="E12" t="s">
        <v>222</v>
      </c>
      <c r="F12">
        <v>154653</v>
      </c>
      <c r="G12" s="36">
        <v>43833</v>
      </c>
      <c r="H12" s="91">
        <v>10745.04</v>
      </c>
      <c r="I12" s="92"/>
      <c r="J12" s="92"/>
      <c r="K12" s="93"/>
      <c r="L12" s="93"/>
      <c r="M12" s="94">
        <v>10745.04</v>
      </c>
      <c r="N12" s="93"/>
      <c r="O12" s="93"/>
      <c r="P12" s="93"/>
      <c r="Q12" s="93"/>
      <c r="R12" s="40"/>
      <c r="S12" s="93"/>
      <c r="T12" s="40">
        <f t="shared" si="0"/>
        <v>10745.04</v>
      </c>
    </row>
    <row r="13" spans="1:20" ht="15" x14ac:dyDescent="0.25">
      <c r="A13">
        <v>10637</v>
      </c>
      <c r="B13" s="89" t="s">
        <v>235</v>
      </c>
      <c r="C13" s="35">
        <v>43752</v>
      </c>
      <c r="D13" t="s">
        <v>217</v>
      </c>
      <c r="E13" t="s">
        <v>236</v>
      </c>
      <c r="F13">
        <v>154720</v>
      </c>
      <c r="G13" s="36">
        <v>43840</v>
      </c>
      <c r="H13" s="91">
        <v>16545</v>
      </c>
      <c r="I13" s="92"/>
      <c r="J13" s="92"/>
      <c r="K13" s="93"/>
      <c r="L13" s="93"/>
      <c r="M13" s="94">
        <v>16545</v>
      </c>
      <c r="N13" s="93"/>
      <c r="O13" s="93"/>
      <c r="P13" s="93"/>
      <c r="Q13" s="93"/>
      <c r="R13" s="40"/>
      <c r="S13" s="93"/>
      <c r="T13" s="40">
        <f t="shared" si="0"/>
        <v>16545</v>
      </c>
    </row>
    <row r="14" spans="1:20" ht="15" x14ac:dyDescent="0.25">
      <c r="A14">
        <v>10637</v>
      </c>
      <c r="B14" s="89" t="s">
        <v>223</v>
      </c>
      <c r="C14" s="35">
        <v>43759</v>
      </c>
      <c r="D14" t="s">
        <v>217</v>
      </c>
      <c r="E14" t="s">
        <v>30</v>
      </c>
      <c r="F14">
        <v>154653</v>
      </c>
      <c r="G14" s="36">
        <v>43833</v>
      </c>
      <c r="H14" s="91">
        <v>14652.33</v>
      </c>
      <c r="I14" s="92"/>
      <c r="J14" s="92"/>
      <c r="K14" s="93"/>
      <c r="L14" s="93"/>
      <c r="M14" s="94">
        <v>14652.33</v>
      </c>
      <c r="N14" s="93"/>
      <c r="O14" s="93"/>
      <c r="P14" s="93"/>
      <c r="Q14" s="93"/>
      <c r="R14" s="40"/>
      <c r="S14" s="93"/>
      <c r="T14" s="40">
        <f t="shared" si="0"/>
        <v>14652.33</v>
      </c>
    </row>
    <row r="15" spans="1:20" ht="15" x14ac:dyDescent="0.25">
      <c r="A15">
        <v>10637</v>
      </c>
      <c r="B15" s="89" t="s">
        <v>237</v>
      </c>
      <c r="C15" s="35">
        <v>43759</v>
      </c>
      <c r="D15" t="s">
        <v>217</v>
      </c>
      <c r="E15" t="s">
        <v>30</v>
      </c>
      <c r="F15">
        <v>154720</v>
      </c>
      <c r="G15" s="36">
        <v>43840</v>
      </c>
      <c r="H15" s="91">
        <v>18383.330000000002</v>
      </c>
      <c r="I15" s="92"/>
      <c r="J15" s="92"/>
      <c r="K15" s="93"/>
      <c r="L15" s="93"/>
      <c r="M15" s="94">
        <v>18383.330000000002</v>
      </c>
      <c r="N15" s="93"/>
      <c r="O15" s="93"/>
      <c r="P15" s="93"/>
      <c r="Q15" s="93"/>
      <c r="R15" s="40"/>
      <c r="S15" s="93"/>
      <c r="T15" s="40">
        <f t="shared" si="0"/>
        <v>18383.330000000002</v>
      </c>
    </row>
    <row r="16" spans="1:20" ht="15" x14ac:dyDescent="0.25">
      <c r="A16">
        <v>10637</v>
      </c>
      <c r="B16" s="89" t="s">
        <v>224</v>
      </c>
      <c r="C16" s="35">
        <v>43766</v>
      </c>
      <c r="D16" t="s">
        <v>217</v>
      </c>
      <c r="E16" t="s">
        <v>225</v>
      </c>
      <c r="F16">
        <v>154653</v>
      </c>
      <c r="G16" s="36">
        <v>43833</v>
      </c>
      <c r="H16" s="91">
        <v>8745.2000000000007</v>
      </c>
      <c r="I16" s="92"/>
      <c r="J16" s="92"/>
      <c r="K16" s="93"/>
      <c r="L16" s="93"/>
      <c r="M16" s="94">
        <v>8745.2000000000007</v>
      </c>
      <c r="N16" s="93"/>
      <c r="O16" s="93"/>
      <c r="P16" s="93"/>
      <c r="Q16" s="93"/>
      <c r="R16" s="40"/>
      <c r="S16" s="93"/>
      <c r="T16" s="40">
        <f t="shared" si="0"/>
        <v>8745.2000000000007</v>
      </c>
    </row>
    <row r="17" spans="1:20" ht="15" x14ac:dyDescent="0.25">
      <c r="A17">
        <v>10637</v>
      </c>
      <c r="B17" s="89" t="s">
        <v>238</v>
      </c>
      <c r="C17" s="35">
        <v>43766</v>
      </c>
      <c r="D17" t="s">
        <v>217</v>
      </c>
      <c r="E17" t="s">
        <v>239</v>
      </c>
      <c r="F17">
        <v>154720</v>
      </c>
      <c r="G17" s="36">
        <v>43840</v>
      </c>
      <c r="H17" s="91">
        <v>15292.33</v>
      </c>
      <c r="I17" s="92"/>
      <c r="J17" s="92"/>
      <c r="K17" s="93"/>
      <c r="L17" s="93"/>
      <c r="M17" s="94">
        <v>15292.33</v>
      </c>
      <c r="N17" s="93"/>
      <c r="O17" s="93"/>
      <c r="P17" s="93"/>
      <c r="Q17" s="93"/>
      <c r="R17" s="40"/>
      <c r="S17" s="93"/>
      <c r="T17" s="40">
        <f t="shared" si="0"/>
        <v>15292.33</v>
      </c>
    </row>
    <row r="18" spans="1:20" ht="15" x14ac:dyDescent="0.25">
      <c r="A18">
        <v>10637</v>
      </c>
      <c r="B18" s="89" t="s">
        <v>226</v>
      </c>
      <c r="C18" s="35">
        <v>43773</v>
      </c>
      <c r="D18" t="s">
        <v>217</v>
      </c>
      <c r="E18" t="s">
        <v>225</v>
      </c>
      <c r="F18">
        <v>154653</v>
      </c>
      <c r="G18" s="36">
        <v>43833</v>
      </c>
      <c r="H18" s="91">
        <v>9487.7099999999991</v>
      </c>
      <c r="I18" s="92"/>
      <c r="J18" s="92"/>
      <c r="K18" s="93"/>
      <c r="L18" s="93"/>
      <c r="M18" s="94">
        <v>9487.7099999999991</v>
      </c>
      <c r="N18" s="93"/>
      <c r="O18" s="93"/>
      <c r="P18" s="93"/>
      <c r="Q18" s="93"/>
      <c r="R18" s="40"/>
      <c r="S18" s="93"/>
      <c r="T18" s="40">
        <f t="shared" si="0"/>
        <v>9487.7099999999991</v>
      </c>
    </row>
    <row r="19" spans="1:20" ht="15" x14ac:dyDescent="0.25">
      <c r="A19">
        <v>10637</v>
      </c>
      <c r="B19" s="89" t="s">
        <v>240</v>
      </c>
      <c r="C19" s="35">
        <v>43773</v>
      </c>
      <c r="D19" t="s">
        <v>217</v>
      </c>
      <c r="E19" t="s">
        <v>239</v>
      </c>
      <c r="F19">
        <v>154720</v>
      </c>
      <c r="G19" s="36">
        <v>43840</v>
      </c>
      <c r="H19" s="91">
        <v>10330.459999999999</v>
      </c>
      <c r="I19" s="92"/>
      <c r="J19" s="92"/>
      <c r="K19" s="93"/>
      <c r="L19" s="93"/>
      <c r="M19" s="94">
        <v>10330.459999999999</v>
      </c>
      <c r="N19" s="93"/>
      <c r="O19" s="93"/>
      <c r="P19" s="93"/>
      <c r="Q19" s="93"/>
      <c r="R19" s="40"/>
      <c r="S19" s="93"/>
      <c r="T19" s="40">
        <f t="shared" si="0"/>
        <v>10330.459999999999</v>
      </c>
    </row>
    <row r="20" spans="1:20" ht="15" x14ac:dyDescent="0.25">
      <c r="A20">
        <v>10637</v>
      </c>
      <c r="B20" s="89" t="s">
        <v>227</v>
      </c>
      <c r="C20" s="35">
        <v>43780</v>
      </c>
      <c r="D20" t="s">
        <v>217</v>
      </c>
      <c r="E20" t="s">
        <v>228</v>
      </c>
      <c r="F20">
        <v>154653</v>
      </c>
      <c r="G20" s="36">
        <v>43833</v>
      </c>
      <c r="H20" s="91">
        <v>17582.8</v>
      </c>
      <c r="I20" s="92"/>
      <c r="J20" s="92"/>
      <c r="K20" s="93"/>
      <c r="L20" s="93"/>
      <c r="M20" s="94">
        <v>17582.8</v>
      </c>
      <c r="N20" s="93"/>
      <c r="O20" s="93"/>
      <c r="P20" s="93"/>
      <c r="Q20" s="93"/>
      <c r="R20" s="40"/>
      <c r="S20" s="93"/>
      <c r="T20" s="40">
        <f t="shared" si="0"/>
        <v>17582.8</v>
      </c>
    </row>
    <row r="21" spans="1:20" ht="15" x14ac:dyDescent="0.25">
      <c r="A21">
        <v>10637</v>
      </c>
      <c r="B21" s="89" t="s">
        <v>241</v>
      </c>
      <c r="C21" s="35">
        <v>43780</v>
      </c>
      <c r="D21" t="s">
        <v>217</v>
      </c>
      <c r="E21" t="s">
        <v>239</v>
      </c>
      <c r="F21">
        <v>154720</v>
      </c>
      <c r="G21" s="36">
        <v>43840</v>
      </c>
      <c r="H21" s="91">
        <v>22060</v>
      </c>
      <c r="I21" s="92"/>
      <c r="J21" s="92"/>
      <c r="K21" s="93"/>
      <c r="L21" s="93"/>
      <c r="M21" s="94">
        <v>22060</v>
      </c>
      <c r="N21" s="93"/>
      <c r="O21" s="93"/>
      <c r="P21" s="93"/>
      <c r="Q21" s="93"/>
      <c r="R21" s="40"/>
      <c r="S21" s="93"/>
      <c r="T21" s="40">
        <f t="shared" si="0"/>
        <v>22060</v>
      </c>
    </row>
    <row r="22" spans="1:20" ht="15" x14ac:dyDescent="0.25">
      <c r="A22">
        <v>10637</v>
      </c>
      <c r="B22" s="89" t="s">
        <v>242</v>
      </c>
      <c r="C22" s="35">
        <v>43780</v>
      </c>
      <c r="D22" t="s">
        <v>217</v>
      </c>
      <c r="E22" t="s">
        <v>243</v>
      </c>
      <c r="F22">
        <v>154720</v>
      </c>
      <c r="G22" s="36">
        <v>43840</v>
      </c>
      <c r="H22" s="91">
        <v>3060</v>
      </c>
      <c r="I22" s="92"/>
      <c r="J22" s="92"/>
      <c r="K22" s="93"/>
      <c r="L22" s="93"/>
      <c r="M22" s="94">
        <v>3060</v>
      </c>
      <c r="N22" s="93"/>
      <c r="O22" s="93"/>
      <c r="P22" s="93"/>
      <c r="Q22" s="93"/>
      <c r="R22" s="40"/>
      <c r="S22" s="93"/>
      <c r="T22" s="40">
        <f t="shared" si="0"/>
        <v>3060</v>
      </c>
    </row>
    <row r="23" spans="1:20" ht="15" x14ac:dyDescent="0.25">
      <c r="A23">
        <v>10637</v>
      </c>
      <c r="B23" s="1" t="s">
        <v>218</v>
      </c>
      <c r="C23" s="35">
        <v>43781</v>
      </c>
      <c r="D23" t="s">
        <v>217</v>
      </c>
      <c r="E23" t="s">
        <v>219</v>
      </c>
      <c r="F23">
        <v>154334</v>
      </c>
      <c r="G23" s="36">
        <v>43805</v>
      </c>
      <c r="H23" s="91">
        <v>1113.78</v>
      </c>
      <c r="I23" s="92"/>
      <c r="J23" s="92"/>
      <c r="K23" s="93"/>
      <c r="L23" s="93"/>
      <c r="M23" s="93"/>
      <c r="N23" s="93"/>
      <c r="O23" s="93"/>
      <c r="P23" s="93"/>
      <c r="Q23" s="95">
        <v>1113.78</v>
      </c>
      <c r="R23" s="40"/>
      <c r="S23" s="93"/>
      <c r="T23" s="40">
        <f t="shared" si="0"/>
        <v>1113.78</v>
      </c>
    </row>
    <row r="24" spans="1:20" ht="15" x14ac:dyDescent="0.25">
      <c r="A24">
        <v>10637</v>
      </c>
      <c r="B24" s="89" t="s">
        <v>229</v>
      </c>
      <c r="C24" s="35">
        <v>43787</v>
      </c>
      <c r="D24" t="s">
        <v>217</v>
      </c>
      <c r="E24" t="s">
        <v>225</v>
      </c>
      <c r="F24">
        <v>154653</v>
      </c>
      <c r="G24" s="36">
        <v>43833</v>
      </c>
      <c r="H24" s="91">
        <v>9768.2199999999993</v>
      </c>
      <c r="I24" s="92"/>
      <c r="J24" s="92"/>
      <c r="K24" s="93"/>
      <c r="L24" s="93"/>
      <c r="M24" s="94">
        <v>9768.2199999999993</v>
      </c>
      <c r="N24" s="93"/>
      <c r="O24" s="93"/>
      <c r="P24" s="93"/>
      <c r="Q24" s="93"/>
      <c r="R24" s="40"/>
      <c r="S24" s="93"/>
      <c r="T24" s="40">
        <f t="shared" si="0"/>
        <v>9768.2199999999993</v>
      </c>
    </row>
    <row r="25" spans="1:20" ht="15" x14ac:dyDescent="0.25">
      <c r="A25">
        <v>10637</v>
      </c>
      <c r="B25" s="89" t="s">
        <v>244</v>
      </c>
      <c r="C25" s="35">
        <v>43787</v>
      </c>
      <c r="D25" t="s">
        <v>217</v>
      </c>
      <c r="E25" t="s">
        <v>239</v>
      </c>
      <c r="F25">
        <v>154720</v>
      </c>
      <c r="G25" s="36">
        <v>43840</v>
      </c>
      <c r="H25" s="91">
        <v>9191.67</v>
      </c>
      <c r="I25" s="92"/>
      <c r="J25" s="92"/>
      <c r="K25" s="93"/>
      <c r="L25" s="93"/>
      <c r="M25" s="94">
        <v>9191.67</v>
      </c>
      <c r="N25" s="93"/>
      <c r="O25" s="93"/>
      <c r="P25" s="93"/>
      <c r="Q25" s="93"/>
      <c r="R25" s="40"/>
      <c r="S25" s="93"/>
      <c r="T25" s="40">
        <f t="shared" si="0"/>
        <v>9191.67</v>
      </c>
    </row>
    <row r="26" spans="1:20" ht="15" x14ac:dyDescent="0.25">
      <c r="A26">
        <v>10637</v>
      </c>
      <c r="B26" s="89" t="s">
        <v>245</v>
      </c>
      <c r="C26" s="35">
        <v>43787</v>
      </c>
      <c r="D26" t="s">
        <v>217</v>
      </c>
      <c r="E26" t="s">
        <v>246</v>
      </c>
      <c r="F26">
        <v>154720</v>
      </c>
      <c r="G26" s="36">
        <v>43840</v>
      </c>
      <c r="H26" s="91">
        <v>13769.96</v>
      </c>
      <c r="I26" s="92"/>
      <c r="J26" s="92"/>
      <c r="K26" s="93"/>
      <c r="L26" s="93"/>
      <c r="M26" s="94">
        <v>13769.96</v>
      </c>
      <c r="N26" s="93"/>
      <c r="O26" s="93"/>
      <c r="P26" s="93"/>
      <c r="Q26" s="93"/>
      <c r="R26" s="40"/>
      <c r="S26" s="93"/>
      <c r="T26" s="40">
        <f t="shared" si="0"/>
        <v>13769.96</v>
      </c>
    </row>
    <row r="27" spans="1:20" ht="15" x14ac:dyDescent="0.25">
      <c r="A27">
        <v>10637</v>
      </c>
      <c r="B27" s="89" t="s">
        <v>230</v>
      </c>
      <c r="C27" s="35">
        <v>43794</v>
      </c>
      <c r="D27" t="s">
        <v>217</v>
      </c>
      <c r="E27" t="s">
        <v>228</v>
      </c>
      <c r="F27">
        <v>154653</v>
      </c>
      <c r="G27" s="36">
        <v>43833</v>
      </c>
      <c r="H27" s="91">
        <v>13675.51</v>
      </c>
      <c r="I27" s="92"/>
      <c r="J27" s="92"/>
      <c r="K27" s="93"/>
      <c r="L27" s="93"/>
      <c r="M27" s="94">
        <v>13675.51</v>
      </c>
      <c r="N27" s="93"/>
      <c r="O27" s="93"/>
      <c r="P27" s="93"/>
      <c r="Q27" s="93"/>
      <c r="R27" s="40"/>
      <c r="S27" s="93"/>
      <c r="T27" s="40">
        <f t="shared" si="0"/>
        <v>13675.51</v>
      </c>
    </row>
    <row r="28" spans="1:20" ht="15" x14ac:dyDescent="0.25">
      <c r="A28">
        <v>10637</v>
      </c>
      <c r="B28" s="89" t="s">
        <v>247</v>
      </c>
      <c r="C28" s="35">
        <v>43794</v>
      </c>
      <c r="D28" t="s">
        <v>217</v>
      </c>
      <c r="E28" t="s">
        <v>248</v>
      </c>
      <c r="F28">
        <v>154720</v>
      </c>
      <c r="G28" s="36">
        <v>43840</v>
      </c>
      <c r="H28" s="91">
        <v>11030</v>
      </c>
      <c r="I28" s="92"/>
      <c r="J28" s="92"/>
      <c r="K28" s="93"/>
      <c r="L28" s="93"/>
      <c r="M28" s="94">
        <v>11030</v>
      </c>
      <c r="N28" s="93"/>
      <c r="O28" s="93"/>
      <c r="P28" s="93"/>
      <c r="Q28" s="93"/>
      <c r="R28" s="40"/>
      <c r="S28" s="93"/>
      <c r="T28" s="40">
        <f t="shared" si="0"/>
        <v>11030</v>
      </c>
    </row>
    <row r="29" spans="1:20" ht="15" x14ac:dyDescent="0.25">
      <c r="A29">
        <v>10637</v>
      </c>
      <c r="B29" s="89" t="s">
        <v>249</v>
      </c>
      <c r="C29" s="35">
        <v>43794</v>
      </c>
      <c r="D29" t="s">
        <v>217</v>
      </c>
      <c r="E29" t="s">
        <v>243</v>
      </c>
      <c r="F29">
        <v>154720</v>
      </c>
      <c r="G29" s="36">
        <v>43840</v>
      </c>
      <c r="H29" s="91">
        <v>15299.96</v>
      </c>
      <c r="I29" s="92"/>
      <c r="J29" s="92"/>
      <c r="K29" s="93"/>
      <c r="L29" s="93"/>
      <c r="M29" s="94">
        <v>15299.96</v>
      </c>
      <c r="N29" s="93"/>
      <c r="O29" s="93"/>
      <c r="P29" s="93"/>
      <c r="Q29" s="93"/>
      <c r="R29" s="40"/>
      <c r="S29" s="93"/>
      <c r="T29" s="40">
        <f t="shared" si="0"/>
        <v>15299.96</v>
      </c>
    </row>
    <row r="30" spans="1:20" ht="15" x14ac:dyDescent="0.25">
      <c r="A30">
        <v>10637</v>
      </c>
      <c r="B30" s="1" t="s">
        <v>220</v>
      </c>
      <c r="C30" s="35">
        <v>43799</v>
      </c>
      <c r="D30" t="s">
        <v>217</v>
      </c>
      <c r="E30" t="s">
        <v>219</v>
      </c>
      <c r="F30">
        <v>154568</v>
      </c>
      <c r="G30" s="36">
        <v>43826</v>
      </c>
      <c r="H30" s="96">
        <v>871.65</v>
      </c>
      <c r="I30" s="97"/>
      <c r="J30" s="97"/>
      <c r="K30" s="93"/>
      <c r="L30" s="93"/>
      <c r="M30" s="93"/>
      <c r="N30" s="93"/>
      <c r="O30" s="93"/>
      <c r="P30" s="93"/>
      <c r="Q30" s="98">
        <v>871.65</v>
      </c>
      <c r="R30" s="40"/>
      <c r="S30" s="93"/>
      <c r="T30" s="40">
        <f t="shared" si="0"/>
        <v>871.65</v>
      </c>
    </row>
    <row r="31" spans="1:20" ht="15" x14ac:dyDescent="0.25">
      <c r="A31">
        <v>10637</v>
      </c>
      <c r="B31" s="89" t="s">
        <v>231</v>
      </c>
      <c r="C31" s="35">
        <v>43799</v>
      </c>
      <c r="D31" t="s">
        <v>217</v>
      </c>
      <c r="E31" t="s">
        <v>30</v>
      </c>
      <c r="F31">
        <v>154653</v>
      </c>
      <c r="G31" s="36">
        <v>43833</v>
      </c>
      <c r="H31" s="91">
        <v>13025.38</v>
      </c>
      <c r="I31" s="92"/>
      <c r="J31" s="92"/>
      <c r="K31" s="93"/>
      <c r="L31" s="93"/>
      <c r="M31" s="94">
        <v>13025.38</v>
      </c>
      <c r="N31" s="93"/>
      <c r="O31" s="93"/>
      <c r="P31" s="93"/>
      <c r="Q31" s="93"/>
      <c r="R31" s="40"/>
      <c r="S31" s="93"/>
      <c r="T31" s="40">
        <f t="shared" si="0"/>
        <v>13025.38</v>
      </c>
    </row>
    <row r="32" spans="1:20" ht="15" x14ac:dyDescent="0.25">
      <c r="A32">
        <v>10637</v>
      </c>
      <c r="B32" s="89" t="s">
        <v>250</v>
      </c>
      <c r="C32" s="35">
        <v>43799</v>
      </c>
      <c r="D32" t="s">
        <v>217</v>
      </c>
      <c r="E32" t="s">
        <v>251</v>
      </c>
      <c r="F32">
        <v>154720</v>
      </c>
      <c r="G32" s="36">
        <v>43840</v>
      </c>
      <c r="H32" s="91">
        <v>9191.67</v>
      </c>
      <c r="I32" s="92"/>
      <c r="J32" s="92"/>
      <c r="K32" s="93"/>
      <c r="L32" s="93"/>
      <c r="M32" s="94">
        <v>9191.67</v>
      </c>
      <c r="N32" s="93"/>
      <c r="O32" s="93"/>
      <c r="P32" s="93"/>
      <c r="Q32" s="93"/>
      <c r="R32" s="40"/>
      <c r="S32" s="93"/>
      <c r="T32" s="40">
        <f t="shared" si="0"/>
        <v>9191.67</v>
      </c>
    </row>
    <row r="33" spans="1:20" ht="15" x14ac:dyDescent="0.25">
      <c r="A33">
        <v>10637</v>
      </c>
      <c r="B33" s="89" t="s">
        <v>252</v>
      </c>
      <c r="C33" s="35">
        <v>43799</v>
      </c>
      <c r="D33" t="s">
        <v>217</v>
      </c>
      <c r="E33" t="s">
        <v>253</v>
      </c>
      <c r="F33">
        <v>154720</v>
      </c>
      <c r="G33" s="36">
        <v>43840</v>
      </c>
      <c r="H33" s="91">
        <v>11677.18</v>
      </c>
      <c r="I33" s="92"/>
      <c r="J33" s="92"/>
      <c r="K33" s="93"/>
      <c r="L33" s="93"/>
      <c r="M33" s="94">
        <v>11677.18</v>
      </c>
      <c r="N33" s="93"/>
      <c r="O33" s="93"/>
      <c r="P33" s="93"/>
      <c r="Q33" s="93"/>
      <c r="R33" s="40"/>
      <c r="S33" s="93"/>
      <c r="T33" s="40">
        <f t="shared" si="0"/>
        <v>11677.18</v>
      </c>
    </row>
    <row r="34" spans="1:20" ht="15" x14ac:dyDescent="0.25">
      <c r="A34">
        <v>10637</v>
      </c>
      <c r="B34" s="89" t="s">
        <v>254</v>
      </c>
      <c r="C34" s="35">
        <v>43799</v>
      </c>
      <c r="D34" t="s">
        <v>217</v>
      </c>
      <c r="E34" t="s">
        <v>255</v>
      </c>
      <c r="F34">
        <v>154720</v>
      </c>
      <c r="G34" s="36">
        <v>43840</v>
      </c>
      <c r="H34" s="91">
        <v>27539.93</v>
      </c>
      <c r="I34" s="92"/>
      <c r="J34" s="92"/>
      <c r="K34" s="93"/>
      <c r="L34" s="93"/>
      <c r="M34" s="94">
        <v>27539.93</v>
      </c>
      <c r="N34" s="93"/>
      <c r="O34" s="93"/>
      <c r="P34" s="93"/>
      <c r="Q34" s="93"/>
      <c r="R34" s="40"/>
      <c r="S34" s="93"/>
      <c r="T34" s="40">
        <f t="shared" si="0"/>
        <v>27539.93</v>
      </c>
    </row>
    <row r="35" spans="1:20" ht="15" x14ac:dyDescent="0.25">
      <c r="A35">
        <v>10637</v>
      </c>
      <c r="B35" s="89" t="s">
        <v>232</v>
      </c>
      <c r="C35" s="35">
        <v>43801</v>
      </c>
      <c r="D35" t="s">
        <v>217</v>
      </c>
      <c r="E35" t="s">
        <v>233</v>
      </c>
      <c r="F35">
        <v>154653</v>
      </c>
      <c r="G35" s="36">
        <v>43833</v>
      </c>
      <c r="H35" s="91">
        <v>3426.11</v>
      </c>
      <c r="I35" s="92"/>
      <c r="J35" s="92"/>
      <c r="K35" s="93"/>
      <c r="L35" s="93"/>
      <c r="M35" s="94">
        <v>3426.11</v>
      </c>
      <c r="N35" s="93"/>
      <c r="O35" s="93"/>
      <c r="P35" s="93"/>
      <c r="Q35" s="93"/>
      <c r="R35" s="40"/>
      <c r="S35" s="93"/>
      <c r="T35" s="40">
        <f t="shared" si="0"/>
        <v>3426.11</v>
      </c>
    </row>
    <row r="36" spans="1:20" ht="15" x14ac:dyDescent="0.25">
      <c r="A36">
        <v>10637</v>
      </c>
      <c r="B36" s="89" t="s">
        <v>234</v>
      </c>
      <c r="C36" s="35">
        <v>43808</v>
      </c>
      <c r="D36" t="s">
        <v>217</v>
      </c>
      <c r="E36" t="s">
        <v>233</v>
      </c>
      <c r="F36">
        <v>154653</v>
      </c>
      <c r="G36" s="36">
        <v>43833</v>
      </c>
      <c r="H36" s="91">
        <v>8374.94</v>
      </c>
      <c r="I36" s="92"/>
      <c r="J36" s="92"/>
      <c r="K36" s="93"/>
      <c r="L36" s="93"/>
      <c r="M36" s="94">
        <v>8374.94</v>
      </c>
      <c r="N36" s="93"/>
      <c r="O36" s="93"/>
      <c r="P36" s="93"/>
      <c r="Q36" s="93"/>
      <c r="R36" s="40"/>
      <c r="S36" s="93"/>
      <c r="T36" s="40">
        <f t="shared" si="0"/>
        <v>8374.94</v>
      </c>
    </row>
    <row r="37" spans="1:20" ht="15" x14ac:dyDescent="0.25">
      <c r="A37">
        <v>10637</v>
      </c>
      <c r="B37" s="89" t="s">
        <v>256</v>
      </c>
      <c r="C37" s="35">
        <v>43808</v>
      </c>
      <c r="D37" t="s">
        <v>217</v>
      </c>
      <c r="E37" t="s">
        <v>257</v>
      </c>
      <c r="F37">
        <v>154720</v>
      </c>
      <c r="G37" s="36">
        <v>43840</v>
      </c>
      <c r="H37" s="91">
        <v>5515</v>
      </c>
      <c r="I37" s="92"/>
      <c r="J37" s="92"/>
      <c r="K37" s="93"/>
      <c r="L37" s="93"/>
      <c r="M37" s="94">
        <v>5515</v>
      </c>
      <c r="N37" s="93"/>
      <c r="O37" s="93"/>
      <c r="P37" s="93"/>
      <c r="Q37" s="93"/>
      <c r="R37" s="40"/>
      <c r="S37" s="93"/>
      <c r="T37" s="40">
        <f t="shared" si="0"/>
        <v>5515</v>
      </c>
    </row>
    <row r="38" spans="1:20" ht="15" x14ac:dyDescent="0.25">
      <c r="A38">
        <v>10637</v>
      </c>
      <c r="B38" s="89" t="s">
        <v>258</v>
      </c>
      <c r="C38" s="35">
        <v>43808</v>
      </c>
      <c r="D38" t="s">
        <v>217</v>
      </c>
      <c r="E38" t="s">
        <v>259</v>
      </c>
      <c r="F38">
        <v>154720</v>
      </c>
      <c r="G38" s="36">
        <v>43840</v>
      </c>
      <c r="H38" s="91">
        <v>12805.47</v>
      </c>
      <c r="I38" s="92"/>
      <c r="J38" s="92"/>
      <c r="K38" s="93"/>
      <c r="L38" s="93"/>
      <c r="M38" s="94">
        <v>12805.47</v>
      </c>
      <c r="N38" s="93"/>
      <c r="O38" s="93"/>
      <c r="P38" s="93"/>
      <c r="Q38" s="93"/>
      <c r="R38" s="40"/>
      <c r="S38" s="93"/>
      <c r="T38" s="40">
        <f t="shared" si="0"/>
        <v>12805.47</v>
      </c>
    </row>
    <row r="39" spans="1:20" ht="15" x14ac:dyDescent="0.25">
      <c r="A39">
        <v>10637</v>
      </c>
      <c r="B39" s="89" t="s">
        <v>260</v>
      </c>
      <c r="C39" s="35">
        <v>43808</v>
      </c>
      <c r="D39" t="s">
        <v>217</v>
      </c>
      <c r="E39" t="s">
        <v>261</v>
      </c>
      <c r="F39">
        <v>154720</v>
      </c>
      <c r="G39" s="36">
        <v>43840</v>
      </c>
      <c r="H39" s="91">
        <v>10009.01</v>
      </c>
      <c r="I39" s="92"/>
      <c r="J39" s="92"/>
      <c r="K39" s="93"/>
      <c r="L39" s="93"/>
      <c r="M39" s="94">
        <v>10009.01</v>
      </c>
      <c r="N39" s="93"/>
      <c r="O39" s="93"/>
      <c r="P39" s="93"/>
      <c r="Q39" s="93"/>
      <c r="R39" s="40"/>
      <c r="S39" s="93"/>
      <c r="T39" s="40">
        <f t="shared" si="0"/>
        <v>10009.01</v>
      </c>
    </row>
    <row r="40" spans="1:20" ht="15" x14ac:dyDescent="0.25">
      <c r="A40">
        <v>10637</v>
      </c>
      <c r="B40" s="89" t="s">
        <v>262</v>
      </c>
      <c r="C40" s="35">
        <v>43808</v>
      </c>
      <c r="D40" t="s">
        <v>217</v>
      </c>
      <c r="E40" t="s">
        <v>243</v>
      </c>
      <c r="F40">
        <v>154720</v>
      </c>
      <c r="G40" s="36">
        <v>43840</v>
      </c>
      <c r="H40" s="91">
        <v>27539.93</v>
      </c>
      <c r="I40" s="92"/>
      <c r="J40" s="92"/>
      <c r="K40" s="93"/>
      <c r="L40" s="93"/>
      <c r="M40" s="94">
        <v>27539.93</v>
      </c>
      <c r="N40" s="93"/>
      <c r="O40" s="93"/>
      <c r="P40" s="93"/>
      <c r="Q40" s="93"/>
      <c r="R40" s="40"/>
      <c r="S40" s="93"/>
      <c r="T40" s="40">
        <f t="shared" si="0"/>
        <v>27539.93</v>
      </c>
    </row>
    <row r="41" spans="1:20" ht="15" x14ac:dyDescent="0.25">
      <c r="A41">
        <v>10637</v>
      </c>
      <c r="B41" s="89" t="s">
        <v>263</v>
      </c>
      <c r="C41" s="35">
        <v>43815</v>
      </c>
      <c r="D41" t="s">
        <v>217</v>
      </c>
      <c r="E41" t="s">
        <v>264</v>
      </c>
      <c r="F41">
        <v>154720</v>
      </c>
      <c r="G41" s="36">
        <v>43840</v>
      </c>
      <c r="H41" s="91">
        <v>11801.05</v>
      </c>
      <c r="I41" s="92"/>
      <c r="J41" s="92"/>
      <c r="K41" s="93"/>
      <c r="L41" s="93"/>
      <c r="M41" s="94">
        <v>11801.05</v>
      </c>
      <c r="N41" s="93"/>
      <c r="O41" s="93"/>
      <c r="P41" s="93"/>
      <c r="Q41" s="93"/>
      <c r="R41" s="40"/>
      <c r="S41" s="93"/>
      <c r="T41" s="40">
        <f t="shared" si="0"/>
        <v>11801.05</v>
      </c>
    </row>
    <row r="42" spans="1:20" ht="15" x14ac:dyDescent="0.25">
      <c r="A42">
        <v>10637</v>
      </c>
      <c r="B42" s="89" t="s">
        <v>265</v>
      </c>
      <c r="C42" s="35">
        <v>43815</v>
      </c>
      <c r="D42" t="s">
        <v>217</v>
      </c>
      <c r="E42" t="s">
        <v>243</v>
      </c>
      <c r="F42">
        <v>154720</v>
      </c>
      <c r="G42" s="36">
        <v>43840</v>
      </c>
      <c r="H42" s="91">
        <v>35189.910000000003</v>
      </c>
      <c r="I42" s="92"/>
      <c r="J42" s="92"/>
      <c r="K42" s="93"/>
      <c r="L42" s="93"/>
      <c r="M42" s="94">
        <v>35189.910000000003</v>
      </c>
      <c r="N42" s="93"/>
      <c r="O42" s="93"/>
      <c r="P42" s="93"/>
      <c r="Q42" s="93"/>
      <c r="R42" s="40"/>
      <c r="S42" s="93"/>
      <c r="T42" s="40">
        <f t="shared" si="0"/>
        <v>35189.910000000003</v>
      </c>
    </row>
    <row r="43" spans="1:20" ht="15" x14ac:dyDescent="0.25">
      <c r="A43">
        <v>10637</v>
      </c>
      <c r="B43" s="89" t="s">
        <v>282</v>
      </c>
      <c r="C43" s="35">
        <v>43815</v>
      </c>
      <c r="D43" t="s">
        <v>217</v>
      </c>
      <c r="E43" t="s">
        <v>259</v>
      </c>
      <c r="F43">
        <v>155330</v>
      </c>
      <c r="G43" s="36">
        <v>43903</v>
      </c>
      <c r="H43" s="91">
        <v>19208.21</v>
      </c>
      <c r="I43" s="92"/>
      <c r="J43" s="92"/>
      <c r="K43" s="93"/>
      <c r="L43" s="93"/>
      <c r="M43" s="94">
        <v>19208.21</v>
      </c>
      <c r="N43" s="93"/>
      <c r="O43" s="93"/>
      <c r="P43" s="93"/>
      <c r="Q43" s="93"/>
      <c r="R43" s="40"/>
      <c r="S43" s="93"/>
      <c r="T43" s="40">
        <f t="shared" si="0"/>
        <v>19208.21</v>
      </c>
    </row>
    <row r="44" spans="1:20" ht="15" x14ac:dyDescent="0.25">
      <c r="A44">
        <v>10637</v>
      </c>
      <c r="B44" s="89" t="s">
        <v>283</v>
      </c>
      <c r="C44" s="35">
        <v>43815</v>
      </c>
      <c r="D44" t="s">
        <v>217</v>
      </c>
      <c r="E44" t="s">
        <v>248</v>
      </c>
      <c r="F44">
        <v>155330</v>
      </c>
      <c r="G44" s="36">
        <v>43903</v>
      </c>
      <c r="H44" s="91">
        <v>5515</v>
      </c>
      <c r="I44" s="92"/>
      <c r="J44" s="92"/>
      <c r="K44" s="93"/>
      <c r="L44" s="93"/>
      <c r="M44" s="94">
        <v>5515</v>
      </c>
      <c r="N44" s="93"/>
      <c r="O44" s="93"/>
      <c r="P44" s="93"/>
      <c r="Q44" s="93"/>
      <c r="R44" s="40"/>
      <c r="S44" s="93"/>
      <c r="T44" s="40">
        <f t="shared" si="0"/>
        <v>5515</v>
      </c>
    </row>
    <row r="45" spans="1:20" ht="15" x14ac:dyDescent="0.25">
      <c r="A45">
        <v>10637</v>
      </c>
      <c r="B45" s="89" t="s">
        <v>284</v>
      </c>
      <c r="C45" s="35">
        <v>43815</v>
      </c>
      <c r="D45" t="s">
        <v>217</v>
      </c>
      <c r="E45" t="s">
        <v>261</v>
      </c>
      <c r="F45">
        <v>155330</v>
      </c>
      <c r="G45" s="36">
        <v>43903</v>
      </c>
      <c r="H45" s="91">
        <v>15013.51</v>
      </c>
      <c r="I45" s="92"/>
      <c r="J45" s="92"/>
      <c r="K45" s="93"/>
      <c r="L45" s="93"/>
      <c r="M45" s="94">
        <v>15013.51</v>
      </c>
      <c r="N45" s="93"/>
      <c r="O45" s="93"/>
      <c r="P45" s="93"/>
      <c r="Q45" s="93"/>
      <c r="R45" s="40"/>
      <c r="S45" s="93"/>
      <c r="T45" s="40">
        <f t="shared" si="0"/>
        <v>15013.51</v>
      </c>
    </row>
    <row r="46" spans="1:20" ht="15" x14ac:dyDescent="0.25">
      <c r="A46">
        <v>10637</v>
      </c>
      <c r="B46" s="89" t="s">
        <v>266</v>
      </c>
      <c r="C46" s="35">
        <v>43822</v>
      </c>
      <c r="D46" t="s">
        <v>217</v>
      </c>
      <c r="E46" t="s">
        <v>267</v>
      </c>
      <c r="F46">
        <v>154807</v>
      </c>
      <c r="G46" s="36">
        <v>43847</v>
      </c>
      <c r="H46" s="91">
        <v>22409.58</v>
      </c>
      <c r="I46" s="92"/>
      <c r="J46" s="92"/>
      <c r="K46" s="93"/>
      <c r="L46" s="93"/>
      <c r="M46" s="94">
        <v>22409.58</v>
      </c>
      <c r="N46" s="93"/>
      <c r="O46" s="93"/>
      <c r="P46" s="93"/>
      <c r="Q46" s="93"/>
      <c r="R46" s="40"/>
      <c r="S46" s="93"/>
      <c r="T46" s="40">
        <f t="shared" si="0"/>
        <v>22409.58</v>
      </c>
    </row>
    <row r="47" spans="1:20" ht="15" x14ac:dyDescent="0.25">
      <c r="A47">
        <v>10637</v>
      </c>
      <c r="B47" s="89" t="s">
        <v>268</v>
      </c>
      <c r="C47" s="35">
        <v>43822</v>
      </c>
      <c r="D47" t="s">
        <v>217</v>
      </c>
      <c r="E47" t="s">
        <v>233</v>
      </c>
      <c r="F47">
        <v>154807</v>
      </c>
      <c r="G47" s="36">
        <v>43847</v>
      </c>
      <c r="H47" s="91">
        <v>11420.37</v>
      </c>
      <c r="I47" s="92"/>
      <c r="J47" s="92"/>
      <c r="K47" s="93"/>
      <c r="L47" s="93"/>
      <c r="M47" s="94">
        <v>11420.37</v>
      </c>
      <c r="N47" s="93"/>
      <c r="O47" s="93"/>
      <c r="P47" s="93"/>
      <c r="Q47" s="93"/>
      <c r="R47" s="40"/>
      <c r="S47" s="93"/>
      <c r="T47" s="40">
        <f t="shared" si="0"/>
        <v>11420.37</v>
      </c>
    </row>
    <row r="48" spans="1:20" ht="15" x14ac:dyDescent="0.25">
      <c r="A48">
        <v>10637</v>
      </c>
      <c r="B48" s="89" t="s">
        <v>269</v>
      </c>
      <c r="C48" s="35">
        <v>43822</v>
      </c>
      <c r="D48" t="s">
        <v>217</v>
      </c>
      <c r="E48" t="s">
        <v>248</v>
      </c>
      <c r="F48">
        <v>154807</v>
      </c>
      <c r="G48" s="36">
        <v>43847</v>
      </c>
      <c r="H48" s="91">
        <v>16545</v>
      </c>
      <c r="I48" s="92"/>
      <c r="J48" s="92"/>
      <c r="K48" s="93"/>
      <c r="L48" s="93"/>
      <c r="M48" s="94">
        <v>16545</v>
      </c>
      <c r="N48" s="93"/>
      <c r="O48" s="93"/>
      <c r="P48" s="93"/>
      <c r="Q48" s="93"/>
      <c r="R48" s="40"/>
      <c r="S48" s="93"/>
      <c r="T48" s="40">
        <f t="shared" si="0"/>
        <v>16545</v>
      </c>
    </row>
    <row r="49" spans="1:20" ht="15" x14ac:dyDescent="0.25">
      <c r="A49">
        <v>10637</v>
      </c>
      <c r="B49" s="89" t="s">
        <v>270</v>
      </c>
      <c r="C49" s="35">
        <v>43822</v>
      </c>
      <c r="D49" t="s">
        <v>217</v>
      </c>
      <c r="E49" t="s">
        <v>261</v>
      </c>
      <c r="F49">
        <v>154807</v>
      </c>
      <c r="G49" s="36">
        <v>43847</v>
      </c>
      <c r="H49" s="91">
        <v>10009.01</v>
      </c>
      <c r="I49" s="92"/>
      <c r="J49" s="92"/>
      <c r="K49" s="93"/>
      <c r="L49" s="93"/>
      <c r="M49" s="94">
        <v>10009.01</v>
      </c>
      <c r="N49" s="93"/>
      <c r="O49" s="93"/>
      <c r="P49" s="93"/>
      <c r="Q49" s="93"/>
      <c r="R49" s="40"/>
      <c r="S49" s="93"/>
      <c r="T49" s="40">
        <f t="shared" si="0"/>
        <v>10009.01</v>
      </c>
    </row>
    <row r="50" spans="1:20" ht="15" x14ac:dyDescent="0.25">
      <c r="A50">
        <v>10637</v>
      </c>
      <c r="B50" s="89" t="s">
        <v>271</v>
      </c>
      <c r="C50" s="35">
        <v>43822</v>
      </c>
      <c r="D50" t="s">
        <v>217</v>
      </c>
      <c r="E50" t="s">
        <v>243</v>
      </c>
      <c r="F50">
        <v>154807</v>
      </c>
      <c r="G50" s="36">
        <v>43847</v>
      </c>
      <c r="H50" s="91">
        <v>30599.91</v>
      </c>
      <c r="I50" s="92"/>
      <c r="J50" s="92"/>
      <c r="K50" s="93"/>
      <c r="L50" s="93"/>
      <c r="M50" s="94">
        <v>30599.91</v>
      </c>
      <c r="N50" s="93"/>
      <c r="O50" s="93"/>
      <c r="P50" s="93"/>
      <c r="Q50" s="93"/>
      <c r="R50" s="40"/>
      <c r="S50" s="93"/>
      <c r="T50" s="40">
        <f t="shared" si="0"/>
        <v>30599.91</v>
      </c>
    </row>
    <row r="51" spans="1:20" ht="15" x14ac:dyDescent="0.25">
      <c r="A51">
        <v>10637</v>
      </c>
      <c r="B51" s="89" t="s">
        <v>272</v>
      </c>
      <c r="C51" s="35">
        <v>43829</v>
      </c>
      <c r="D51" t="s">
        <v>217</v>
      </c>
      <c r="E51" t="s">
        <v>267</v>
      </c>
      <c r="F51">
        <v>154889</v>
      </c>
      <c r="G51" s="36">
        <v>43854</v>
      </c>
      <c r="H51" s="91">
        <v>19208.21</v>
      </c>
      <c r="I51" s="92"/>
      <c r="J51" s="92"/>
      <c r="K51" s="93"/>
      <c r="L51" s="93"/>
      <c r="M51" s="94">
        <v>19208.21</v>
      </c>
      <c r="N51" s="93"/>
      <c r="O51" s="93"/>
      <c r="P51" s="93"/>
      <c r="Q51" s="93"/>
      <c r="R51" s="40"/>
      <c r="S51" s="93"/>
      <c r="T51" s="40">
        <f t="shared" si="0"/>
        <v>19208.21</v>
      </c>
    </row>
    <row r="52" spans="1:20" ht="15" x14ac:dyDescent="0.25">
      <c r="A52">
        <v>10637</v>
      </c>
      <c r="B52" s="89" t="s">
        <v>273</v>
      </c>
      <c r="C52" s="35">
        <v>43829</v>
      </c>
      <c r="D52" t="s">
        <v>217</v>
      </c>
      <c r="E52" t="s">
        <v>264</v>
      </c>
      <c r="F52">
        <v>154889</v>
      </c>
      <c r="G52" s="36">
        <v>43854</v>
      </c>
      <c r="H52" s="91">
        <v>3045.44</v>
      </c>
      <c r="I52" s="92"/>
      <c r="J52" s="92"/>
      <c r="K52" s="93"/>
      <c r="L52" s="93"/>
      <c r="M52" s="94">
        <v>3045.44</v>
      </c>
      <c r="N52" s="93"/>
      <c r="O52" s="93"/>
      <c r="P52" s="93"/>
      <c r="Q52" s="93"/>
      <c r="R52" s="40"/>
      <c r="S52" s="93"/>
      <c r="T52" s="40">
        <f t="shared" si="0"/>
        <v>3045.44</v>
      </c>
    </row>
    <row r="53" spans="1:20" ht="15" x14ac:dyDescent="0.25">
      <c r="A53">
        <v>10637</v>
      </c>
      <c r="B53" s="89" t="s">
        <v>274</v>
      </c>
      <c r="C53" s="35">
        <v>43829</v>
      </c>
      <c r="D53" t="s">
        <v>217</v>
      </c>
      <c r="E53" t="s">
        <v>239</v>
      </c>
      <c r="F53">
        <v>154889</v>
      </c>
      <c r="G53" s="36">
        <v>43854</v>
      </c>
      <c r="H53" s="91">
        <v>14820.53</v>
      </c>
      <c r="I53" s="92"/>
      <c r="J53" s="92"/>
      <c r="K53" s="93"/>
      <c r="L53" s="93"/>
      <c r="M53" s="94">
        <v>14820.53</v>
      </c>
      <c r="N53" s="93"/>
      <c r="O53" s="93"/>
      <c r="P53" s="93"/>
      <c r="Q53" s="93"/>
      <c r="R53" s="40"/>
      <c r="S53" s="93"/>
      <c r="T53" s="40">
        <f t="shared" si="0"/>
        <v>14820.53</v>
      </c>
    </row>
    <row r="54" spans="1:20" ht="15" x14ac:dyDescent="0.25">
      <c r="A54">
        <v>10637</v>
      </c>
      <c r="B54" s="89" t="s">
        <v>275</v>
      </c>
      <c r="C54" s="35">
        <v>43829</v>
      </c>
      <c r="D54" t="s">
        <v>217</v>
      </c>
      <c r="E54" t="s">
        <v>276</v>
      </c>
      <c r="F54">
        <v>154889</v>
      </c>
      <c r="G54" s="36">
        <v>43854</v>
      </c>
      <c r="H54" s="91">
        <v>11677.18</v>
      </c>
      <c r="I54" s="92"/>
      <c r="J54" s="92"/>
      <c r="K54" s="93"/>
      <c r="L54" s="93"/>
      <c r="M54" s="94">
        <v>11677.18</v>
      </c>
      <c r="N54" s="93"/>
      <c r="O54" s="93"/>
      <c r="P54" s="93"/>
      <c r="Q54" s="93"/>
      <c r="R54" s="40"/>
      <c r="S54" s="93"/>
      <c r="T54" s="40">
        <f t="shared" si="0"/>
        <v>11677.18</v>
      </c>
    </row>
    <row r="55" spans="1:20" ht="15" x14ac:dyDescent="0.25">
      <c r="A55">
        <v>10637</v>
      </c>
      <c r="B55" s="89" t="s">
        <v>277</v>
      </c>
      <c r="C55" s="35">
        <v>43829</v>
      </c>
      <c r="D55" t="s">
        <v>217</v>
      </c>
      <c r="E55" t="s">
        <v>278</v>
      </c>
      <c r="F55">
        <v>154889</v>
      </c>
      <c r="G55" s="36">
        <v>43854</v>
      </c>
      <c r="H55" s="91">
        <v>7066.91</v>
      </c>
      <c r="I55" s="92"/>
      <c r="J55" s="92"/>
      <c r="K55" s="93"/>
      <c r="L55" s="93"/>
      <c r="M55" s="94">
        <v>7066.91</v>
      </c>
      <c r="N55" s="93"/>
      <c r="O55" s="93"/>
      <c r="P55" s="93"/>
      <c r="Q55" s="93"/>
      <c r="R55" s="40"/>
      <c r="S55" s="93"/>
      <c r="T55" s="40">
        <f t="shared" si="0"/>
        <v>7066.91</v>
      </c>
    </row>
    <row r="56" spans="1:20" ht="15" x14ac:dyDescent="0.25">
      <c r="A56">
        <v>10637</v>
      </c>
      <c r="B56" s="1" t="s">
        <v>280</v>
      </c>
      <c r="C56" s="35">
        <v>43829</v>
      </c>
      <c r="D56" t="s">
        <v>217</v>
      </c>
      <c r="E56" t="s">
        <v>281</v>
      </c>
      <c r="F56">
        <v>154889</v>
      </c>
      <c r="G56" s="36">
        <v>43854</v>
      </c>
      <c r="H56" s="91">
        <v>1355.9</v>
      </c>
      <c r="I56" s="92"/>
      <c r="J56" s="92"/>
      <c r="K56" s="93"/>
      <c r="L56" s="93"/>
      <c r="M56" s="93"/>
      <c r="N56" s="93"/>
      <c r="O56" s="93"/>
      <c r="P56" s="93"/>
      <c r="Q56" s="95">
        <v>1355.9</v>
      </c>
      <c r="R56" s="40"/>
      <c r="S56" s="93"/>
      <c r="T56" s="40">
        <f t="shared" si="0"/>
        <v>1355.9</v>
      </c>
    </row>
    <row r="57" spans="1:20" ht="15" x14ac:dyDescent="0.25">
      <c r="A57">
        <v>10637</v>
      </c>
      <c r="B57" s="89" t="s">
        <v>279</v>
      </c>
      <c r="C57" s="35">
        <v>43830</v>
      </c>
      <c r="D57" t="s">
        <v>217</v>
      </c>
      <c r="E57" t="s">
        <v>276</v>
      </c>
      <c r="F57">
        <v>154889</v>
      </c>
      <c r="G57" s="36">
        <v>43854</v>
      </c>
      <c r="H57" s="91">
        <v>68394.899999999994</v>
      </c>
      <c r="I57" s="92"/>
      <c r="J57" s="92"/>
      <c r="K57" s="93"/>
      <c r="L57" s="93"/>
      <c r="M57" s="94">
        <v>68394.899999999994</v>
      </c>
      <c r="N57" s="93"/>
      <c r="O57" s="93"/>
      <c r="P57" s="93"/>
      <c r="Q57" s="93"/>
      <c r="R57" s="40"/>
      <c r="S57" s="93"/>
      <c r="T57" s="40">
        <f t="shared" si="0"/>
        <v>68394.899999999994</v>
      </c>
    </row>
    <row r="58" spans="1:20" ht="15" x14ac:dyDescent="0.25">
      <c r="A58" s="45"/>
      <c r="B58" s="89"/>
      <c r="G58" s="28"/>
      <c r="H58" s="79"/>
      <c r="I58" s="80"/>
      <c r="J58" s="80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1:20" ht="15.75" thickBot="1" x14ac:dyDescent="0.3">
      <c r="B59" s="89"/>
      <c r="E59" s="82" t="s">
        <v>285</v>
      </c>
      <c r="G59" s="28"/>
      <c r="H59" s="83">
        <f>SUM(H11:H58)</f>
        <v>683403.52</v>
      </c>
      <c r="I59" s="85">
        <f>SUM(I11:I58)</f>
        <v>0</v>
      </c>
      <c r="J59" s="85">
        <f t="shared" ref="J59:S59" si="1">SUM(J11:J58)</f>
        <v>0</v>
      </c>
      <c r="K59" s="85">
        <f t="shared" si="1"/>
        <v>0</v>
      </c>
      <c r="L59" s="85">
        <f t="shared" si="1"/>
        <v>0</v>
      </c>
      <c r="M59" s="85">
        <f t="shared" si="1"/>
        <v>680062.19000000006</v>
      </c>
      <c r="N59" s="85">
        <f t="shared" si="1"/>
        <v>0</v>
      </c>
      <c r="O59" s="85">
        <f t="shared" si="1"/>
        <v>0</v>
      </c>
      <c r="P59" s="85">
        <f t="shared" si="1"/>
        <v>0</v>
      </c>
      <c r="Q59" s="85">
        <f t="shared" si="1"/>
        <v>3341.33</v>
      </c>
      <c r="R59" s="85">
        <f t="shared" si="1"/>
        <v>0</v>
      </c>
      <c r="S59" s="85">
        <f t="shared" si="1"/>
        <v>0</v>
      </c>
      <c r="T59" s="85">
        <f>SUM(I59:S59)</f>
        <v>683403.52</v>
      </c>
    </row>
  </sheetData>
  <mergeCells count="11">
    <mergeCell ref="N3:N8"/>
    <mergeCell ref="I3:I8"/>
    <mergeCell ref="J3:J8"/>
    <mergeCell ref="K3:K8"/>
    <mergeCell ref="L3:L8"/>
    <mergeCell ref="M3:M8"/>
    <mergeCell ref="O3:O8"/>
    <mergeCell ref="P3:P8"/>
    <mergeCell ref="Q3:Q8"/>
    <mergeCell ref="R3:R8"/>
    <mergeCell ref="S3:S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"/>
  <sheetViews>
    <sheetView workbookViewId="0">
      <selection activeCell="J43" sqref="J43"/>
    </sheetView>
  </sheetViews>
  <sheetFormatPr defaultRowHeight="12.75" x14ac:dyDescent="0.2"/>
  <sheetData>
    <row r="1" spans="1:16" x14ac:dyDescent="0.2">
      <c r="A1" t="s">
        <v>600</v>
      </c>
    </row>
    <row r="2" spans="1:16" x14ac:dyDescent="0.2"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  <c r="L2">
        <v>2019</v>
      </c>
      <c r="M2">
        <v>2020</v>
      </c>
      <c r="N2" t="s">
        <v>601</v>
      </c>
      <c r="O2" t="s">
        <v>602</v>
      </c>
    </row>
    <row r="4" spans="1:16" x14ac:dyDescent="0.2">
      <c r="A4">
        <v>428</v>
      </c>
      <c r="B4" t="s">
        <v>12</v>
      </c>
      <c r="C4">
        <v>3316475</v>
      </c>
      <c r="D4">
        <v>2910371</v>
      </c>
      <c r="E4">
        <v>2902683</v>
      </c>
      <c r="F4">
        <v>2827793</v>
      </c>
      <c r="G4">
        <v>2736714</v>
      </c>
      <c r="H4">
        <v>2710983</v>
      </c>
      <c r="I4">
        <v>2735381</v>
      </c>
      <c r="J4">
        <v>2735046</v>
      </c>
      <c r="K4">
        <v>2555800</v>
      </c>
      <c r="L4">
        <v>2606915</v>
      </c>
      <c r="M4">
        <v>3161803</v>
      </c>
      <c r="N4">
        <v>2580178</v>
      </c>
    </row>
    <row r="6" spans="1:16" x14ac:dyDescent="0.2">
      <c r="A6">
        <v>431</v>
      </c>
      <c r="B6" t="s">
        <v>603</v>
      </c>
      <c r="C6">
        <v>105726</v>
      </c>
      <c r="D6">
        <v>114931</v>
      </c>
      <c r="E6">
        <v>99465</v>
      </c>
      <c r="F6">
        <v>96187</v>
      </c>
      <c r="G6">
        <v>101317.5</v>
      </c>
      <c r="H6">
        <v>110000</v>
      </c>
      <c r="I6">
        <v>110000</v>
      </c>
      <c r="J6">
        <v>110000</v>
      </c>
      <c r="K6">
        <v>110000</v>
      </c>
      <c r="L6">
        <v>110000</v>
      </c>
      <c r="M6">
        <v>126827</v>
      </c>
      <c r="N6">
        <v>101318</v>
      </c>
      <c r="O6">
        <v>103525.3</v>
      </c>
    </row>
    <row r="8" spans="1:16" x14ac:dyDescent="0.2">
      <c r="A8">
        <v>434</v>
      </c>
      <c r="B8" t="s">
        <v>15</v>
      </c>
      <c r="C8">
        <v>130510</v>
      </c>
      <c r="D8">
        <v>113387</v>
      </c>
      <c r="E8">
        <v>102276</v>
      </c>
      <c r="F8">
        <v>110804</v>
      </c>
      <c r="G8">
        <v>84836</v>
      </c>
      <c r="H8">
        <v>135000</v>
      </c>
      <c r="I8">
        <v>135000</v>
      </c>
      <c r="J8">
        <v>135000</v>
      </c>
      <c r="K8">
        <v>135000</v>
      </c>
      <c r="L8">
        <v>135000</v>
      </c>
      <c r="M8">
        <v>152599</v>
      </c>
      <c r="N8">
        <v>95870</v>
      </c>
      <c r="O8">
        <v>108362.6</v>
      </c>
    </row>
    <row r="10" spans="1:16" x14ac:dyDescent="0.2">
      <c r="C10">
        <v>3552711</v>
      </c>
      <c r="D10">
        <v>3138689</v>
      </c>
      <c r="E10">
        <v>3104424</v>
      </c>
      <c r="F10">
        <v>3034784</v>
      </c>
      <c r="G10">
        <v>2922867.5</v>
      </c>
      <c r="H10">
        <v>2955983</v>
      </c>
      <c r="I10">
        <v>2980381</v>
      </c>
      <c r="J10">
        <v>2980046</v>
      </c>
      <c r="K10">
        <v>2800800</v>
      </c>
      <c r="L10">
        <v>2851915</v>
      </c>
      <c r="M10">
        <v>3441229</v>
      </c>
    </row>
    <row r="13" spans="1:16" x14ac:dyDescent="0.2">
      <c r="B13" t="s">
        <v>604</v>
      </c>
      <c r="C13">
        <v>1152</v>
      </c>
      <c r="D13">
        <v>1125</v>
      </c>
      <c r="E13">
        <v>1126</v>
      </c>
      <c r="F13">
        <v>1110</v>
      </c>
      <c r="G13">
        <v>1123.0999999999999</v>
      </c>
      <c r="H13">
        <v>1108.3499999999999</v>
      </c>
      <c r="I13">
        <v>1121.8599999999999</v>
      </c>
      <c r="J13">
        <v>1095</v>
      </c>
      <c r="K13">
        <v>1002.38</v>
      </c>
      <c r="L13">
        <v>805.01</v>
      </c>
      <c r="M13">
        <v>685</v>
      </c>
    </row>
    <row r="14" spans="1:16" x14ac:dyDescent="0.2">
      <c r="B14" t="s">
        <v>605</v>
      </c>
      <c r="C14">
        <v>2878.8845486111113</v>
      </c>
      <c r="D14">
        <v>2586.9964444444445</v>
      </c>
      <c r="E14">
        <v>2577.8712255772648</v>
      </c>
      <c r="F14">
        <v>2547.5612612612613</v>
      </c>
      <c r="G14">
        <v>2436.7500667794498</v>
      </c>
      <c r="H14">
        <v>2445.9629178508594</v>
      </c>
      <c r="I14">
        <v>2438.2552190112851</v>
      </c>
      <c r="J14">
        <v>2497.7589041095889</v>
      </c>
      <c r="K14">
        <v>2549.7316386998941</v>
      </c>
      <c r="L14">
        <v>3238.3634985900799</v>
      </c>
      <c r="M14">
        <v>4615.7708029197083</v>
      </c>
    </row>
    <row r="15" spans="1:16" x14ac:dyDescent="0.2">
      <c r="O15" t="s">
        <v>606</v>
      </c>
    </row>
    <row r="16" spans="1:16" x14ac:dyDescent="0.2">
      <c r="B16" t="s">
        <v>607</v>
      </c>
      <c r="G16">
        <v>1120</v>
      </c>
      <c r="O16">
        <v>2460.14</v>
      </c>
      <c r="P16">
        <v>2755356.8</v>
      </c>
    </row>
    <row r="17" spans="2:16" x14ac:dyDescent="0.2">
      <c r="B17" t="s">
        <v>608</v>
      </c>
      <c r="G17">
        <v>1127</v>
      </c>
      <c r="O17">
        <v>2460.14</v>
      </c>
      <c r="P17">
        <v>2772577.78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Adjustment</vt:lpstr>
      <vt:lpstr>New Contracts</vt:lpstr>
      <vt:lpstr>593.300testyr</vt:lpstr>
      <vt:lpstr>Totalcontractorstestyr</vt:lpstr>
      <vt:lpstr>TestyrTownsend</vt:lpstr>
      <vt:lpstr>TestyrHalter</vt:lpstr>
      <vt:lpstr>historicalinformatin</vt:lpstr>
      <vt:lpstr>Adjustment!Print_Area</vt:lpstr>
    </vt:vector>
  </TitlesOfParts>
  <Company>Kenergy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2021-01-13T18:08:29Z</cp:lastPrinted>
  <dcterms:created xsi:type="dcterms:W3CDTF">2008-02-22T20:36:56Z</dcterms:created>
  <dcterms:modified xsi:type="dcterms:W3CDTF">2021-03-02T20:32:50Z</dcterms:modified>
</cp:coreProperties>
</file>