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ternal\01_Regulatory Services\02_Cases\2021 Cases\02_2021-00053 2 Year FAC Review\01_Discovery\Staff\2nd Set of Data Requests\Public Attachments\"/>
    </mc:Choice>
  </mc:AlternateContent>
  <bookViews>
    <workbookView xWindow="-15" yWindow="7185" windowWidth="28170" windowHeight="7230" firstSheet="1" activeTab="2"/>
  </bookViews>
  <sheets>
    <sheet name="Projected Fuel 2019" sheetId="4" state="hidden" r:id="rId1"/>
    <sheet name="2 YR Base - Table 1" sheetId="7" r:id="rId2"/>
    <sheet name="2 YR Base Table 2 - Fuel 2021" sheetId="9" r:id="rId3"/>
    <sheet name="Projected Fuel 2022" sheetId="10" r:id="rId4"/>
  </sheets>
  <calcPr calcId="162913"/>
</workbook>
</file>

<file path=xl/calcChain.xml><?xml version="1.0" encoding="utf-8"?>
<calcChain xmlns="http://schemas.openxmlformats.org/spreadsheetml/2006/main">
  <c r="L31" i="10" l="1"/>
  <c r="M31" i="10"/>
  <c r="K31" i="10"/>
  <c r="J31" i="10"/>
  <c r="I31" i="10"/>
  <c r="H31" i="10"/>
  <c r="G31" i="10"/>
  <c r="F31" i="10"/>
  <c r="E31" i="10"/>
  <c r="D31" i="10"/>
  <c r="C31" i="10"/>
  <c r="B31" i="10"/>
  <c r="M30" i="9"/>
  <c r="L30" i="9"/>
  <c r="K30" i="9"/>
  <c r="J30" i="9"/>
  <c r="I30" i="9"/>
  <c r="H30" i="9"/>
  <c r="G30" i="9"/>
  <c r="F30" i="9"/>
  <c r="E30" i="9"/>
  <c r="D30" i="9"/>
  <c r="C30" i="9"/>
  <c r="B30" i="9"/>
  <c r="K36" i="7" l="1"/>
  <c r="R9" i="9" l="1"/>
  <c r="T9" i="9" s="1"/>
  <c r="R8" i="9"/>
  <c r="N31" i="10"/>
  <c r="N30" i="9"/>
  <c r="U10" i="9" l="1"/>
  <c r="V9" i="9"/>
  <c r="T8" i="9"/>
  <c r="V8" i="9" s="1"/>
  <c r="T10" i="9" l="1"/>
  <c r="V10" i="9" s="1"/>
  <c r="E34" i="7" l="1"/>
  <c r="G34" i="7" s="1"/>
  <c r="E33" i="7"/>
  <c r="G33" i="7" s="1"/>
  <c r="E32" i="7"/>
  <c r="G32" i="7" s="1"/>
  <c r="E31" i="7"/>
  <c r="G31" i="7" s="1"/>
  <c r="E30" i="7"/>
  <c r="G30" i="7" s="1"/>
  <c r="E29" i="7"/>
  <c r="G29" i="7" s="1"/>
  <c r="E28" i="7"/>
  <c r="G28" i="7" s="1"/>
  <c r="E27" i="7"/>
  <c r="G27" i="7" s="1"/>
  <c r="E26" i="7"/>
  <c r="E25" i="7"/>
  <c r="G25" i="7" s="1"/>
  <c r="E24" i="7"/>
  <c r="G24" i="7" s="1"/>
  <c r="E23" i="7"/>
  <c r="G23" i="7" s="1"/>
  <c r="E22" i="7"/>
  <c r="G22" i="7" s="1"/>
  <c r="E21" i="7"/>
  <c r="G21" i="7" s="1"/>
  <c r="E20" i="7"/>
  <c r="G20" i="7" s="1"/>
  <c r="E19" i="7"/>
  <c r="G19" i="7" s="1"/>
  <c r="E18" i="7"/>
  <c r="G18" i="7" s="1"/>
  <c r="E17" i="7"/>
  <c r="G17" i="7" s="1"/>
  <c r="E16" i="7"/>
  <c r="G16" i="7" s="1"/>
  <c r="E15" i="7"/>
  <c r="G15" i="7" s="1"/>
  <c r="E14" i="7"/>
  <c r="G14" i="7" s="1"/>
  <c r="E13" i="7"/>
  <c r="G13" i="7" s="1"/>
  <c r="E12" i="7"/>
  <c r="E11" i="7"/>
  <c r="G26" i="7" l="1"/>
  <c r="G37" i="7" s="1"/>
  <c r="E37" i="7"/>
  <c r="G11" i="7"/>
  <c r="E36" i="7"/>
  <c r="E35" i="7"/>
  <c r="G12" i="7"/>
  <c r="G36" i="7" l="1"/>
  <c r="G35" i="7"/>
  <c r="T17" i="4" l="1"/>
  <c r="S16" i="4"/>
  <c r="U16" i="4" s="1"/>
  <c r="S15" i="4"/>
  <c r="U15" i="4" s="1"/>
  <c r="T10" i="4"/>
  <c r="S9" i="4"/>
  <c r="U9" i="4" s="1"/>
  <c r="S8" i="4"/>
  <c r="U8" i="4" s="1"/>
  <c r="S17" i="4" l="1"/>
  <c r="U17" i="4" s="1"/>
  <c r="S10" i="4"/>
  <c r="U10" i="4" s="1"/>
</calcChain>
</file>

<file path=xl/sharedStrings.xml><?xml version="1.0" encoding="utf-8"?>
<sst xmlns="http://schemas.openxmlformats.org/spreadsheetml/2006/main" count="291" uniqueCount="111">
  <si>
    <t>Kentucky Power</t>
  </si>
  <si>
    <t>Month &amp; Year</t>
  </si>
  <si>
    <t>1</t>
  </si>
  <si>
    <t>2</t>
  </si>
  <si>
    <t>3</t>
  </si>
  <si>
    <t>4</t>
  </si>
  <si>
    <t>5</t>
  </si>
  <si>
    <t>6</t>
  </si>
  <si>
    <t>Total Sales kWh</t>
  </si>
  <si>
    <t>Base Fuel Rate Cents per kWh</t>
  </si>
  <si>
    <t xml:space="preserve">KPCO            </t>
  </si>
  <si>
    <t>NET ENERGY COST AND REQUIREMENT FOR YEAR</t>
  </si>
  <si>
    <t>&lt;== Referenced</t>
  </si>
  <si>
    <t>NET ENERGY COST -- FUEL ONLY ($000)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</si>
  <si>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</si>
  <si>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</si>
  <si>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</si>
  <si>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</si>
  <si>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</si>
  <si>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</si>
  <si>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</si>
  <si>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</si>
  <si>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</si>
  <si>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</si>
  <si>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</si>
  <si>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</si>
  <si>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</si>
  <si>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FOSSIL</t>
  </si>
  <si>
    <t>NUCLEAR</t>
  </si>
  <si>
    <t>HYDRO+PUMP STR</t>
  </si>
  <si>
    <t>CC (INC GAS RES FEES)</t>
  </si>
  <si>
    <t>CT (INC GAS RES FEES)</t>
  </si>
  <si>
    <t>GAS STEAM (INC GAS RES FEES)</t>
  </si>
  <si>
    <t>OWNED WIND</t>
  </si>
  <si>
    <t>OWNED SOLAR</t>
  </si>
  <si>
    <t>TOTAL GENERATION</t>
  </si>
  <si>
    <t xml:space="preserve"> PLUS:</t>
  </si>
  <si>
    <t xml:space="preserve"> MKT PURCHASES</t>
  </si>
  <si>
    <t xml:space="preserve"> WIND PURCHASES</t>
  </si>
  <si>
    <t xml:space="preserve"> SOLAR PURCHASES</t>
  </si>
  <si>
    <t xml:space="preserve"> OTHER PURCHASES</t>
  </si>
  <si>
    <t xml:space="preserve"> AFFILIATED PURCHASES (AEG)</t>
  </si>
  <si>
    <t xml:space="preserve"> LESS:</t>
  </si>
  <si>
    <t xml:space="preserve"> GEN FOR SALES</t>
  </si>
  <si>
    <t xml:space="preserve"> PURCH RESOLD</t>
  </si>
  <si>
    <t xml:space="preserve"> UNIT POWER SOLD</t>
  </si>
  <si>
    <t>NET TOTAL</t>
  </si>
  <si>
    <t xml:space="preserve"> DMD RESLD PURCH</t>
  </si>
  <si>
    <t>NET ENERGY REQUIREMENT (GWH)</t>
  </si>
  <si>
    <t>HYDRO+NET PUMP</t>
  </si>
  <si>
    <t>CC</t>
  </si>
  <si>
    <t>CT</t>
  </si>
  <si>
    <t>GAS STEAM</t>
  </si>
  <si>
    <t xml:space="preserve"> MARGINAL LOSSES</t>
  </si>
  <si>
    <t xml:space="preserve"> NET TOTAL</t>
  </si>
  <si>
    <t>NET COST $/MWH</t>
  </si>
  <si>
    <t>Year of Projection</t>
  </si>
  <si>
    <t xml:space="preserve">Projected Fuel Cost </t>
  </si>
  <si>
    <t>Projected kWh Sales</t>
  </si>
  <si>
    <t>Projected Fuel Cost in cents/kWh</t>
  </si>
  <si>
    <t>Fuel Cost in Current Base Rates in cents/kWh</t>
  </si>
  <si>
    <t>Difference in Fuel Cost in cents/kWh</t>
  </si>
  <si>
    <t>Average</t>
  </si>
  <si>
    <t>Fuel Cost  Projection Including BLIs  Table ##</t>
  </si>
  <si>
    <t>November 2018</t>
  </si>
  <si>
    <t>December 2018</t>
  </si>
  <si>
    <t xml:space="preserve">Table 1
 Fuel Rate Comparison </t>
  </si>
  <si>
    <t xml:space="preserve"> Monthly Fuel Rate in Cents per kWh 
(C2) / (C3)</t>
  </si>
  <si>
    <t>Final Cost</t>
  </si>
  <si>
    <t>Cents per kWh (Below) or Above Base Fuel Rate 
(C4) - (C5)</t>
  </si>
  <si>
    <t>November 2019</t>
  </si>
  <si>
    <t>December 2019</t>
  </si>
  <si>
    <t>January 2019</t>
  </si>
  <si>
    <t>February 2019</t>
  </si>
  <si>
    <t>March 2019</t>
  </si>
  <si>
    <t>April 2019</t>
  </si>
  <si>
    <t>May 2019</t>
  </si>
  <si>
    <t>June 2019</t>
  </si>
  <si>
    <t>July 2019</t>
  </si>
  <si>
    <t>August 2019</t>
  </si>
  <si>
    <t>September 2019</t>
  </si>
  <si>
    <t>October 2019</t>
  </si>
  <si>
    <t>January 2020</t>
  </si>
  <si>
    <t>February 2020</t>
  </si>
  <si>
    <t>March 2020</t>
  </si>
  <si>
    <t>April 2020</t>
  </si>
  <si>
    <t>May 2020</t>
  </si>
  <si>
    <t>June 2020</t>
  </si>
  <si>
    <t>July 2020</t>
  </si>
  <si>
    <t>August 2020</t>
  </si>
  <si>
    <t>September 2020</t>
  </si>
  <si>
    <t>October 2020</t>
  </si>
  <si>
    <t>Table 2</t>
  </si>
  <si>
    <t>Fuel Cost  and Sales Projections</t>
  </si>
  <si>
    <t>Did this month have a forced outage?</t>
  </si>
  <si>
    <t>Yes</t>
  </si>
  <si>
    <t>No</t>
  </si>
  <si>
    <t xml:space="preserve"> COMPANY:</t>
  </si>
  <si>
    <t xml:space="preserve"> KPCo </t>
  </si>
  <si>
    <t>COAL</t>
  </si>
  <si>
    <t>OWNED BATTERY</t>
  </si>
  <si>
    <t xml:space="preserve"> BATTERY PURCHASES</t>
  </si>
  <si>
    <t>PJM BLI's</t>
  </si>
  <si>
    <t>Total w/ PJM BLI's</t>
  </si>
  <si>
    <t>Median</t>
  </si>
  <si>
    <t>Two-Year Average</t>
  </si>
  <si>
    <t>Avg. using Base Fuel Rate of 2.725 Cents per kWh</t>
  </si>
  <si>
    <t>Avg. using Base Fuel Rate of 2.851 Cents per kWh</t>
  </si>
  <si>
    <t>Case No. 2021-00053</t>
  </si>
  <si>
    <t>November 1, 2018 to October 31, 2020</t>
  </si>
  <si>
    <t>2021 Two-Year FAC  Workpaper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</si>
</sst>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_);\(#,##0.00000\)"/>
    <numFmt numFmtId="165" formatCode="0.000_);\(0.000\)"/>
    <numFmt numFmtId="166" formatCode="#,##0.0000_);\(#,##0.0000\)"/>
    <numFmt numFmtId="167" formatCode="#,##0.000_);\(#,##0.000\)"/>
    <numFmt numFmtId="168" formatCode="0.0000"/>
    <numFmt numFmtId="169" formatCode="0.000000000"/>
  </numFmts>
  <fonts count="23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8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8"/>
      <color theme="1"/>
      <name val="Times New Roman"/>
      <family val="1"/>
    </font>
    <font>
      <b/>
      <sz val="11"/>
      <color theme="1"/>
      <name val="Arial"/>
      <family val="2"/>
    </font>
    <font>
      <sz val="18"/>
      <color theme="1"/>
      <name val="Times New Roman"/>
      <family val="1"/>
    </font>
    <font>
      <sz val="10"/>
      <name val="Arial"/>
    </font>
    <font>
      <b/>
      <sz val="12"/>
      <color theme="1"/>
      <name val="Times New Roman"/>
      <family val="1"/>
    </font>
    <font>
      <sz val="12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13" fillId="0" borderId="0"/>
    <xf numFmtId="0" fontId="20" fillId="0" borderId="0"/>
    <xf numFmtId="0" fontId="2" fillId="0" borderId="0"/>
    <xf numFmtId="9" fontId="22" fillId="0" borderId="0" applyFont="0" applyFill="0" applyBorder="0" applyAlignment="0" applyProtection="0"/>
  </cellStyleXfs>
  <cellXfs count="104">
    <xf numFmtId="0" fontId="0" fillId="0" borderId="0" xfId="0"/>
    <xf numFmtId="0" fontId="11" fillId="0" borderId="0" xfId="1" applyFont="1"/>
    <xf numFmtId="0" fontId="4" fillId="0" borderId="0" xfId="10" applyFill="1" applyBorder="1" applyAlignment="1">
      <alignment horizontal="center"/>
    </xf>
    <xf numFmtId="0" fontId="4" fillId="0" borderId="0" xfId="10"/>
    <xf numFmtId="0" fontId="7" fillId="0" borderId="1" xfId="10" applyFont="1" applyBorder="1" applyAlignment="1">
      <alignment horizontal="center" vertical="center"/>
    </xf>
    <xf numFmtId="0" fontId="7" fillId="0" borderId="1" xfId="10" applyFont="1" applyBorder="1" applyAlignment="1">
      <alignment horizontal="center" vertical="center" wrapText="1"/>
    </xf>
    <xf numFmtId="0" fontId="7" fillId="0" borderId="1" xfId="10" quotePrefix="1" applyFont="1" applyBorder="1" applyAlignment="1">
      <alignment horizontal="center" vertical="center"/>
    </xf>
    <xf numFmtId="0" fontId="7" fillId="0" borderId="1" xfId="10" quotePrefix="1" applyFont="1" applyBorder="1" applyAlignment="1">
      <alignment horizontal="center" vertical="center" wrapText="1"/>
    </xf>
    <xf numFmtId="166" fontId="9" fillId="0" borderId="1" xfId="10" applyNumberFormat="1" applyFont="1" applyBorder="1" applyAlignment="1">
      <alignment horizontal="center"/>
    </xf>
    <xf numFmtId="0" fontId="12" fillId="0" borderId="1" xfId="10" applyFont="1" applyBorder="1" applyAlignment="1">
      <alignment horizontal="center" wrapText="1"/>
    </xf>
    <xf numFmtId="166" fontId="9" fillId="0" borderId="0" xfId="10" applyNumberFormat="1" applyFont="1" applyBorder="1" applyAlignment="1">
      <alignment horizontal="center"/>
    </xf>
    <xf numFmtId="167" fontId="4" fillId="0" borderId="1" xfId="10" applyNumberFormat="1" applyFill="1" applyBorder="1" applyAlignment="1">
      <alignment horizontal="center"/>
    </xf>
    <xf numFmtId="0" fontId="4" fillId="0" borderId="1" xfId="10" applyFill="1" applyBorder="1" applyAlignment="1">
      <alignment horizontal="center"/>
    </xf>
    <xf numFmtId="3" fontId="11" fillId="0" borderId="1" xfId="10" quotePrefix="1" applyNumberFormat="1" applyFont="1" applyFill="1" applyBorder="1" applyAlignment="1">
      <alignment horizontal="center"/>
    </xf>
    <xf numFmtId="0" fontId="13" fillId="0" borderId="0" xfId="14"/>
    <xf numFmtId="15" fontId="13" fillId="0" borderId="0" xfId="14" applyNumberFormat="1"/>
    <xf numFmtId="0" fontId="13" fillId="2" borderId="0" xfId="14" applyFill="1"/>
    <xf numFmtId="2" fontId="4" fillId="0" borderId="0" xfId="10" applyNumberFormat="1"/>
    <xf numFmtId="168" fontId="4" fillId="0" borderId="0" xfId="10" applyNumberFormat="1"/>
    <xf numFmtId="0" fontId="16" fillId="0" borderId="1" xfId="10" applyFont="1" applyFill="1" applyBorder="1" applyAlignment="1">
      <alignment horizontal="center" vertical="center"/>
    </xf>
    <xf numFmtId="167" fontId="16" fillId="0" borderId="1" xfId="10" applyNumberFormat="1" applyFont="1" applyBorder="1" applyAlignment="1">
      <alignment horizontal="center" vertical="center"/>
    </xf>
    <xf numFmtId="6" fontId="16" fillId="2" borderId="1" xfId="10" applyNumberFormat="1" applyFont="1" applyFill="1" applyBorder="1" applyAlignment="1">
      <alignment horizontal="center" vertical="center"/>
    </xf>
    <xf numFmtId="3" fontId="16" fillId="0" borderId="1" xfId="10" applyNumberFormat="1" applyFont="1" applyFill="1" applyBorder="1" applyAlignment="1">
      <alignment horizontal="center" vertical="center" wrapText="1"/>
    </xf>
    <xf numFmtId="0" fontId="15" fillId="0" borderId="1" xfId="10" applyFont="1" applyBorder="1" applyAlignment="1">
      <alignment horizontal="center" vertical="center" wrapText="1"/>
    </xf>
    <xf numFmtId="0" fontId="16" fillId="0" borderId="1" xfId="10" applyFont="1" applyBorder="1" applyAlignment="1">
      <alignment horizontal="center" vertical="center"/>
    </xf>
    <xf numFmtId="164" fontId="16" fillId="0" borderId="1" xfId="10" applyNumberFormat="1" applyFont="1" applyBorder="1" applyAlignment="1">
      <alignment horizontal="center" vertical="center"/>
    </xf>
    <xf numFmtId="0" fontId="4" fillId="0" borderId="0" xfId="10"/>
    <xf numFmtId="0" fontId="4" fillId="0" borderId="0" xfId="10" applyBorder="1"/>
    <xf numFmtId="0" fontId="9" fillId="0" borderId="1" xfId="10" applyFont="1" applyBorder="1" applyAlignment="1">
      <alignment horizontal="center" wrapText="1"/>
    </xf>
    <xf numFmtId="0" fontId="0" fillId="0" borderId="0" xfId="0" applyFill="1"/>
    <xf numFmtId="0" fontId="8" fillId="0" borderId="0" xfId="10" applyFont="1" applyBorder="1" applyAlignment="1">
      <alignment horizontal="center"/>
    </xf>
    <xf numFmtId="0" fontId="12" fillId="0" borderId="0" xfId="10" applyFont="1" applyBorder="1" applyAlignment="1">
      <alignment horizontal="center" wrapText="1"/>
    </xf>
    <xf numFmtId="0" fontId="4" fillId="0" borderId="0" xfId="10" quotePrefix="1" applyBorder="1" applyAlignment="1">
      <alignment horizontal="center"/>
    </xf>
    <xf numFmtId="167" fontId="4" fillId="0" borderId="0" xfId="10" applyNumberFormat="1" applyFill="1" applyBorder="1" applyAlignment="1">
      <alignment horizontal="center"/>
    </xf>
    <xf numFmtId="0" fontId="18" fillId="0" borderId="1" xfId="10" quotePrefix="1" applyFont="1" applyBorder="1" applyAlignment="1">
      <alignment horizontal="center"/>
    </xf>
    <xf numFmtId="0" fontId="18" fillId="0" borderId="2" xfId="10" quotePrefix="1" applyFont="1" applyBorder="1" applyAlignment="1">
      <alignment horizontal="center"/>
    </xf>
    <xf numFmtId="0" fontId="16" fillId="2" borderId="1" xfId="10" applyFont="1" applyFill="1" applyBorder="1" applyAlignment="1">
      <alignment horizontal="center" vertical="center"/>
    </xf>
    <xf numFmtId="167" fontId="16" fillId="2" borderId="1" xfId="10" applyNumberFormat="1" applyFont="1" applyFill="1" applyBorder="1" applyAlignment="1">
      <alignment horizontal="center" vertical="center"/>
    </xf>
    <xf numFmtId="3" fontId="16" fillId="2" borderId="1" xfId="10" applyNumberFormat="1" applyFont="1" applyFill="1" applyBorder="1" applyAlignment="1">
      <alignment horizontal="center" vertical="center" wrapText="1"/>
    </xf>
    <xf numFmtId="167" fontId="3" fillId="0" borderId="1" xfId="1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7" fillId="0" borderId="1" xfId="10" applyFont="1" applyFill="1" applyBorder="1" applyAlignment="1">
      <alignment horizontal="center" vertical="center" wrapText="1"/>
    </xf>
    <xf numFmtId="0" fontId="20" fillId="0" borderId="0" xfId="15"/>
    <xf numFmtId="0" fontId="2" fillId="0" borderId="0" xfId="16"/>
    <xf numFmtId="167" fontId="4" fillId="3" borderId="0" xfId="1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3" fontId="0" fillId="0" borderId="0" xfId="0" applyNumberFormat="1" applyFill="1"/>
    <xf numFmtId="6" fontId="16" fillId="0" borderId="1" xfId="10" applyNumberFormat="1" applyFont="1" applyFill="1" applyBorder="1" applyAlignment="1">
      <alignment horizontal="center" vertical="center"/>
    </xf>
    <xf numFmtId="0" fontId="16" fillId="0" borderId="1" xfId="1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right"/>
    </xf>
    <xf numFmtId="167" fontId="1" fillId="0" borderId="1" xfId="10" applyNumberFormat="1" applyFont="1" applyFill="1" applyBorder="1" applyAlignment="1">
      <alignment horizontal="center"/>
    </xf>
    <xf numFmtId="0" fontId="1" fillId="0" borderId="1" xfId="10" applyFont="1" applyFill="1" applyBorder="1" applyAlignment="1">
      <alignment horizontal="center"/>
    </xf>
    <xf numFmtId="3" fontId="11" fillId="0" borderId="4" xfId="10" quotePrefix="1" applyNumberFormat="1" applyFont="1" applyFill="1" applyBorder="1" applyAlignment="1">
      <alignment horizontal="center"/>
    </xf>
    <xf numFmtId="167" fontId="4" fillId="0" borderId="4" xfId="10" applyNumberFormat="1" applyFill="1" applyBorder="1" applyAlignment="1">
      <alignment horizontal="center"/>
    </xf>
    <xf numFmtId="0" fontId="4" fillId="0" borderId="4" xfId="10" applyFill="1" applyBorder="1" applyAlignment="1">
      <alignment horizontal="center"/>
    </xf>
    <xf numFmtId="3" fontId="9" fillId="0" borderId="10" xfId="10" applyNumberFormat="1" applyFont="1" applyBorder="1" applyAlignment="1">
      <alignment horizontal="center"/>
    </xf>
    <xf numFmtId="165" fontId="9" fillId="0" borderId="10" xfId="10" applyNumberFormat="1" applyFont="1" applyFill="1" applyBorder="1" applyAlignment="1">
      <alignment horizontal="center"/>
    </xf>
    <xf numFmtId="0" fontId="4" fillId="0" borderId="10" xfId="10" applyBorder="1" applyAlignment="1">
      <alignment horizontal="center"/>
    </xf>
    <xf numFmtId="0" fontId="4" fillId="0" borderId="1" xfId="10" applyBorder="1"/>
    <xf numFmtId="16" fontId="10" fillId="0" borderId="1" xfId="10" applyNumberFormat="1" applyFont="1" applyFill="1" applyBorder="1" applyAlignment="1">
      <alignment horizontal="left"/>
    </xf>
    <xf numFmtId="49" fontId="11" fillId="0" borderId="4" xfId="10" quotePrefix="1" applyNumberFormat="1" applyFont="1" applyBorder="1" applyAlignment="1">
      <alignment horizontal="center"/>
    </xf>
    <xf numFmtId="49" fontId="11" fillId="0" borderId="5" xfId="10" quotePrefix="1" applyNumberFormat="1" applyFont="1" applyFill="1" applyBorder="1" applyAlignment="1">
      <alignment horizontal="center"/>
    </xf>
    <xf numFmtId="49" fontId="11" fillId="0" borderId="6" xfId="10" quotePrefix="1" applyNumberFormat="1" applyFont="1" applyFill="1" applyBorder="1" applyAlignment="1">
      <alignment horizontal="center"/>
    </xf>
    <xf numFmtId="167" fontId="9" fillId="0" borderId="1" xfId="10" applyNumberFormat="1" applyFont="1" applyBorder="1" applyAlignment="1">
      <alignment horizontal="center"/>
    </xf>
    <xf numFmtId="9" fontId="10" fillId="0" borderId="1" xfId="17" applyFont="1" applyFill="1" applyBorder="1" applyAlignment="1">
      <alignment horizontal="center" wrapText="1"/>
    </xf>
    <xf numFmtId="0" fontId="20" fillId="0" borderId="0" xfId="15" applyBorder="1"/>
    <xf numFmtId="0" fontId="15" fillId="0" borderId="0" xfId="10" applyFont="1" applyBorder="1" applyAlignment="1">
      <alignment horizontal="center" vertical="center" wrapText="1"/>
    </xf>
    <xf numFmtId="0" fontId="16" fillId="0" borderId="0" xfId="10" applyFont="1" applyBorder="1" applyAlignment="1">
      <alignment horizontal="center" vertical="center"/>
    </xf>
    <xf numFmtId="6" fontId="16" fillId="0" borderId="0" xfId="10" applyNumberFormat="1" applyFont="1" applyFill="1" applyBorder="1" applyAlignment="1">
      <alignment horizontal="center" vertical="center"/>
    </xf>
    <xf numFmtId="3" fontId="16" fillId="0" borderId="0" xfId="10" applyNumberFormat="1" applyFont="1" applyFill="1" applyBorder="1" applyAlignment="1">
      <alignment horizontal="center" vertical="center" wrapText="1"/>
    </xf>
    <xf numFmtId="164" fontId="16" fillId="0" borderId="0" xfId="10" applyNumberFormat="1" applyFont="1" applyBorder="1" applyAlignment="1">
      <alignment horizontal="center" vertical="center"/>
    </xf>
    <xf numFmtId="0" fontId="16" fillId="0" borderId="0" xfId="10" applyFont="1" applyFill="1" applyBorder="1" applyAlignment="1">
      <alignment horizontal="center" vertical="center"/>
    </xf>
    <xf numFmtId="167" fontId="16" fillId="0" borderId="0" xfId="10" applyNumberFormat="1" applyFont="1" applyBorder="1" applyAlignment="1">
      <alignment horizontal="center" vertical="center"/>
    </xf>
    <xf numFmtId="0" fontId="7" fillId="0" borderId="0" xfId="10" applyFont="1" applyBorder="1" applyAlignment="1">
      <alignment horizontal="center" vertical="center"/>
    </xf>
    <xf numFmtId="0" fontId="7" fillId="0" borderId="0" xfId="10" applyFont="1" applyBorder="1" applyAlignment="1">
      <alignment horizontal="center" vertical="center" wrapText="1"/>
    </xf>
    <xf numFmtId="0" fontId="7" fillId="0" borderId="0" xfId="10" quotePrefix="1" applyFont="1" applyBorder="1" applyAlignment="1">
      <alignment horizontal="center" vertical="center"/>
    </xf>
    <xf numFmtId="0" fontId="7" fillId="0" borderId="0" xfId="10" quotePrefix="1" applyFont="1" applyBorder="1" applyAlignment="1">
      <alignment horizontal="center" vertical="center" wrapText="1"/>
    </xf>
    <xf numFmtId="0" fontId="18" fillId="0" borderId="0" xfId="10" quotePrefix="1" applyFont="1" applyBorder="1" applyAlignment="1">
      <alignment horizontal="center"/>
    </xf>
    <xf numFmtId="49" fontId="11" fillId="0" borderId="0" xfId="10" quotePrefix="1" applyNumberFormat="1" applyFont="1" applyFill="1" applyBorder="1" applyAlignment="1">
      <alignment horizontal="center"/>
    </xf>
    <xf numFmtId="0" fontId="5" fillId="0" borderId="0" xfId="10" quotePrefix="1" applyFont="1" applyBorder="1" applyAlignment="1">
      <alignment horizontal="center" vertical="center" wrapText="1"/>
    </xf>
    <xf numFmtId="17" fontId="5" fillId="0" borderId="0" xfId="10" quotePrefix="1" applyNumberFormat="1" applyFont="1" applyBorder="1" applyAlignment="1">
      <alignment horizontal="center" vertical="center"/>
    </xf>
    <xf numFmtId="0" fontId="5" fillId="0" borderId="0" xfId="10" quotePrefix="1" applyFont="1" applyBorder="1" applyAlignment="1">
      <alignment horizontal="center" vertical="center"/>
    </xf>
    <xf numFmtId="3" fontId="11" fillId="0" borderId="0" xfId="10" quotePrefix="1" applyNumberFormat="1" applyFont="1" applyFill="1" applyBorder="1" applyAlignment="1">
      <alignment horizontal="center"/>
    </xf>
    <xf numFmtId="167" fontId="3" fillId="0" borderId="0" xfId="10" applyNumberFormat="1" applyFont="1" applyFill="1" applyBorder="1" applyAlignment="1">
      <alignment horizontal="center"/>
    </xf>
    <xf numFmtId="167" fontId="1" fillId="0" borderId="0" xfId="10" applyNumberFormat="1" applyFont="1" applyFill="1" applyBorder="1" applyAlignment="1">
      <alignment horizontal="center"/>
    </xf>
    <xf numFmtId="0" fontId="9" fillId="0" borderId="0" xfId="10" applyFont="1" applyBorder="1" applyAlignment="1">
      <alignment horizontal="center" wrapText="1"/>
    </xf>
    <xf numFmtId="3" fontId="9" fillId="0" borderId="0" xfId="10" applyNumberFormat="1" applyFont="1" applyBorder="1" applyAlignment="1">
      <alignment horizontal="center"/>
    </xf>
    <xf numFmtId="165" fontId="9" fillId="0" borderId="0" xfId="10" applyNumberFormat="1" applyFont="1" applyFill="1" applyBorder="1" applyAlignment="1">
      <alignment horizontal="center"/>
    </xf>
    <xf numFmtId="0" fontId="4" fillId="0" borderId="0" xfId="10" applyBorder="1" applyAlignment="1">
      <alignment horizontal="center"/>
    </xf>
    <xf numFmtId="0" fontId="0" fillId="0" borderId="0" xfId="0" applyBorder="1"/>
    <xf numFmtId="169" fontId="0" fillId="0" borderId="0" xfId="0" applyNumberFormat="1" applyFill="1"/>
    <xf numFmtId="0" fontId="20" fillId="0" borderId="0" xfId="15" applyFill="1"/>
    <xf numFmtId="0" fontId="14" fillId="0" borderId="7" xfId="10" applyFont="1" applyBorder="1" applyAlignment="1">
      <alignment horizontal="center" vertical="center"/>
    </xf>
    <xf numFmtId="0" fontId="14" fillId="0" borderId="1" xfId="10" applyFont="1" applyBorder="1" applyAlignment="1">
      <alignment horizontal="center" vertical="center"/>
    </xf>
    <xf numFmtId="0" fontId="17" fillId="0" borderId="8" xfId="10" applyFont="1" applyBorder="1" applyAlignment="1">
      <alignment horizontal="center"/>
    </xf>
    <xf numFmtId="0" fontId="19" fillId="0" borderId="3" xfId="10" applyFont="1" applyBorder="1" applyAlignment="1">
      <alignment horizontal="center"/>
    </xf>
    <xf numFmtId="0" fontId="19" fillId="0" borderId="9" xfId="10" applyFont="1" applyBorder="1" applyAlignment="1">
      <alignment horizontal="center"/>
    </xf>
    <xf numFmtId="0" fontId="8" fillId="0" borderId="0" xfId="10" applyFont="1" applyBorder="1" applyAlignment="1">
      <alignment horizontal="center" wrapText="1"/>
    </xf>
    <xf numFmtId="0" fontId="8" fillId="0" borderId="0" xfId="10" applyFont="1" applyBorder="1" applyAlignment="1">
      <alignment horizontal="center"/>
    </xf>
    <xf numFmtId="0" fontId="8" fillId="0" borderId="1" xfId="10" applyFont="1" applyBorder="1" applyAlignment="1">
      <alignment horizontal="center" wrapText="1"/>
    </xf>
    <xf numFmtId="0" fontId="8" fillId="0" borderId="1" xfId="10" applyFont="1" applyBorder="1" applyAlignment="1">
      <alignment horizontal="center"/>
    </xf>
    <xf numFmtId="0" fontId="14" fillId="0" borderId="0" xfId="10" applyFont="1" applyBorder="1" applyAlignment="1">
      <alignment horizontal="center" vertical="center"/>
    </xf>
  </cellXfs>
  <cellStyles count="18">
    <cellStyle name="Comma 2" xfId="3"/>
    <cellStyle name="Comma 3" xfId="4"/>
    <cellStyle name="Comma 4" xfId="2"/>
    <cellStyle name="Currency 2" xfId="5"/>
    <cellStyle name="Currency 3" xfId="6"/>
    <cellStyle name="Normal" xfId="0" builtinId="0"/>
    <cellStyle name="Normal 2" xfId="7"/>
    <cellStyle name="Normal 2 2" xfId="8"/>
    <cellStyle name="Normal 3" xfId="9"/>
    <cellStyle name="Normal 4" xfId="10"/>
    <cellStyle name="Normal 4 2" xfId="16"/>
    <cellStyle name="Normal 5" xfId="1"/>
    <cellStyle name="Normal 6" xfId="14"/>
    <cellStyle name="Normal 7" xfId="15"/>
    <cellStyle name="Percent" xfId="17" builtinId="5"/>
    <cellStyle name="Percent 2" xfId="11"/>
    <cellStyle name="Percent 3" xfId="12"/>
    <cellStyle name="PSDec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 fitToPage="1"/>
  </sheetPr>
  <dimension ref="A1:U59"/>
  <sheetViews>
    <sheetView topLeftCell="B1" workbookViewId="0">
      <selection activeCell="Q8" sqref="Q8"/>
    </sheetView>
  </sheetViews>
  <sheetFormatPr defaultRowHeight="15" x14ac:dyDescent="0.25"/>
  <cols>
    <col min="1" max="1" width="38.5" style="3" customWidth="1"/>
    <col min="2" max="13" width="8.75" style="3" bestFit="1" customWidth="1"/>
    <col min="14" max="14" width="9.625" style="3" bestFit="1" customWidth="1"/>
    <col min="15" max="15" width="3.5" style="3" customWidth="1"/>
    <col min="16" max="16" width="9" style="3"/>
    <col min="17" max="17" width="13.875" style="3" customWidth="1"/>
    <col min="18" max="18" width="14.375" style="3" customWidth="1"/>
    <col min="19" max="19" width="12.875" style="3" customWidth="1"/>
    <col min="20" max="20" width="14.5" style="3" customWidth="1"/>
    <col min="21" max="21" width="12" style="3" customWidth="1"/>
    <col min="22" max="16384" width="9" style="3"/>
  </cols>
  <sheetData>
    <row r="1" spans="1:21" x14ac:dyDescent="0.25">
      <c r="A1" s="14" t="s">
        <v>10</v>
      </c>
      <c r="B1" s="15">
        <v>43474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21" x14ac:dyDescent="0.25">
      <c r="A2" s="14" t="s">
        <v>11</v>
      </c>
      <c r="B2" s="16">
        <v>2019</v>
      </c>
      <c r="C2" s="14" t="s">
        <v>12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2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21" x14ac:dyDescent="0.25">
      <c r="A4" s="14" t="s">
        <v>13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21" ht="23.25" x14ac:dyDescent="0.3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P5" s="96" t="s">
        <v>92</v>
      </c>
      <c r="Q5" s="97"/>
      <c r="R5" s="97"/>
      <c r="S5" s="97"/>
      <c r="T5" s="97"/>
      <c r="U5" s="98"/>
    </row>
    <row r="6" spans="1:21" ht="22.5" x14ac:dyDescent="0.25">
      <c r="A6" s="14"/>
      <c r="B6" s="14" t="s">
        <v>14</v>
      </c>
      <c r="C6" s="14" t="s">
        <v>15</v>
      </c>
      <c r="D6" s="14" t="s">
        <v>16</v>
      </c>
      <c r="E6" s="14" t="s">
        <v>17</v>
      </c>
      <c r="F6" s="14" t="s">
        <v>18</v>
      </c>
      <c r="G6" s="14" t="s">
        <v>19</v>
      </c>
      <c r="H6" s="14" t="s">
        <v>20</v>
      </c>
      <c r="I6" s="14" t="s">
        <v>21</v>
      </c>
      <c r="J6" s="14" t="s">
        <v>22</v>
      </c>
      <c r="K6" s="14" t="s">
        <v>23</v>
      </c>
      <c r="L6" s="14" t="s">
        <v>24</v>
      </c>
      <c r="M6" s="14" t="s">
        <v>25</v>
      </c>
      <c r="N6" s="14" t="s">
        <v>26</v>
      </c>
      <c r="P6" s="94" t="s">
        <v>93</v>
      </c>
      <c r="Q6" s="94"/>
      <c r="R6" s="94"/>
      <c r="S6" s="94"/>
      <c r="T6" s="94"/>
      <c r="U6" s="94"/>
    </row>
    <row r="7" spans="1:21" ht="60" x14ac:dyDescent="0.25">
      <c r="A7" s="14" t="s">
        <v>27</v>
      </c>
      <c r="B7" s="14">
        <v>9467.4009999999998</v>
      </c>
      <c r="C7" s="14">
        <v>6886.0039999999999</v>
      </c>
      <c r="D7" s="14">
        <v>6025.2839999999997</v>
      </c>
      <c r="E7" s="14">
        <v>4124.7619999999997</v>
      </c>
      <c r="F7" s="14">
        <v>3398.0129999999999</v>
      </c>
      <c r="G7" s="14">
        <v>5615.1080000000002</v>
      </c>
      <c r="H7" s="14">
        <v>8601.7800000000007</v>
      </c>
      <c r="I7" s="14">
        <v>8007.4040000000005</v>
      </c>
      <c r="J7" s="14">
        <v>4751.1809999999996</v>
      </c>
      <c r="K7" s="14">
        <v>4402.0370000000003</v>
      </c>
      <c r="L7" s="14">
        <v>4122.7179999999998</v>
      </c>
      <c r="M7" s="14">
        <v>6811.4960000000001</v>
      </c>
      <c r="N7" s="14">
        <v>72213.187000000005</v>
      </c>
      <c r="P7" s="23" t="s">
        <v>56</v>
      </c>
      <c r="Q7" s="23" t="s">
        <v>57</v>
      </c>
      <c r="R7" s="23" t="s">
        <v>58</v>
      </c>
      <c r="S7" s="23" t="s">
        <v>59</v>
      </c>
      <c r="T7" s="23" t="s">
        <v>60</v>
      </c>
      <c r="U7" s="23" t="s">
        <v>61</v>
      </c>
    </row>
    <row r="8" spans="1:21" x14ac:dyDescent="0.25">
      <c r="A8" s="14" t="s">
        <v>28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P8" s="24">
        <v>2021</v>
      </c>
      <c r="Q8" s="21">
        <v>153811641</v>
      </c>
      <c r="R8" s="38">
        <v>6199610000</v>
      </c>
      <c r="S8" s="25">
        <f>(Q8/R8)*100</f>
        <v>2.4809889815649697</v>
      </c>
      <c r="T8" s="36">
        <v>2.7250000000000001</v>
      </c>
      <c r="U8" s="25">
        <f>S8-T8</f>
        <v>-0.24401101843503037</v>
      </c>
    </row>
    <row r="9" spans="1:21" x14ac:dyDescent="0.25">
      <c r="A9" s="14" t="s">
        <v>29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P9" s="24">
        <v>2022</v>
      </c>
      <c r="Q9" s="21">
        <v>158826949</v>
      </c>
      <c r="R9" s="38">
        <v>6187819000</v>
      </c>
      <c r="S9" s="25">
        <f>(Q9/R9)*100</f>
        <v>2.5667678547158541</v>
      </c>
      <c r="T9" s="36">
        <v>2.7250000000000001</v>
      </c>
      <c r="U9" s="25">
        <f>S9-T9</f>
        <v>-0.15823214528414598</v>
      </c>
    </row>
    <row r="10" spans="1:21" x14ac:dyDescent="0.25">
      <c r="A10" s="14" t="s">
        <v>30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P10" s="24" t="s">
        <v>62</v>
      </c>
      <c r="Q10" s="24"/>
      <c r="R10" s="19"/>
      <c r="S10" s="25">
        <f>AVERAGE(S8:S9)</f>
        <v>2.5238784181404119</v>
      </c>
      <c r="T10" s="37">
        <f>AVERAGE(T8:T9)</f>
        <v>2.7250000000000001</v>
      </c>
      <c r="U10" s="25">
        <f>S10-T10</f>
        <v>-0.20112158185958817</v>
      </c>
    </row>
    <row r="11" spans="1:21" x14ac:dyDescent="0.25">
      <c r="A11" s="14" t="s">
        <v>31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</row>
    <row r="12" spans="1:21" x14ac:dyDescent="0.25">
      <c r="A12" s="14" t="s">
        <v>32</v>
      </c>
      <c r="B12" s="14">
        <v>793.45500000000004</v>
      </c>
      <c r="C12" s="14">
        <v>533.01599999999996</v>
      </c>
      <c r="D12" s="14">
        <v>627.56799999999998</v>
      </c>
      <c r="E12" s="14">
        <v>1460.4449999999999</v>
      </c>
      <c r="F12" s="14">
        <v>2832.5320000000002</v>
      </c>
      <c r="G12" s="14">
        <v>2083.596</v>
      </c>
      <c r="H12" s="14">
        <v>2614.5520000000001</v>
      </c>
      <c r="I12" s="14">
        <v>2692.5619999999999</v>
      </c>
      <c r="J12" s="14">
        <v>1482.5889999999999</v>
      </c>
      <c r="K12" s="14">
        <v>2214.4659999999999</v>
      </c>
      <c r="L12" s="14">
        <v>1390.0820000000001</v>
      </c>
      <c r="M12" s="14">
        <v>1227.4380000000001</v>
      </c>
      <c r="N12" s="14">
        <v>19952.3</v>
      </c>
    </row>
    <row r="13" spans="1:21" ht="22.5" x14ac:dyDescent="0.25">
      <c r="A13" s="14" t="s">
        <v>33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P13" s="95" t="s">
        <v>63</v>
      </c>
      <c r="Q13" s="95"/>
      <c r="R13" s="95"/>
      <c r="S13" s="95"/>
      <c r="T13" s="95"/>
      <c r="U13" s="95"/>
    </row>
    <row r="14" spans="1:21" ht="60" x14ac:dyDescent="0.25">
      <c r="A14" s="14" t="s">
        <v>34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P14" s="23" t="s">
        <v>56</v>
      </c>
      <c r="Q14" s="23" t="s">
        <v>57</v>
      </c>
      <c r="R14" s="23" t="s">
        <v>58</v>
      </c>
      <c r="S14" s="23" t="s">
        <v>59</v>
      </c>
      <c r="T14" s="23" t="s">
        <v>60</v>
      </c>
      <c r="U14" s="23" t="s">
        <v>61</v>
      </c>
    </row>
    <row r="15" spans="1:21" x14ac:dyDescent="0.25">
      <c r="A15" s="14" t="s">
        <v>35</v>
      </c>
      <c r="B15" s="14">
        <v>10260.856</v>
      </c>
      <c r="C15" s="14">
        <v>7419.02</v>
      </c>
      <c r="D15" s="14">
        <v>6652.8519999999999</v>
      </c>
      <c r="E15" s="14">
        <v>5585.2060000000001</v>
      </c>
      <c r="F15" s="14">
        <v>6230.5450000000001</v>
      </c>
      <c r="G15" s="14">
        <v>7698.7030000000004</v>
      </c>
      <c r="H15" s="14">
        <v>11216.331</v>
      </c>
      <c r="I15" s="14">
        <v>10699.967000000001</v>
      </c>
      <c r="J15" s="14">
        <v>6233.7690000000002</v>
      </c>
      <c r="K15" s="14">
        <v>6616.5039999999999</v>
      </c>
      <c r="L15" s="14">
        <v>5512.799</v>
      </c>
      <c r="M15" s="14">
        <v>8038.9340000000002</v>
      </c>
      <c r="N15" s="14">
        <v>92165.487999999998</v>
      </c>
      <c r="P15" s="24">
        <v>2019</v>
      </c>
      <c r="Q15" s="21">
        <v>153811641</v>
      </c>
      <c r="R15" s="22">
        <v>6199610000</v>
      </c>
      <c r="S15" s="25">
        <f>(Q15/R15)*100</f>
        <v>2.4809889815649697</v>
      </c>
      <c r="T15" s="24">
        <v>2.7250000000000001</v>
      </c>
      <c r="U15" s="25">
        <f>S15-T15</f>
        <v>-0.24401101843503037</v>
      </c>
    </row>
    <row r="16" spans="1:21" x14ac:dyDescent="0.25">
      <c r="A16" s="14" t="s">
        <v>36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P16" s="24">
        <v>2020</v>
      </c>
      <c r="Q16" s="21">
        <v>158826949</v>
      </c>
      <c r="R16" s="22">
        <v>6187819000</v>
      </c>
      <c r="S16" s="25">
        <f>(Q16/R16)*100</f>
        <v>2.5667678547158541</v>
      </c>
      <c r="T16" s="24">
        <v>2.7250000000000001</v>
      </c>
      <c r="U16" s="25">
        <f>S16-T16</f>
        <v>-0.15823214528414598</v>
      </c>
    </row>
    <row r="17" spans="1:21" x14ac:dyDescent="0.25">
      <c r="A17" s="14" t="s">
        <v>37</v>
      </c>
      <c r="B17" s="14">
        <v>2679.32</v>
      </c>
      <c r="C17" s="14">
        <v>3146.7310000000002</v>
      </c>
      <c r="D17" s="14">
        <v>2225.9989999999998</v>
      </c>
      <c r="E17" s="14">
        <v>2833.6190000000001</v>
      </c>
      <c r="F17" s="14">
        <v>3325.7539999999999</v>
      </c>
      <c r="G17" s="14">
        <v>2667.0970000000002</v>
      </c>
      <c r="H17" s="14">
        <v>548.22</v>
      </c>
      <c r="I17" s="14">
        <v>1023.8920000000001</v>
      </c>
      <c r="J17" s="14">
        <v>4067.6550000000002</v>
      </c>
      <c r="K17" s="14">
        <v>3875.2040000000002</v>
      </c>
      <c r="L17" s="14">
        <v>6003.3670000000002</v>
      </c>
      <c r="M17" s="14">
        <v>3965.8209999999999</v>
      </c>
      <c r="N17" s="14">
        <v>36362.678999999996</v>
      </c>
      <c r="P17" s="24" t="s">
        <v>62</v>
      </c>
      <c r="Q17" s="24"/>
      <c r="R17" s="19"/>
      <c r="S17" s="25">
        <f>AVERAGE(S15:S16)</f>
        <v>2.5238784181404119</v>
      </c>
      <c r="T17" s="20">
        <f>AVERAGE(T15:T16)</f>
        <v>2.7250000000000001</v>
      </c>
      <c r="U17" s="25">
        <f>S17-T17</f>
        <v>-0.20112158185958817</v>
      </c>
    </row>
    <row r="18" spans="1:21" x14ac:dyDescent="0.25">
      <c r="A18" s="14" t="s">
        <v>38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</row>
    <row r="19" spans="1:21" x14ac:dyDescent="0.25">
      <c r="A19" s="14" t="s">
        <v>39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</row>
    <row r="20" spans="1:21" x14ac:dyDescent="0.25">
      <c r="A20" s="14" t="s">
        <v>40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</row>
    <row r="21" spans="1:21" x14ac:dyDescent="0.25">
      <c r="A21" s="14" t="s">
        <v>41</v>
      </c>
      <c r="B21" s="14">
        <v>5531.5050000000001</v>
      </c>
      <c r="C21" s="14">
        <v>5638.3720000000003</v>
      </c>
      <c r="D21" s="14">
        <v>5498.8190000000004</v>
      </c>
      <c r="E21" s="14">
        <v>3387.0079999999998</v>
      </c>
      <c r="F21" s="14">
        <v>3109.6489999999999</v>
      </c>
      <c r="G21" s="14">
        <v>3939.3009999999999</v>
      </c>
      <c r="H21" s="14">
        <v>4486.384</v>
      </c>
      <c r="I21" s="14">
        <v>4438.6660000000002</v>
      </c>
      <c r="J21" s="14">
        <v>2615.7089999999998</v>
      </c>
      <c r="K21" s="14">
        <v>1713.761</v>
      </c>
      <c r="L21" s="14">
        <v>1525.4960000000001</v>
      </c>
      <c r="M21" s="14">
        <v>3968.355</v>
      </c>
      <c r="N21" s="14">
        <v>45853.023999999998</v>
      </c>
    </row>
    <row r="22" spans="1:21" x14ac:dyDescent="0.25">
      <c r="A22" s="14" t="s">
        <v>42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21" x14ac:dyDescent="0.25">
      <c r="A23" s="14" t="s">
        <v>43</v>
      </c>
      <c r="B23" s="14">
        <v>2014.5340000000001</v>
      </c>
      <c r="C23" s="14">
        <v>1462.884</v>
      </c>
      <c r="D23" s="14">
        <v>1167.586</v>
      </c>
      <c r="E23" s="14">
        <v>538.55499999999995</v>
      </c>
      <c r="F23" s="14">
        <v>1257.1869999999999</v>
      </c>
      <c r="G23" s="14">
        <v>2151.5340000000001</v>
      </c>
      <c r="H23" s="14">
        <v>3303.1089999999999</v>
      </c>
      <c r="I23" s="14">
        <v>3494.518</v>
      </c>
      <c r="J23" s="14">
        <v>1815.7560000000001</v>
      </c>
      <c r="K23" s="14">
        <v>1153.2950000000001</v>
      </c>
      <c r="L23" s="14">
        <v>732.59299999999996</v>
      </c>
      <c r="M23" s="14">
        <v>1478</v>
      </c>
      <c r="N23" s="14">
        <v>20569.55</v>
      </c>
    </row>
    <row r="24" spans="1:21" x14ac:dyDescent="0.25">
      <c r="A24" s="14" t="s">
        <v>44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</row>
    <row r="25" spans="1:21" x14ac:dyDescent="0.25">
      <c r="A25" s="14" t="s">
        <v>45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</row>
    <row r="26" spans="1:21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1:21" x14ac:dyDescent="0.25">
      <c r="A27" s="14" t="s">
        <v>46</v>
      </c>
      <c r="B27" s="14">
        <v>16457.147000000001</v>
      </c>
      <c r="C27" s="14">
        <v>14741.24</v>
      </c>
      <c r="D27" s="14">
        <v>13210.084000000001</v>
      </c>
      <c r="E27" s="14">
        <v>11267.278</v>
      </c>
      <c r="F27" s="14">
        <v>11408.762000000001</v>
      </c>
      <c r="G27" s="14">
        <v>12153.567999999999</v>
      </c>
      <c r="H27" s="14">
        <v>12947.825999999999</v>
      </c>
      <c r="I27" s="14">
        <v>12668.005999999999</v>
      </c>
      <c r="J27" s="14">
        <v>11101.378000000001</v>
      </c>
      <c r="K27" s="14">
        <v>11052.174000000001</v>
      </c>
      <c r="L27" s="14">
        <v>12309.069</v>
      </c>
      <c r="M27" s="14">
        <v>14495.11</v>
      </c>
      <c r="N27" s="14">
        <v>153811.641</v>
      </c>
    </row>
    <row r="28" spans="1:2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2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21" x14ac:dyDescent="0.25">
      <c r="A30" s="14" t="s">
        <v>47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</row>
    <row r="31" spans="1:2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1:21" x14ac:dyDescent="0.25">
      <c r="A32" s="14" t="s">
        <v>48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1:14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14" x14ac:dyDescent="0.25">
      <c r="A34" s="14" t="s">
        <v>27</v>
      </c>
      <c r="B34" s="14">
        <v>428.48099999999999</v>
      </c>
      <c r="C34" s="14">
        <v>304.8</v>
      </c>
      <c r="D34" s="14">
        <v>283.46899999999999</v>
      </c>
      <c r="E34" s="14">
        <v>193.04300000000001</v>
      </c>
      <c r="F34" s="14">
        <v>154.744</v>
      </c>
      <c r="G34" s="14">
        <v>247.779</v>
      </c>
      <c r="H34" s="14">
        <v>389.51600000000002</v>
      </c>
      <c r="I34" s="14">
        <v>362.09100000000001</v>
      </c>
      <c r="J34" s="14">
        <v>208.547</v>
      </c>
      <c r="K34" s="14">
        <v>189.85400000000001</v>
      </c>
      <c r="L34" s="14">
        <v>179.31899999999999</v>
      </c>
      <c r="M34" s="14">
        <v>301.91000000000003</v>
      </c>
      <c r="N34" s="14">
        <v>3243.5529999999999</v>
      </c>
    </row>
    <row r="35" spans="1:14" x14ac:dyDescent="0.25">
      <c r="A35" s="14" t="s">
        <v>28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</row>
    <row r="36" spans="1:14" x14ac:dyDescent="0.25">
      <c r="A36" s="14" t="s">
        <v>49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</row>
    <row r="37" spans="1:14" x14ac:dyDescent="0.25">
      <c r="A37" s="14" t="s">
        <v>50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</row>
    <row r="38" spans="1:14" x14ac:dyDescent="0.25">
      <c r="A38" s="14" t="s">
        <v>51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</row>
    <row r="39" spans="1:14" x14ac:dyDescent="0.25">
      <c r="A39" s="14" t="s">
        <v>52</v>
      </c>
      <c r="B39" s="14">
        <v>4.7</v>
      </c>
      <c r="C39" s="14">
        <v>0</v>
      </c>
      <c r="D39" s="14">
        <v>1.2</v>
      </c>
      <c r="E39" s="14">
        <v>33.97</v>
      </c>
      <c r="F39" s="14">
        <v>93.06</v>
      </c>
      <c r="G39" s="14">
        <v>63.155000000000001</v>
      </c>
      <c r="H39" s="14">
        <v>87.35</v>
      </c>
      <c r="I39" s="14">
        <v>92.57</v>
      </c>
      <c r="J39" s="14">
        <v>40.585000000000001</v>
      </c>
      <c r="K39" s="14">
        <v>71.849999999999994</v>
      </c>
      <c r="L39" s="14">
        <v>33.58</v>
      </c>
      <c r="M39" s="14">
        <v>24.01</v>
      </c>
      <c r="N39" s="14">
        <v>546.03</v>
      </c>
    </row>
    <row r="40" spans="1:14" x14ac:dyDescent="0.25">
      <c r="A40" s="14" t="s">
        <v>33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</row>
    <row r="41" spans="1:14" x14ac:dyDescent="0.25">
      <c r="A41" s="14" t="s">
        <v>34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</row>
    <row r="42" spans="1:14" x14ac:dyDescent="0.25">
      <c r="A42" s="14" t="s">
        <v>35</v>
      </c>
      <c r="B42" s="14">
        <v>433.18099999999998</v>
      </c>
      <c r="C42" s="14">
        <v>304.8</v>
      </c>
      <c r="D42" s="14">
        <v>284.66899999999998</v>
      </c>
      <c r="E42" s="14">
        <v>227.01300000000001</v>
      </c>
      <c r="F42" s="14">
        <v>247.804</v>
      </c>
      <c r="G42" s="14">
        <v>310.93400000000003</v>
      </c>
      <c r="H42" s="14">
        <v>476.86599999999999</v>
      </c>
      <c r="I42" s="14">
        <v>454.661</v>
      </c>
      <c r="J42" s="14">
        <v>249.13200000000001</v>
      </c>
      <c r="K42" s="14">
        <v>261.70400000000001</v>
      </c>
      <c r="L42" s="14">
        <v>212.899</v>
      </c>
      <c r="M42" s="14">
        <v>325.92</v>
      </c>
      <c r="N42" s="14">
        <v>3789.5830000000001</v>
      </c>
    </row>
    <row r="43" spans="1:14" x14ac:dyDescent="0.25">
      <c r="A43" s="14" t="s">
        <v>36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</row>
    <row r="44" spans="1:14" x14ac:dyDescent="0.25">
      <c r="A44" s="14" t="s">
        <v>37</v>
      </c>
      <c r="B44" s="14">
        <v>70.361999999999995</v>
      </c>
      <c r="C44" s="14">
        <v>78.956000000000003</v>
      </c>
      <c r="D44" s="14">
        <v>66.777000000000001</v>
      </c>
      <c r="E44" s="14">
        <v>108.435</v>
      </c>
      <c r="F44" s="14">
        <v>137.755</v>
      </c>
      <c r="G44" s="14">
        <v>115.03100000000001</v>
      </c>
      <c r="H44" s="14">
        <v>22.613</v>
      </c>
      <c r="I44" s="14">
        <v>39.615000000000002</v>
      </c>
      <c r="J44" s="14">
        <v>171.21600000000001</v>
      </c>
      <c r="K44" s="14">
        <v>162.208</v>
      </c>
      <c r="L44" s="14">
        <v>251.05099999999999</v>
      </c>
      <c r="M44" s="14">
        <v>162.321</v>
      </c>
      <c r="N44" s="14">
        <v>1386.34</v>
      </c>
    </row>
    <row r="45" spans="1:14" x14ac:dyDescent="0.25">
      <c r="A45" s="14" t="s">
        <v>38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</row>
    <row r="46" spans="1:14" x14ac:dyDescent="0.25">
      <c r="A46" s="14" t="s">
        <v>39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</row>
    <row r="47" spans="1:14" x14ac:dyDescent="0.25">
      <c r="A47" s="14" t="s">
        <v>40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</row>
    <row r="48" spans="1:14" x14ac:dyDescent="0.25">
      <c r="A48" s="14" t="s">
        <v>41</v>
      </c>
      <c r="B48" s="14">
        <v>229.77</v>
      </c>
      <c r="C48" s="14">
        <v>236.34700000000001</v>
      </c>
      <c r="D48" s="14">
        <v>229.339</v>
      </c>
      <c r="E48" s="14">
        <v>135.99600000000001</v>
      </c>
      <c r="F48" s="14">
        <v>123.334</v>
      </c>
      <c r="G48" s="14">
        <v>156.608</v>
      </c>
      <c r="H48" s="14">
        <v>181.79900000000001</v>
      </c>
      <c r="I48" s="14">
        <v>179.202</v>
      </c>
      <c r="J48" s="14">
        <v>103.735</v>
      </c>
      <c r="K48" s="14">
        <v>68.245000000000005</v>
      </c>
      <c r="L48" s="14">
        <v>59.442</v>
      </c>
      <c r="M48" s="14">
        <v>159.6</v>
      </c>
      <c r="N48" s="14">
        <v>1863.4169999999999</v>
      </c>
    </row>
    <row r="49" spans="1:14" x14ac:dyDescent="0.25">
      <c r="A49" s="14" t="s">
        <v>53</v>
      </c>
      <c r="B49" s="14">
        <v>12.348000000000001</v>
      </c>
      <c r="C49" s="14">
        <v>10.555999999999999</v>
      </c>
      <c r="D49" s="14">
        <v>10.013999999999999</v>
      </c>
      <c r="E49" s="14">
        <v>8.5920000000000005</v>
      </c>
      <c r="F49" s="14">
        <v>8.7219999999999995</v>
      </c>
      <c r="G49" s="14">
        <v>9.2370000000000001</v>
      </c>
      <c r="H49" s="14">
        <v>10.185</v>
      </c>
      <c r="I49" s="14">
        <v>9.734</v>
      </c>
      <c r="J49" s="14">
        <v>8.4039999999999999</v>
      </c>
      <c r="K49" s="14">
        <v>8.41</v>
      </c>
      <c r="L49" s="14">
        <v>9.3379999999999992</v>
      </c>
      <c r="M49" s="14">
        <v>11.079000000000001</v>
      </c>
      <c r="N49" s="14">
        <v>116.619</v>
      </c>
    </row>
    <row r="50" spans="1:14" x14ac:dyDescent="0.25">
      <c r="A50" s="14" t="s">
        <v>42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</row>
    <row r="51" spans="1:14" x14ac:dyDescent="0.25">
      <c r="A51" s="14" t="s">
        <v>43</v>
      </c>
      <c r="B51" s="14">
        <v>90.096999999999994</v>
      </c>
      <c r="C51" s="14">
        <v>66.484999999999999</v>
      </c>
      <c r="D51" s="14">
        <v>53.901000000000003</v>
      </c>
      <c r="E51" s="14">
        <v>23.507000000000001</v>
      </c>
      <c r="F51" s="14">
        <v>56.395000000000003</v>
      </c>
      <c r="G51" s="14">
        <v>100.355</v>
      </c>
      <c r="H51" s="14">
        <v>156.785</v>
      </c>
      <c r="I51" s="14">
        <v>168.881</v>
      </c>
      <c r="J51" s="14">
        <v>86.355999999999995</v>
      </c>
      <c r="K51" s="14">
        <v>54.238</v>
      </c>
      <c r="L51" s="14">
        <v>33.612000000000002</v>
      </c>
      <c r="M51" s="14">
        <v>65.733000000000004</v>
      </c>
      <c r="N51" s="14">
        <v>956.34500000000003</v>
      </c>
    </row>
    <row r="52" spans="1:14" x14ac:dyDescent="0.25">
      <c r="A52" s="14" t="s">
        <v>44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</row>
    <row r="53" spans="1:14" x14ac:dyDescent="0.25">
      <c r="A53" s="14" t="s">
        <v>45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</row>
    <row r="54" spans="1:14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</row>
    <row r="55" spans="1:14" x14ac:dyDescent="0.25">
      <c r="A55" s="14" t="s">
        <v>54</v>
      </c>
      <c r="B55" s="14">
        <v>655.56299999999999</v>
      </c>
      <c r="C55" s="14">
        <v>564.17399999999998</v>
      </c>
      <c r="D55" s="14">
        <v>536.89800000000002</v>
      </c>
      <c r="E55" s="14">
        <v>456.52800000000002</v>
      </c>
      <c r="F55" s="14">
        <v>461.22</v>
      </c>
      <c r="G55" s="14">
        <v>491.45400000000001</v>
      </c>
      <c r="H55" s="14">
        <v>534.67899999999997</v>
      </c>
      <c r="I55" s="14">
        <v>514.33100000000002</v>
      </c>
      <c r="J55" s="14">
        <v>446.13099999999997</v>
      </c>
      <c r="K55" s="14">
        <v>446.32900000000001</v>
      </c>
      <c r="L55" s="14">
        <v>499.11799999999999</v>
      </c>
      <c r="M55" s="14">
        <v>593.18899999999996</v>
      </c>
      <c r="N55" s="14">
        <v>6199.6149999999998</v>
      </c>
    </row>
    <row r="56" spans="1:14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4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1:14" x14ac:dyDescent="0.25">
      <c r="A58" s="14" t="s">
        <v>55</v>
      </c>
      <c r="B58" s="14">
        <v>25.1</v>
      </c>
      <c r="C58" s="14">
        <v>26.13</v>
      </c>
      <c r="D58" s="14">
        <v>24.6</v>
      </c>
      <c r="E58" s="14">
        <v>24.68</v>
      </c>
      <c r="F58" s="14">
        <v>24.74</v>
      </c>
      <c r="G58" s="14">
        <v>24.73</v>
      </c>
      <c r="H58" s="14">
        <v>24.22</v>
      </c>
      <c r="I58" s="14">
        <v>24.63</v>
      </c>
      <c r="J58" s="14">
        <v>24.88</v>
      </c>
      <c r="K58" s="14">
        <v>24.76</v>
      </c>
      <c r="L58" s="14">
        <v>24.66</v>
      </c>
      <c r="M58" s="14">
        <v>24.44</v>
      </c>
      <c r="N58" s="14">
        <v>24.81</v>
      </c>
    </row>
    <row r="59" spans="1:14" x14ac:dyDescent="0.25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8"/>
      <c r="M59" s="17"/>
      <c r="N59" s="17"/>
    </row>
  </sheetData>
  <mergeCells count="3">
    <mergeCell ref="P6:U6"/>
    <mergeCell ref="P13:U13"/>
    <mergeCell ref="P5:U5"/>
  </mergeCells>
  <pageMargins left="0.7" right="0.7" top="0.75" bottom="0.75" header="0.3" footer="0.3"/>
  <pageSetup fitToHeight="0" orientation="landscape" r:id="rId1"/>
  <headerFooter>
    <oddFooter>&amp;C&amp;"Calibri,Regular"&amp;11&amp;B&amp;K000000AEP CONFIDENTIAL</oddFooter>
    <evenFooter>&amp;C&amp;"Calibri,Regular"&amp;11&amp;B&amp;K000000AEP CONFIDENTIAL</evenFooter>
    <firstFooter>&amp;C&amp;"Calibri,Regular"&amp;11&amp;B&amp;K000000AEP CONFIDENTIAL</firstFooter>
  </headerFooter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R79"/>
  <sheetViews>
    <sheetView zoomScaleNormal="100" workbookViewId="0">
      <selection activeCell="M39" sqref="M39"/>
    </sheetView>
  </sheetViews>
  <sheetFormatPr defaultRowHeight="15.75" x14ac:dyDescent="0.25"/>
  <cols>
    <col min="1" max="1" width="2.375" customWidth="1"/>
    <col min="2" max="2" width="23.375" customWidth="1"/>
    <col min="3" max="3" width="13.75" customWidth="1"/>
    <col min="4" max="4" width="14.125" customWidth="1"/>
    <col min="5" max="5" width="14.25" customWidth="1"/>
    <col min="6" max="6" width="14.125" customWidth="1"/>
    <col min="7" max="8" width="14.25" customWidth="1"/>
    <col min="9" max="9" width="12" customWidth="1"/>
    <col min="10" max="10" width="10.375" customWidth="1"/>
    <col min="11" max="11" width="16.25" customWidth="1"/>
    <col min="12" max="12" width="22.875" customWidth="1"/>
    <col min="13" max="13" width="11.125" bestFit="1" customWidth="1"/>
    <col min="14" max="18" width="14.375" customWidth="1"/>
  </cols>
  <sheetData>
    <row r="1" spans="2:18" x14ac:dyDescent="0.25">
      <c r="B1" s="1" t="s">
        <v>0</v>
      </c>
    </row>
    <row r="2" spans="2:18" x14ac:dyDescent="0.25">
      <c r="B2" s="1" t="s">
        <v>110</v>
      </c>
    </row>
    <row r="3" spans="2:18" x14ac:dyDescent="0.25">
      <c r="B3" s="1" t="s">
        <v>108</v>
      </c>
    </row>
    <row r="4" spans="2:18" x14ac:dyDescent="0.25">
      <c r="B4" s="1" t="s">
        <v>109</v>
      </c>
    </row>
    <row r="8" spans="2:18" ht="43.5" customHeight="1" x14ac:dyDescent="0.35">
      <c r="B8" s="101" t="s">
        <v>66</v>
      </c>
      <c r="C8" s="102"/>
      <c r="D8" s="102"/>
      <c r="E8" s="102"/>
      <c r="F8" s="102"/>
      <c r="G8" s="102"/>
      <c r="H8" s="30"/>
    </row>
    <row r="9" spans="2:18" ht="66" x14ac:dyDescent="0.35">
      <c r="B9" s="4" t="s">
        <v>1</v>
      </c>
      <c r="C9" s="4" t="s">
        <v>68</v>
      </c>
      <c r="D9" s="5" t="s">
        <v>8</v>
      </c>
      <c r="E9" s="5" t="s">
        <v>67</v>
      </c>
      <c r="F9" s="5" t="s">
        <v>9</v>
      </c>
      <c r="G9" s="9" t="s">
        <v>69</v>
      </c>
      <c r="H9" s="31"/>
      <c r="I9" s="42" t="s">
        <v>94</v>
      </c>
      <c r="L9" s="99"/>
      <c r="M9" s="99"/>
      <c r="N9" s="100"/>
      <c r="O9" s="100"/>
      <c r="P9" s="100"/>
      <c r="Q9" s="100"/>
      <c r="R9" s="100"/>
    </row>
    <row r="10" spans="2:18" x14ac:dyDescent="0.25">
      <c r="B10" s="6" t="s">
        <v>2</v>
      </c>
      <c r="C10" s="7" t="s">
        <v>3</v>
      </c>
      <c r="D10" s="7" t="s">
        <v>4</v>
      </c>
      <c r="E10" s="6" t="s">
        <v>5</v>
      </c>
      <c r="F10" s="34" t="s">
        <v>6</v>
      </c>
      <c r="G10" s="35" t="s">
        <v>7</v>
      </c>
      <c r="H10" s="32"/>
      <c r="L10" s="75"/>
      <c r="M10" s="76"/>
      <c r="N10" s="75"/>
      <c r="O10" s="76"/>
      <c r="P10" s="76"/>
      <c r="Q10" s="76"/>
      <c r="R10" s="31"/>
    </row>
    <row r="11" spans="2:18" x14ac:dyDescent="0.25">
      <c r="B11" s="62" t="s">
        <v>64</v>
      </c>
      <c r="C11" s="13">
        <v>17479861</v>
      </c>
      <c r="D11" s="13">
        <v>495678000</v>
      </c>
      <c r="E11" s="11">
        <f t="shared" ref="E11:E34" si="0">(C11/D11)*100</f>
        <v>3.5264548759476919</v>
      </c>
      <c r="F11" s="12">
        <v>2.7250000000000001</v>
      </c>
      <c r="G11" s="11">
        <f>E11-F11</f>
        <v>0.80145487594769182</v>
      </c>
      <c r="H11" s="33"/>
      <c r="I11" s="40" t="s">
        <v>95</v>
      </c>
      <c r="K11">
        <v>3.5264548759476919</v>
      </c>
      <c r="L11" s="77"/>
      <c r="M11" s="77"/>
      <c r="N11" s="78"/>
      <c r="O11" s="78"/>
      <c r="P11" s="77"/>
      <c r="Q11" s="79"/>
      <c r="R11" s="79"/>
    </row>
    <row r="12" spans="2:18" s="29" customFormat="1" x14ac:dyDescent="0.25">
      <c r="B12" s="63" t="s">
        <v>65</v>
      </c>
      <c r="C12" s="13">
        <v>14926118</v>
      </c>
      <c r="D12" s="13">
        <v>546887000</v>
      </c>
      <c r="E12" s="11">
        <f t="shared" si="0"/>
        <v>2.7292874030649843</v>
      </c>
      <c r="F12" s="12">
        <v>2.7250000000000001</v>
      </c>
      <c r="G12" s="11">
        <f t="shared" ref="G12:G34" si="1">E12-F12</f>
        <v>4.2874030649842076E-3</v>
      </c>
      <c r="H12" s="45"/>
      <c r="I12" s="46" t="s">
        <v>96</v>
      </c>
      <c r="K12" s="29">
        <v>2.7292874030649843</v>
      </c>
      <c r="L12" s="80"/>
      <c r="M12" s="80"/>
      <c r="N12" s="81"/>
      <c r="O12" s="81"/>
      <c r="P12" s="33"/>
      <c r="Q12" s="2"/>
      <c r="R12" s="33"/>
    </row>
    <row r="13" spans="2:18" s="29" customFormat="1" x14ac:dyDescent="0.25">
      <c r="B13" s="63" t="s">
        <v>72</v>
      </c>
      <c r="C13" s="13">
        <v>17337591</v>
      </c>
      <c r="D13" s="13">
        <v>591108000</v>
      </c>
      <c r="E13" s="11">
        <f t="shared" si="0"/>
        <v>2.933066546214905</v>
      </c>
      <c r="F13" s="12">
        <v>2.7250000000000001</v>
      </c>
      <c r="G13" s="11">
        <f t="shared" si="1"/>
        <v>0.20806654621490495</v>
      </c>
      <c r="H13" s="45"/>
      <c r="I13" s="46" t="s">
        <v>96</v>
      </c>
      <c r="K13" s="29">
        <v>2.933066546214905</v>
      </c>
      <c r="L13" s="80"/>
      <c r="M13" s="80"/>
      <c r="N13" s="81"/>
      <c r="O13" s="81"/>
      <c r="P13" s="33"/>
      <c r="Q13" s="2"/>
      <c r="R13" s="33"/>
    </row>
    <row r="14" spans="2:18" s="29" customFormat="1" x14ac:dyDescent="0.25">
      <c r="B14" s="63" t="s">
        <v>73</v>
      </c>
      <c r="C14" s="13">
        <v>11052414</v>
      </c>
      <c r="D14" s="13">
        <v>464859000</v>
      </c>
      <c r="E14" s="11">
        <f t="shared" si="0"/>
        <v>2.3775841706840137</v>
      </c>
      <c r="F14" s="12">
        <v>2.7250000000000001</v>
      </c>
      <c r="G14" s="11">
        <f t="shared" si="1"/>
        <v>-0.34741582931598636</v>
      </c>
      <c r="H14" s="33"/>
      <c r="I14" s="40" t="s">
        <v>95</v>
      </c>
      <c r="K14" s="29">
        <v>2.3775841706840137</v>
      </c>
      <c r="L14" s="80"/>
      <c r="M14" s="80"/>
      <c r="N14" s="81"/>
      <c r="O14" s="81"/>
      <c r="P14" s="33"/>
      <c r="Q14" s="2"/>
      <c r="R14" s="33"/>
    </row>
    <row r="15" spans="2:18" s="29" customFormat="1" x14ac:dyDescent="0.25">
      <c r="B15" s="63" t="s">
        <v>74</v>
      </c>
      <c r="C15" s="13">
        <v>14097574</v>
      </c>
      <c r="D15" s="13">
        <v>500633000</v>
      </c>
      <c r="E15" s="11">
        <f t="shared" si="0"/>
        <v>2.81594980754365</v>
      </c>
      <c r="F15" s="12">
        <v>2.7250000000000001</v>
      </c>
      <c r="G15" s="11">
        <f t="shared" si="1"/>
        <v>9.0949807543649897E-2</v>
      </c>
      <c r="H15" s="33"/>
      <c r="I15" s="40" t="s">
        <v>95</v>
      </c>
      <c r="K15" s="29">
        <v>2.81594980754365</v>
      </c>
      <c r="L15" s="80"/>
      <c r="M15" s="80"/>
      <c r="N15" s="81"/>
      <c r="O15" s="81"/>
      <c r="P15" s="33"/>
      <c r="Q15" s="2"/>
      <c r="R15" s="33"/>
    </row>
    <row r="16" spans="2:18" s="29" customFormat="1" x14ac:dyDescent="0.25">
      <c r="B16" s="63" t="s">
        <v>75</v>
      </c>
      <c r="C16" s="13">
        <v>11058867</v>
      </c>
      <c r="D16" s="13">
        <v>409277000</v>
      </c>
      <c r="E16" s="11">
        <f t="shared" si="0"/>
        <v>2.7020494677199061</v>
      </c>
      <c r="F16" s="12">
        <v>2.7250000000000001</v>
      </c>
      <c r="G16" s="11">
        <f t="shared" si="1"/>
        <v>-2.2950532280094027E-2</v>
      </c>
      <c r="H16" s="45"/>
      <c r="I16" s="46" t="s">
        <v>96</v>
      </c>
      <c r="K16" s="29">
        <v>2.7020494677199061</v>
      </c>
      <c r="L16" s="80"/>
      <c r="M16" s="80"/>
      <c r="N16" s="81"/>
      <c r="O16" s="81"/>
      <c r="P16" s="33"/>
      <c r="Q16" s="2"/>
      <c r="R16" s="33"/>
    </row>
    <row r="17" spans="2:18" s="29" customFormat="1" x14ac:dyDescent="0.25">
      <c r="B17" s="63" t="s">
        <v>76</v>
      </c>
      <c r="C17" s="13">
        <v>11257261</v>
      </c>
      <c r="D17" s="13">
        <v>428884000</v>
      </c>
      <c r="E17" s="11">
        <f t="shared" si="0"/>
        <v>2.624779893864075</v>
      </c>
      <c r="F17" s="12">
        <v>2.7250000000000001</v>
      </c>
      <c r="G17" s="11">
        <f t="shared" si="1"/>
        <v>-0.10022010613592514</v>
      </c>
      <c r="H17" s="45"/>
      <c r="I17" s="46" t="s">
        <v>96</v>
      </c>
      <c r="K17" s="29">
        <v>2.624779893864075</v>
      </c>
      <c r="L17" s="80"/>
      <c r="M17" s="80"/>
      <c r="N17" s="81"/>
      <c r="O17" s="81"/>
      <c r="P17" s="33"/>
      <c r="Q17" s="2"/>
      <c r="R17" s="33"/>
    </row>
    <row r="18" spans="2:18" s="29" customFormat="1" x14ac:dyDescent="0.25">
      <c r="B18" s="63" t="s">
        <v>77</v>
      </c>
      <c r="C18" s="13">
        <v>12202239</v>
      </c>
      <c r="D18" s="13">
        <v>448424000</v>
      </c>
      <c r="E18" s="11">
        <f t="shared" si="0"/>
        <v>2.721138699088363</v>
      </c>
      <c r="F18" s="12">
        <v>2.7250000000000001</v>
      </c>
      <c r="G18" s="11">
        <f t="shared" si="1"/>
        <v>-3.8613009116370556E-3</v>
      </c>
      <c r="H18" s="45"/>
      <c r="I18" s="46" t="s">
        <v>96</v>
      </c>
      <c r="K18" s="29">
        <v>2.721138699088363</v>
      </c>
      <c r="L18" s="80"/>
      <c r="M18" s="80"/>
      <c r="N18" s="81"/>
      <c r="O18" s="81"/>
      <c r="P18" s="33"/>
      <c r="Q18" s="2"/>
      <c r="R18" s="33"/>
    </row>
    <row r="19" spans="2:18" s="29" customFormat="1" x14ac:dyDescent="0.25">
      <c r="B19" s="63" t="s">
        <v>78</v>
      </c>
      <c r="C19" s="13">
        <v>14644207</v>
      </c>
      <c r="D19" s="13">
        <v>502221000</v>
      </c>
      <c r="E19" s="11">
        <f t="shared" si="0"/>
        <v>2.9158890209688564</v>
      </c>
      <c r="F19" s="12">
        <v>2.7250000000000001</v>
      </c>
      <c r="G19" s="11">
        <f t="shared" si="1"/>
        <v>0.19088902096885629</v>
      </c>
      <c r="H19" s="45"/>
      <c r="I19" s="46" t="s">
        <v>96</v>
      </c>
      <c r="K19" s="29">
        <v>2.9158890209688564</v>
      </c>
      <c r="L19" s="80"/>
      <c r="M19" s="80"/>
      <c r="N19" s="81"/>
      <c r="O19" s="81"/>
      <c r="P19" s="33"/>
      <c r="Q19" s="2"/>
      <c r="R19" s="33"/>
    </row>
    <row r="20" spans="2:18" s="29" customFormat="1" x14ac:dyDescent="0.25">
      <c r="B20" s="63" t="s">
        <v>79</v>
      </c>
      <c r="C20" s="13">
        <v>11172837</v>
      </c>
      <c r="D20" s="13">
        <v>487880000</v>
      </c>
      <c r="E20" s="11">
        <f t="shared" si="0"/>
        <v>2.2900789128474215</v>
      </c>
      <c r="F20" s="12">
        <v>2.7250000000000001</v>
      </c>
      <c r="G20" s="11">
        <f t="shared" si="1"/>
        <v>-0.4349210871525786</v>
      </c>
      <c r="H20" s="33"/>
      <c r="I20" s="40" t="s">
        <v>95</v>
      </c>
      <c r="K20" s="29">
        <v>2.2900789128474215</v>
      </c>
      <c r="L20" s="80"/>
      <c r="M20" s="80"/>
      <c r="N20" s="81"/>
      <c r="O20" s="81"/>
      <c r="P20" s="33"/>
      <c r="Q20" s="2"/>
      <c r="R20" s="33"/>
    </row>
    <row r="21" spans="2:18" s="29" customFormat="1" x14ac:dyDescent="0.25">
      <c r="B21" s="63" t="s">
        <v>80</v>
      </c>
      <c r="C21" s="13">
        <v>12792221</v>
      </c>
      <c r="D21" s="13">
        <v>461995000</v>
      </c>
      <c r="E21" s="11">
        <f t="shared" si="0"/>
        <v>2.7689089708763084</v>
      </c>
      <c r="F21" s="12">
        <v>2.7250000000000001</v>
      </c>
      <c r="G21" s="11">
        <f t="shared" si="1"/>
        <v>4.3908970876308295E-2</v>
      </c>
      <c r="H21" s="33"/>
      <c r="I21" s="40" t="s">
        <v>95</v>
      </c>
      <c r="K21" s="29">
        <v>2.7689089708763084</v>
      </c>
      <c r="L21" s="80"/>
      <c r="M21" s="80"/>
      <c r="N21" s="81"/>
      <c r="O21" s="81"/>
      <c r="P21" s="33"/>
      <c r="Q21" s="2"/>
      <c r="R21" s="33"/>
    </row>
    <row r="22" spans="2:18" s="29" customFormat="1" x14ac:dyDescent="0.25">
      <c r="B22" s="63" t="s">
        <v>81</v>
      </c>
      <c r="C22" s="13">
        <v>11404650</v>
      </c>
      <c r="D22" s="13">
        <v>417316000</v>
      </c>
      <c r="E22" s="39">
        <f t="shared" si="0"/>
        <v>2.7328571154712495</v>
      </c>
      <c r="F22" s="12">
        <v>2.7250000000000001</v>
      </c>
      <c r="G22" s="11">
        <f t="shared" si="1"/>
        <v>7.857115471249454E-3</v>
      </c>
      <c r="H22" s="45"/>
      <c r="I22" s="47" t="s">
        <v>96</v>
      </c>
      <c r="J22" s="48"/>
      <c r="K22" s="29">
        <v>2.7328571154712495</v>
      </c>
      <c r="L22" s="82"/>
      <c r="M22" s="82"/>
      <c r="N22" s="81"/>
      <c r="O22" s="81"/>
      <c r="P22" s="33"/>
      <c r="Q22" s="2"/>
      <c r="R22" s="33"/>
    </row>
    <row r="23" spans="2:18" s="29" customFormat="1" x14ac:dyDescent="0.25">
      <c r="B23" s="63" t="s">
        <v>70</v>
      </c>
      <c r="C23" s="13">
        <v>14357511</v>
      </c>
      <c r="D23" s="13">
        <v>485925000</v>
      </c>
      <c r="E23" s="39">
        <f t="shared" si="0"/>
        <v>2.9546763389411947</v>
      </c>
      <c r="F23" s="12">
        <v>2.7250000000000001</v>
      </c>
      <c r="G23" s="39">
        <f t="shared" si="1"/>
        <v>0.22967633894119466</v>
      </c>
      <c r="H23" s="33"/>
      <c r="I23" s="41" t="s">
        <v>95</v>
      </c>
      <c r="K23" s="29">
        <v>2.9546763389411947</v>
      </c>
      <c r="L23" s="83"/>
      <c r="M23" s="83"/>
      <c r="N23" s="81"/>
      <c r="O23" s="81"/>
      <c r="P23" s="33"/>
      <c r="Q23" s="2"/>
      <c r="R23" s="33"/>
    </row>
    <row r="24" spans="2:18" s="29" customFormat="1" x14ac:dyDescent="0.25">
      <c r="B24" s="63" t="s">
        <v>71</v>
      </c>
      <c r="C24" s="13">
        <v>12943842</v>
      </c>
      <c r="D24" s="13">
        <v>517016072</v>
      </c>
      <c r="E24" s="39">
        <f t="shared" si="0"/>
        <v>2.5035666589490471</v>
      </c>
      <c r="F24" s="12">
        <v>2.7250000000000001</v>
      </c>
      <c r="G24" s="39">
        <f t="shared" si="1"/>
        <v>-0.22143334105095303</v>
      </c>
      <c r="H24" s="33"/>
      <c r="I24" s="40" t="s">
        <v>95</v>
      </c>
      <c r="K24" s="29">
        <v>2.5035666589490471</v>
      </c>
      <c r="L24" s="80"/>
      <c r="M24" s="80"/>
      <c r="N24" s="84"/>
      <c r="O24" s="84"/>
      <c r="P24" s="33"/>
      <c r="Q24" s="2"/>
      <c r="R24" s="33"/>
    </row>
    <row r="25" spans="2:18" s="29" customFormat="1" x14ac:dyDescent="0.25">
      <c r="B25" s="63" t="s">
        <v>82</v>
      </c>
      <c r="C25" s="13">
        <v>12891748</v>
      </c>
      <c r="D25" s="13">
        <v>520305204</v>
      </c>
      <c r="E25" s="39">
        <f t="shared" si="0"/>
        <v>2.4777280528602974</v>
      </c>
      <c r="F25" s="12">
        <v>2.7250000000000001</v>
      </c>
      <c r="G25" s="39">
        <f t="shared" si="1"/>
        <v>-0.24727194713970269</v>
      </c>
      <c r="H25" s="45"/>
      <c r="I25" s="46" t="s">
        <v>96</v>
      </c>
      <c r="K25" s="29">
        <v>2.4777280528602974</v>
      </c>
      <c r="L25" s="80"/>
      <c r="M25" s="80"/>
      <c r="N25" s="84"/>
      <c r="O25" s="84"/>
      <c r="P25" s="33"/>
      <c r="Q25" s="2"/>
      <c r="R25" s="33"/>
    </row>
    <row r="26" spans="2:18" s="29" customFormat="1" x14ac:dyDescent="0.25">
      <c r="B26" s="63" t="s">
        <v>83</v>
      </c>
      <c r="C26" s="13">
        <v>12810858</v>
      </c>
      <c r="D26" s="13">
        <v>490482730</v>
      </c>
      <c r="E26" s="52">
        <f t="shared" si="0"/>
        <v>2.611887680530566</v>
      </c>
      <c r="F26" s="53">
        <v>2.851</v>
      </c>
      <c r="G26" s="52">
        <f t="shared" si="1"/>
        <v>-0.23911231946943401</v>
      </c>
      <c r="H26" s="45"/>
      <c r="I26" s="46" t="s">
        <v>96</v>
      </c>
      <c r="K26" s="29">
        <v>2.611887680530566</v>
      </c>
      <c r="L26" s="80"/>
      <c r="M26" s="80"/>
      <c r="N26" s="84"/>
      <c r="O26" s="84"/>
      <c r="P26" s="33"/>
      <c r="Q26" s="2"/>
      <c r="R26" s="33"/>
    </row>
    <row r="27" spans="2:18" s="29" customFormat="1" x14ac:dyDescent="0.25">
      <c r="B27" s="63" t="s">
        <v>84</v>
      </c>
      <c r="C27" s="13">
        <v>9028030</v>
      </c>
      <c r="D27" s="13">
        <v>423404708</v>
      </c>
      <c r="E27" s="39">
        <f t="shared" si="0"/>
        <v>2.1322460117755706</v>
      </c>
      <c r="F27" s="12">
        <v>2.851</v>
      </c>
      <c r="G27" s="39">
        <f t="shared" si="1"/>
        <v>-0.71875398822442937</v>
      </c>
      <c r="H27" s="33"/>
      <c r="I27" s="40" t="s">
        <v>95</v>
      </c>
      <c r="K27" s="29">
        <v>2.1322460117755706</v>
      </c>
      <c r="L27" s="80"/>
      <c r="M27" s="80"/>
      <c r="N27" s="84"/>
      <c r="O27" s="84"/>
      <c r="P27" s="33"/>
      <c r="Q27" s="2"/>
      <c r="R27" s="33"/>
    </row>
    <row r="28" spans="2:18" s="29" customFormat="1" x14ac:dyDescent="0.25">
      <c r="B28" s="63" t="s">
        <v>85</v>
      </c>
      <c r="C28" s="13">
        <v>8109398</v>
      </c>
      <c r="D28" s="13">
        <v>371570000</v>
      </c>
      <c r="E28" s="39">
        <f t="shared" si="0"/>
        <v>2.1824684447075922</v>
      </c>
      <c r="F28" s="12">
        <v>2.851</v>
      </c>
      <c r="G28" s="39">
        <f t="shared" si="1"/>
        <v>-0.66853155529240782</v>
      </c>
      <c r="H28" s="33"/>
      <c r="I28" s="40" t="s">
        <v>95</v>
      </c>
      <c r="K28" s="29">
        <v>2.1824684447075922</v>
      </c>
      <c r="L28" s="80"/>
      <c r="M28" s="80"/>
      <c r="N28" s="84"/>
      <c r="O28" s="84"/>
      <c r="P28" s="33"/>
      <c r="Q28" s="2"/>
      <c r="R28" s="33"/>
    </row>
    <row r="29" spans="2:18" s="29" customFormat="1" x14ac:dyDescent="0.25">
      <c r="B29" s="63" t="s">
        <v>86</v>
      </c>
      <c r="C29" s="13">
        <v>6767456</v>
      </c>
      <c r="D29" s="13">
        <v>395680000</v>
      </c>
      <c r="E29" s="39">
        <f t="shared" si="0"/>
        <v>1.7103356247472705</v>
      </c>
      <c r="F29" s="12">
        <v>2.851</v>
      </c>
      <c r="G29" s="39">
        <f t="shared" si="1"/>
        <v>-1.1406643752527295</v>
      </c>
      <c r="H29" s="45"/>
      <c r="I29" s="46" t="s">
        <v>96</v>
      </c>
      <c r="K29" s="29">
        <v>1.7103356247472705</v>
      </c>
      <c r="L29" s="80"/>
      <c r="M29" s="80"/>
      <c r="N29" s="84"/>
      <c r="O29" s="84"/>
      <c r="P29" s="33"/>
      <c r="Q29" s="2"/>
      <c r="R29" s="33"/>
    </row>
    <row r="30" spans="2:18" s="29" customFormat="1" x14ac:dyDescent="0.25">
      <c r="B30" s="63" t="s">
        <v>87</v>
      </c>
      <c r="C30" s="13">
        <v>9486850</v>
      </c>
      <c r="D30" s="13">
        <v>419794837</v>
      </c>
      <c r="E30" s="39">
        <f t="shared" si="0"/>
        <v>2.2598777221264394</v>
      </c>
      <c r="F30" s="12">
        <v>2.851</v>
      </c>
      <c r="G30" s="39">
        <f t="shared" si="1"/>
        <v>-0.59112227787356053</v>
      </c>
      <c r="H30" s="33"/>
      <c r="I30" s="40" t="s">
        <v>95</v>
      </c>
      <c r="K30" s="29">
        <v>2.2598777221264394</v>
      </c>
      <c r="L30" s="80"/>
      <c r="M30" s="80"/>
      <c r="N30" s="84"/>
      <c r="O30" s="84"/>
      <c r="P30" s="33"/>
      <c r="Q30" s="2"/>
      <c r="R30" s="33"/>
    </row>
    <row r="31" spans="2:18" s="29" customFormat="1" x14ac:dyDescent="0.25">
      <c r="B31" s="63" t="s">
        <v>88</v>
      </c>
      <c r="C31" s="13">
        <v>11923346</v>
      </c>
      <c r="D31" s="13">
        <v>472750402</v>
      </c>
      <c r="E31" s="39">
        <f t="shared" si="0"/>
        <v>2.5221228685491419</v>
      </c>
      <c r="F31" s="12">
        <v>2.851</v>
      </c>
      <c r="G31" s="39">
        <f t="shared" si="1"/>
        <v>-0.32887713145085806</v>
      </c>
      <c r="H31" s="33"/>
      <c r="I31" s="40" t="s">
        <v>95</v>
      </c>
      <c r="K31" s="29">
        <v>2.5221228685491419</v>
      </c>
      <c r="L31" s="80"/>
      <c r="M31" s="80"/>
      <c r="N31" s="84"/>
      <c r="O31" s="84"/>
      <c r="P31" s="33"/>
      <c r="Q31" s="2"/>
      <c r="R31" s="33"/>
    </row>
    <row r="32" spans="2:18" s="29" customFormat="1" x14ac:dyDescent="0.25">
      <c r="B32" s="63" t="s">
        <v>89</v>
      </c>
      <c r="C32" s="13">
        <v>11297511</v>
      </c>
      <c r="D32" s="13">
        <v>455355890</v>
      </c>
      <c r="E32" s="39">
        <f t="shared" si="0"/>
        <v>2.4810288497640824</v>
      </c>
      <c r="F32" s="12">
        <v>2.851</v>
      </c>
      <c r="G32" s="11">
        <f t="shared" si="1"/>
        <v>-0.36997115023591753</v>
      </c>
      <c r="H32" s="33"/>
      <c r="I32" s="40" t="s">
        <v>95</v>
      </c>
      <c r="K32" s="92">
        <v>2.4810288497640824</v>
      </c>
      <c r="L32" s="80"/>
      <c r="M32" s="80"/>
      <c r="N32" s="84"/>
      <c r="O32" s="84"/>
      <c r="P32" s="33"/>
      <c r="Q32" s="2"/>
      <c r="R32" s="33"/>
    </row>
    <row r="33" spans="2:18" s="29" customFormat="1" x14ac:dyDescent="0.25">
      <c r="B33" s="63" t="s">
        <v>90</v>
      </c>
      <c r="C33" s="13">
        <v>9732447</v>
      </c>
      <c r="D33" s="13">
        <v>394073499</v>
      </c>
      <c r="E33" s="39">
        <f t="shared" si="0"/>
        <v>2.4697035006660015</v>
      </c>
      <c r="F33" s="12">
        <v>2.851</v>
      </c>
      <c r="G33" s="11">
        <f t="shared" si="1"/>
        <v>-0.38129649933399845</v>
      </c>
      <c r="H33" s="45"/>
      <c r="I33" s="46" t="s">
        <v>96</v>
      </c>
      <c r="K33" s="29">
        <v>2.4697035006660015</v>
      </c>
      <c r="L33" s="80"/>
      <c r="M33" s="80"/>
      <c r="N33" s="84"/>
      <c r="O33" s="84"/>
      <c r="P33" s="33"/>
      <c r="Q33" s="2"/>
      <c r="R33" s="33"/>
    </row>
    <row r="34" spans="2:18" s="29" customFormat="1" ht="16.5" thickBot="1" x14ac:dyDescent="0.3">
      <c r="B34" s="64" t="s">
        <v>91</v>
      </c>
      <c r="C34" s="54">
        <v>8856524</v>
      </c>
      <c r="D34" s="54">
        <v>357235517</v>
      </c>
      <c r="E34" s="55">
        <f t="shared" si="0"/>
        <v>2.4791835017905011</v>
      </c>
      <c r="F34" s="56">
        <v>2.851</v>
      </c>
      <c r="G34" s="55">
        <f t="shared" si="1"/>
        <v>-0.37181649820949891</v>
      </c>
      <c r="H34" s="45"/>
      <c r="I34" s="46" t="s">
        <v>96</v>
      </c>
      <c r="K34" s="29">
        <v>2.4791835017905011</v>
      </c>
      <c r="L34" s="80"/>
      <c r="M34" s="80"/>
      <c r="N34" s="84"/>
      <c r="O34" s="84"/>
      <c r="P34" s="33"/>
      <c r="Q34" s="2"/>
      <c r="R34" s="33"/>
    </row>
    <row r="35" spans="2:18" ht="16.5" thickTop="1" x14ac:dyDescent="0.25">
      <c r="B35" s="28" t="s">
        <v>105</v>
      </c>
      <c r="C35" s="57"/>
      <c r="D35" s="57"/>
      <c r="E35" s="58">
        <f>AVERAGE(E11:E34)</f>
        <v>2.5801195891541302</v>
      </c>
      <c r="F35" s="59"/>
      <c r="G35" s="58">
        <f>AVERAGE(G11:G34)</f>
        <v>-0.19213041084586968</v>
      </c>
      <c r="H35" s="10"/>
      <c r="L35" s="80"/>
      <c r="M35" s="80"/>
      <c r="N35" s="84"/>
      <c r="O35" s="84"/>
      <c r="P35" s="85"/>
      <c r="Q35" s="2"/>
      <c r="R35" s="33"/>
    </row>
    <row r="36" spans="2:18" ht="30" x14ac:dyDescent="0.25">
      <c r="B36" s="66" t="s">
        <v>106</v>
      </c>
      <c r="C36" s="61"/>
      <c r="D36" s="61"/>
      <c r="E36" s="65">
        <f>AVERAGE(E11:E25)</f>
        <v>2.7382677290027977</v>
      </c>
      <c r="F36" s="60"/>
      <c r="G36" s="8">
        <f>AVERAGE(G11:G25)</f>
        <v>1.3267729002797513E-2</v>
      </c>
      <c r="H36" s="10"/>
      <c r="J36" s="51" t="s">
        <v>104</v>
      </c>
      <c r="K36">
        <f>MEDIAN(K11:K34)</f>
        <v>2.5670052745398539</v>
      </c>
      <c r="L36" s="80"/>
      <c r="M36" s="80"/>
      <c r="N36" s="84"/>
      <c r="O36" s="84"/>
      <c r="P36" s="85"/>
      <c r="Q36" s="2"/>
      <c r="R36" s="85"/>
    </row>
    <row r="37" spans="2:18" ht="30" x14ac:dyDescent="0.25">
      <c r="B37" s="66" t="s">
        <v>107</v>
      </c>
      <c r="C37" s="60"/>
      <c r="D37" s="60"/>
      <c r="E37" s="65">
        <f>AVERAGE(E26:E34)</f>
        <v>2.3165393560730183</v>
      </c>
      <c r="F37" s="60"/>
      <c r="G37" s="65">
        <f>AVERAGE(G26:G34)</f>
        <v>-0.53446064392698167</v>
      </c>
      <c r="H37" s="26"/>
      <c r="L37" s="80"/>
      <c r="M37" s="80"/>
      <c r="N37" s="84"/>
      <c r="O37" s="84"/>
      <c r="P37" s="85"/>
      <c r="Q37" s="2"/>
      <c r="R37" s="85"/>
    </row>
    <row r="38" spans="2:18" x14ac:dyDescent="0.25">
      <c r="L38" s="80"/>
      <c r="M38" s="80"/>
      <c r="N38" s="84"/>
      <c r="O38" s="84"/>
      <c r="P38" s="85"/>
      <c r="Q38" s="2"/>
      <c r="R38" s="85"/>
    </row>
    <row r="39" spans="2:18" x14ac:dyDescent="0.25">
      <c r="B39" s="80"/>
      <c r="C39" s="81"/>
      <c r="D39" s="81"/>
      <c r="E39" s="33"/>
      <c r="F39" s="2"/>
      <c r="G39" s="33"/>
    </row>
    <row r="40" spans="2:18" ht="24" customHeight="1" x14ac:dyDescent="0.35">
      <c r="B40" s="80"/>
      <c r="C40" s="81"/>
      <c r="D40" s="81"/>
      <c r="E40" s="33"/>
      <c r="F40" s="2"/>
      <c r="G40" s="33"/>
      <c r="L40" s="99"/>
      <c r="M40" s="99"/>
      <c r="N40" s="100"/>
      <c r="O40" s="100"/>
      <c r="P40" s="100"/>
      <c r="Q40" s="100"/>
      <c r="R40" s="100"/>
    </row>
    <row r="41" spans="2:18" x14ac:dyDescent="0.25">
      <c r="B41" s="80"/>
      <c r="C41" s="81"/>
      <c r="D41" s="81"/>
      <c r="E41" s="33"/>
      <c r="F41" s="2"/>
      <c r="G41" s="33"/>
      <c r="L41" s="75"/>
      <c r="M41" s="76"/>
      <c r="N41" s="75"/>
      <c r="O41" s="76"/>
      <c r="P41" s="76"/>
      <c r="Q41" s="76"/>
      <c r="R41" s="31"/>
    </row>
    <row r="42" spans="2:18" x14ac:dyDescent="0.25">
      <c r="B42" s="80"/>
      <c r="C42" s="81"/>
      <c r="D42" s="81"/>
      <c r="E42" s="33"/>
      <c r="F42" s="2"/>
      <c r="G42" s="33"/>
      <c r="L42" s="77"/>
      <c r="M42" s="77"/>
      <c r="N42" s="78"/>
      <c r="O42" s="78"/>
      <c r="P42" s="77"/>
      <c r="Q42" s="79"/>
      <c r="R42" s="79"/>
    </row>
    <row r="43" spans="2:18" x14ac:dyDescent="0.25">
      <c r="B43" s="80"/>
      <c r="C43" s="81"/>
      <c r="D43" s="81"/>
      <c r="E43" s="33"/>
      <c r="F43" s="2"/>
      <c r="G43" s="33"/>
      <c r="L43" s="80"/>
      <c r="M43" s="80"/>
      <c r="N43" s="81"/>
      <c r="O43" s="81"/>
      <c r="P43" s="33"/>
      <c r="Q43" s="2"/>
      <c r="R43" s="33"/>
    </row>
    <row r="44" spans="2:18" x14ac:dyDescent="0.25">
      <c r="B44" s="82"/>
      <c r="C44" s="81"/>
      <c r="D44" s="81"/>
      <c r="E44" s="33"/>
      <c r="F44" s="2"/>
      <c r="G44" s="33"/>
      <c r="L44" s="80"/>
      <c r="M44" s="80"/>
      <c r="N44" s="81"/>
      <c r="O44" s="81"/>
      <c r="P44" s="33"/>
      <c r="Q44" s="2"/>
      <c r="R44" s="33"/>
    </row>
    <row r="45" spans="2:18" x14ac:dyDescent="0.25">
      <c r="B45" s="83"/>
      <c r="C45" s="81"/>
      <c r="D45" s="81"/>
      <c r="E45" s="33"/>
      <c r="F45" s="2"/>
      <c r="G45" s="33"/>
      <c r="L45" s="80"/>
      <c r="M45" s="80"/>
      <c r="N45" s="81"/>
      <c r="O45" s="81"/>
      <c r="P45" s="33"/>
      <c r="Q45" s="2"/>
      <c r="R45" s="33"/>
    </row>
    <row r="46" spans="2:18" x14ac:dyDescent="0.25">
      <c r="B46" s="80"/>
      <c r="C46" s="84"/>
      <c r="D46" s="84"/>
      <c r="E46" s="33"/>
      <c r="F46" s="2"/>
      <c r="G46" s="33"/>
      <c r="L46" s="80"/>
      <c r="M46" s="80"/>
      <c r="N46" s="81"/>
      <c r="O46" s="81"/>
      <c r="P46" s="33"/>
      <c r="Q46" s="2"/>
      <c r="R46" s="33"/>
    </row>
    <row r="47" spans="2:18" x14ac:dyDescent="0.25">
      <c r="B47" s="80"/>
      <c r="C47" s="84"/>
      <c r="D47" s="84"/>
      <c r="E47" s="33"/>
      <c r="F47" s="2"/>
      <c r="G47" s="33"/>
      <c r="L47" s="80"/>
      <c r="M47" s="80"/>
      <c r="N47" s="81"/>
      <c r="O47" s="81"/>
      <c r="P47" s="33"/>
      <c r="Q47" s="2"/>
      <c r="R47" s="33"/>
    </row>
    <row r="48" spans="2:18" x14ac:dyDescent="0.25">
      <c r="B48" s="80"/>
      <c r="C48" s="84"/>
      <c r="D48" s="84"/>
      <c r="E48" s="33"/>
      <c r="F48" s="2"/>
      <c r="G48" s="33"/>
      <c r="L48" s="80"/>
      <c r="M48" s="80"/>
      <c r="N48" s="81"/>
      <c r="O48" s="81"/>
      <c r="P48" s="33"/>
      <c r="Q48" s="2"/>
      <c r="R48" s="33"/>
    </row>
    <row r="49" spans="2:18" x14ac:dyDescent="0.25">
      <c r="B49" s="80"/>
      <c r="C49" s="84"/>
      <c r="D49" s="84"/>
      <c r="E49" s="33"/>
      <c r="F49" s="2"/>
      <c r="G49" s="33"/>
      <c r="L49" s="80"/>
      <c r="M49" s="80"/>
      <c r="N49" s="81"/>
      <c r="O49" s="81"/>
      <c r="P49" s="33"/>
      <c r="Q49" s="2"/>
      <c r="R49" s="33"/>
    </row>
    <row r="50" spans="2:18" x14ac:dyDescent="0.25">
      <c r="B50" s="80"/>
      <c r="C50" s="84"/>
      <c r="D50" s="84"/>
      <c r="E50" s="33"/>
      <c r="F50" s="2"/>
      <c r="G50" s="33"/>
      <c r="L50" s="80"/>
      <c r="M50" s="80"/>
      <c r="N50" s="81"/>
      <c r="O50" s="81"/>
      <c r="P50" s="33"/>
      <c r="Q50" s="2"/>
      <c r="R50" s="33"/>
    </row>
    <row r="51" spans="2:18" x14ac:dyDescent="0.25">
      <c r="B51" s="80"/>
      <c r="C51" s="84"/>
      <c r="D51" s="84"/>
      <c r="E51" s="33"/>
      <c r="F51" s="2"/>
      <c r="G51" s="33"/>
      <c r="L51" s="80"/>
      <c r="M51" s="80"/>
      <c r="N51" s="81"/>
      <c r="O51" s="81"/>
      <c r="P51" s="33"/>
      <c r="Q51" s="2"/>
      <c r="R51" s="33"/>
    </row>
    <row r="52" spans="2:18" x14ac:dyDescent="0.25">
      <c r="B52" s="80"/>
      <c r="C52" s="84"/>
      <c r="D52" s="84"/>
      <c r="E52" s="33"/>
      <c r="F52" s="2"/>
      <c r="G52" s="33"/>
      <c r="L52" s="80"/>
      <c r="M52" s="80"/>
      <c r="N52" s="81"/>
      <c r="O52" s="81"/>
      <c r="P52" s="33"/>
      <c r="Q52" s="2"/>
      <c r="R52" s="33"/>
    </row>
    <row r="53" spans="2:18" x14ac:dyDescent="0.25">
      <c r="B53" s="80"/>
      <c r="C53" s="84"/>
      <c r="D53" s="84"/>
      <c r="E53" s="33"/>
      <c r="F53" s="2"/>
      <c r="G53" s="33"/>
      <c r="L53" s="82"/>
      <c r="M53" s="80"/>
      <c r="N53" s="81"/>
      <c r="O53" s="81"/>
      <c r="P53" s="33"/>
      <c r="Q53" s="2"/>
      <c r="R53" s="33"/>
    </row>
    <row r="54" spans="2:18" x14ac:dyDescent="0.25">
      <c r="B54" s="80"/>
      <c r="C54" s="84"/>
      <c r="D54" s="84"/>
      <c r="E54" s="33"/>
      <c r="F54" s="2"/>
      <c r="G54" s="33"/>
      <c r="L54" s="83"/>
      <c r="M54" s="80"/>
      <c r="N54" s="81"/>
      <c r="O54" s="81"/>
      <c r="P54" s="33"/>
      <c r="Q54" s="2"/>
      <c r="R54" s="33"/>
    </row>
    <row r="55" spans="2:18" x14ac:dyDescent="0.25">
      <c r="B55" s="80"/>
      <c r="C55" s="84"/>
      <c r="D55" s="84"/>
      <c r="E55" s="33"/>
      <c r="F55" s="2"/>
      <c r="G55" s="33"/>
      <c r="L55" s="80"/>
      <c r="M55" s="80"/>
      <c r="N55" s="84"/>
      <c r="O55" s="84"/>
      <c r="P55" s="33"/>
      <c r="Q55" s="2"/>
      <c r="R55" s="33"/>
    </row>
    <row r="56" spans="2:18" x14ac:dyDescent="0.25">
      <c r="B56" s="80"/>
      <c r="C56" s="84"/>
      <c r="D56" s="84"/>
      <c r="E56" s="33"/>
      <c r="F56" s="2"/>
      <c r="G56" s="33"/>
      <c r="L56" s="80"/>
      <c r="M56" s="80"/>
      <c r="N56" s="84"/>
      <c r="O56" s="84"/>
      <c r="P56" s="33"/>
      <c r="Q56" s="2"/>
      <c r="R56" s="33"/>
    </row>
    <row r="57" spans="2:18" x14ac:dyDescent="0.25">
      <c r="B57" s="80"/>
      <c r="C57" s="84"/>
      <c r="D57" s="84"/>
      <c r="E57" s="85"/>
      <c r="F57" s="2"/>
      <c r="G57" s="33"/>
      <c r="L57" s="80"/>
      <c r="M57" s="80"/>
      <c r="N57" s="84"/>
      <c r="O57" s="84"/>
      <c r="P57" s="33"/>
      <c r="Q57" s="2"/>
      <c r="R57" s="33"/>
    </row>
    <row r="58" spans="2:18" x14ac:dyDescent="0.25">
      <c r="B58" s="80"/>
      <c r="C58" s="84"/>
      <c r="D58" s="84"/>
      <c r="E58" s="85"/>
      <c r="F58" s="2"/>
      <c r="G58" s="85"/>
      <c r="L58" s="80"/>
      <c r="M58" s="80"/>
      <c r="N58" s="84"/>
      <c r="O58" s="84"/>
      <c r="P58" s="33"/>
      <c r="Q58" s="2"/>
      <c r="R58" s="33"/>
    </row>
    <row r="59" spans="2:18" x14ac:dyDescent="0.25">
      <c r="B59" s="80"/>
      <c r="C59" s="84"/>
      <c r="D59" s="84"/>
      <c r="E59" s="85"/>
      <c r="F59" s="2"/>
      <c r="G59" s="85"/>
      <c r="L59" s="80"/>
      <c r="M59" s="80"/>
      <c r="N59" s="84"/>
      <c r="O59" s="84"/>
      <c r="P59" s="33"/>
      <c r="Q59" s="2"/>
      <c r="R59" s="33"/>
    </row>
    <row r="60" spans="2:18" x14ac:dyDescent="0.25">
      <c r="B60" s="80"/>
      <c r="C60" s="84"/>
      <c r="D60" s="84"/>
      <c r="E60" s="85"/>
      <c r="F60" s="2"/>
      <c r="G60" s="85"/>
      <c r="L60" s="80"/>
      <c r="M60" s="80"/>
      <c r="N60" s="84"/>
      <c r="O60" s="84"/>
      <c r="P60" s="33"/>
      <c r="Q60" s="2"/>
      <c r="R60" s="33"/>
    </row>
    <row r="61" spans="2:18" x14ac:dyDescent="0.25">
      <c r="B61" s="80"/>
      <c r="C61" s="84"/>
      <c r="D61" s="84"/>
      <c r="E61" s="86"/>
      <c r="F61" s="2"/>
      <c r="G61" s="86"/>
      <c r="L61" s="80"/>
      <c r="M61" s="80"/>
      <c r="N61" s="84"/>
      <c r="O61" s="84"/>
      <c r="P61" s="33"/>
      <c r="Q61" s="2"/>
      <c r="R61" s="33"/>
    </row>
    <row r="62" spans="2:18" x14ac:dyDescent="0.25">
      <c r="B62" s="80"/>
      <c r="C62" s="84"/>
      <c r="D62" s="84"/>
      <c r="E62" s="85"/>
      <c r="F62" s="2"/>
      <c r="G62" s="85"/>
      <c r="L62" s="80"/>
      <c r="M62" s="80"/>
      <c r="N62" s="84"/>
      <c r="O62" s="84"/>
      <c r="P62" s="33"/>
      <c r="Q62" s="2"/>
      <c r="R62" s="33"/>
    </row>
    <row r="63" spans="2:18" x14ac:dyDescent="0.25">
      <c r="B63" s="80"/>
      <c r="C63" s="84"/>
      <c r="D63" s="84"/>
      <c r="E63" s="85"/>
      <c r="F63" s="2"/>
      <c r="G63" s="85"/>
      <c r="L63" s="80"/>
      <c r="M63" s="80"/>
      <c r="N63" s="84"/>
      <c r="O63" s="84"/>
      <c r="P63" s="33"/>
      <c r="Q63" s="2"/>
      <c r="R63" s="33"/>
    </row>
    <row r="64" spans="2:18" x14ac:dyDescent="0.25">
      <c r="B64" s="80"/>
      <c r="C64" s="84"/>
      <c r="D64" s="84"/>
      <c r="E64" s="85"/>
      <c r="F64" s="2"/>
      <c r="G64" s="85"/>
      <c r="L64" s="80"/>
      <c r="M64" s="80"/>
      <c r="N64" s="84"/>
      <c r="O64" s="84"/>
      <c r="P64" s="33"/>
      <c r="Q64" s="2"/>
      <c r="R64" s="33"/>
    </row>
    <row r="65" spans="2:18" x14ac:dyDescent="0.25">
      <c r="B65" s="80"/>
      <c r="C65" s="84"/>
      <c r="D65" s="84"/>
      <c r="E65" s="85"/>
      <c r="F65" s="2"/>
      <c r="G65" s="85"/>
      <c r="L65" s="80"/>
      <c r="M65" s="80"/>
      <c r="N65" s="84"/>
      <c r="O65" s="84"/>
      <c r="P65" s="33"/>
      <c r="Q65" s="2"/>
      <c r="R65" s="33"/>
    </row>
    <row r="66" spans="2:18" x14ac:dyDescent="0.25">
      <c r="B66" s="80"/>
      <c r="C66" s="84"/>
      <c r="D66" s="84"/>
      <c r="E66" s="85"/>
      <c r="F66" s="2"/>
      <c r="G66" s="85"/>
      <c r="L66" s="80"/>
      <c r="M66" s="80"/>
      <c r="N66" s="84"/>
      <c r="O66" s="84"/>
      <c r="P66" s="85"/>
      <c r="Q66" s="2"/>
      <c r="R66" s="33"/>
    </row>
    <row r="67" spans="2:18" x14ac:dyDescent="0.25">
      <c r="B67" s="80"/>
      <c r="C67" s="84"/>
      <c r="D67" s="84"/>
      <c r="E67" s="85"/>
      <c r="F67" s="2"/>
      <c r="G67" s="33"/>
      <c r="L67" s="80"/>
      <c r="M67" s="80"/>
      <c r="N67" s="84"/>
      <c r="O67" s="84"/>
      <c r="P67" s="85"/>
      <c r="Q67" s="2"/>
      <c r="R67" s="85"/>
    </row>
    <row r="68" spans="2:18" x14ac:dyDescent="0.25">
      <c r="B68" s="80"/>
      <c r="C68" s="84"/>
      <c r="D68" s="84"/>
      <c r="E68" s="85"/>
      <c r="F68" s="2"/>
      <c r="G68" s="33"/>
      <c r="L68" s="80"/>
      <c r="M68" s="80"/>
      <c r="N68" s="84"/>
      <c r="O68" s="84"/>
      <c r="P68" s="85"/>
      <c r="Q68" s="2"/>
      <c r="R68" s="85"/>
    </row>
    <row r="69" spans="2:18" x14ac:dyDescent="0.25">
      <c r="B69" s="80"/>
      <c r="C69" s="84"/>
      <c r="D69" s="84"/>
      <c r="E69" s="33"/>
      <c r="F69" s="2"/>
      <c r="G69" s="33"/>
      <c r="L69" s="80"/>
      <c r="M69" s="80"/>
      <c r="N69" s="84"/>
      <c r="O69" s="84"/>
      <c r="P69" s="85"/>
      <c r="Q69" s="2"/>
      <c r="R69" s="85"/>
    </row>
    <row r="70" spans="2:18" x14ac:dyDescent="0.25">
      <c r="B70" s="87"/>
      <c r="C70" s="88"/>
      <c r="D70" s="88"/>
      <c r="E70" s="89"/>
      <c r="F70" s="90"/>
      <c r="G70" s="89"/>
      <c r="L70" s="80"/>
      <c r="M70" s="80"/>
      <c r="N70" s="84"/>
      <c r="O70" s="84"/>
      <c r="P70" s="86"/>
      <c r="Q70" s="2"/>
      <c r="R70" s="86"/>
    </row>
    <row r="71" spans="2:18" x14ac:dyDescent="0.25">
      <c r="B71" s="91"/>
      <c r="C71" s="91"/>
      <c r="D71" s="91"/>
      <c r="E71" s="91"/>
      <c r="F71" s="91"/>
      <c r="G71" s="91"/>
      <c r="L71" s="80"/>
      <c r="M71" s="80"/>
      <c r="N71" s="84"/>
      <c r="O71" s="84"/>
      <c r="P71" s="85"/>
      <c r="Q71" s="2"/>
      <c r="R71" s="85"/>
    </row>
    <row r="72" spans="2:18" x14ac:dyDescent="0.25">
      <c r="L72" s="80"/>
      <c r="M72" s="80"/>
      <c r="N72" s="84"/>
      <c r="O72" s="84"/>
      <c r="P72" s="85"/>
      <c r="Q72" s="2"/>
      <c r="R72" s="85"/>
    </row>
    <row r="73" spans="2:18" x14ac:dyDescent="0.25">
      <c r="L73" s="80"/>
      <c r="M73" s="80"/>
      <c r="N73" s="84"/>
      <c r="O73" s="84"/>
      <c r="P73" s="85"/>
      <c r="Q73" s="2"/>
      <c r="R73" s="85"/>
    </row>
    <row r="74" spans="2:18" x14ac:dyDescent="0.25">
      <c r="L74" s="80"/>
      <c r="M74" s="80"/>
      <c r="N74" s="84"/>
      <c r="O74" s="84"/>
      <c r="P74" s="85"/>
      <c r="Q74" s="2"/>
      <c r="R74" s="85"/>
    </row>
    <row r="75" spans="2:18" x14ac:dyDescent="0.25">
      <c r="L75" s="80"/>
      <c r="M75" s="80"/>
      <c r="N75" s="84"/>
      <c r="O75" s="84"/>
      <c r="P75" s="85"/>
      <c r="Q75" s="2"/>
      <c r="R75" s="85"/>
    </row>
    <row r="76" spans="2:18" x14ac:dyDescent="0.25">
      <c r="L76" s="80"/>
      <c r="M76" s="80"/>
      <c r="N76" s="84"/>
      <c r="O76" s="84"/>
      <c r="P76" s="85"/>
      <c r="Q76" s="2"/>
      <c r="R76" s="33"/>
    </row>
    <row r="77" spans="2:18" x14ac:dyDescent="0.25">
      <c r="L77" s="80"/>
      <c r="M77" s="80"/>
      <c r="N77" s="84"/>
      <c r="O77" s="84"/>
      <c r="P77" s="85"/>
      <c r="Q77" s="2"/>
      <c r="R77" s="33"/>
    </row>
    <row r="78" spans="2:18" x14ac:dyDescent="0.25">
      <c r="L78" s="80"/>
      <c r="M78" s="80"/>
      <c r="N78" s="84"/>
      <c r="O78" s="84"/>
      <c r="P78" s="33"/>
      <c r="Q78" s="2"/>
      <c r="R78" s="33"/>
    </row>
    <row r="79" spans="2:18" x14ac:dyDescent="0.25">
      <c r="L79" s="87"/>
      <c r="M79" s="87"/>
      <c r="N79" s="88"/>
      <c r="O79" s="88"/>
      <c r="P79" s="89"/>
      <c r="Q79" s="90"/>
      <c r="R79" s="89"/>
    </row>
  </sheetData>
  <mergeCells count="3">
    <mergeCell ref="L9:R9"/>
    <mergeCell ref="L40:R40"/>
    <mergeCell ref="B8:G8"/>
  </mergeCells>
  <pageMargins left="0.7" right="0.7" top="0.75" bottom="0.75" header="0.3" footer="0.3"/>
  <pageSetup fitToHeight="0" orientation="portrait" r:id="rId1"/>
  <headerFooter>
    <oddFooter>&amp;C&amp;"Calibri,Regular"&amp;11&amp;B&amp;K000000AEP CONFIDENTIAL</oddFooter>
    <evenFooter>&amp;C&amp;"Calibri,Regular"&amp;11&amp;B&amp;K000000AEP CONFIDENTIAL</evenFooter>
    <firstFooter>&amp;C&amp;"Calibri,Regular"&amp;11&amp;B&amp;K000000AEP CONFIDENTIAL</firstFooter>
  </headerFooter>
  <ignoredErrors>
    <ignoredError sqref="B10:G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W61"/>
  <sheetViews>
    <sheetView tabSelected="1" topLeftCell="A19" workbookViewId="0">
      <selection activeCell="E58" sqref="E58:M58"/>
    </sheetView>
  </sheetViews>
  <sheetFormatPr defaultColWidth="8" defaultRowHeight="15" x14ac:dyDescent="0.25"/>
  <cols>
    <col min="1" max="1" width="41.25" style="44" customWidth="1"/>
    <col min="2" max="13" width="8.75" style="44" bestFit="1" customWidth="1"/>
    <col min="14" max="14" width="9.625" style="44" bestFit="1" customWidth="1"/>
    <col min="15" max="16" width="2.25" style="44" customWidth="1"/>
    <col min="17" max="17" width="8.625" style="44" customWidth="1"/>
    <col min="18" max="18" width="11.25" style="44" bestFit="1" customWidth="1"/>
    <col min="19" max="19" width="11.125" style="44" bestFit="1" customWidth="1"/>
    <col min="20" max="20" width="15.375" style="44" customWidth="1"/>
    <col min="21" max="21" width="16.25" style="44" customWidth="1"/>
    <col min="22" max="22" width="18" style="44" customWidth="1"/>
    <col min="23" max="16384" width="8" style="44"/>
  </cols>
  <sheetData>
    <row r="1" spans="1:23" s="43" customFormat="1" ht="12.75" x14ac:dyDescent="0.2">
      <c r="A1" s="43" t="s">
        <v>97</v>
      </c>
      <c r="B1" s="43" t="s">
        <v>98</v>
      </c>
    </row>
    <row r="2" spans="1:23" s="43" customFormat="1" ht="12.75" x14ac:dyDescent="0.2">
      <c r="A2" s="43" t="s">
        <v>11</v>
      </c>
      <c r="B2" s="43">
        <v>2021</v>
      </c>
    </row>
    <row r="3" spans="1:23" s="43" customFormat="1" ht="12.75" x14ac:dyDescent="0.2"/>
    <row r="4" spans="1:23" s="43" customFormat="1" ht="12.75" x14ac:dyDescent="0.2">
      <c r="A4" s="43" t="s">
        <v>13</v>
      </c>
    </row>
    <row r="5" spans="1:23" s="43" customFormat="1" ht="23.25" x14ac:dyDescent="0.35">
      <c r="B5" s="43" t="s">
        <v>14</v>
      </c>
      <c r="C5" s="43" t="s">
        <v>15</v>
      </c>
      <c r="D5" s="43" t="s">
        <v>16</v>
      </c>
      <c r="E5" s="43" t="s">
        <v>17</v>
      </c>
      <c r="F5" s="43" t="s">
        <v>18</v>
      </c>
      <c r="G5" s="43" t="s">
        <v>19</v>
      </c>
      <c r="H5" s="43" t="s">
        <v>20</v>
      </c>
      <c r="I5" s="43" t="s">
        <v>21</v>
      </c>
      <c r="J5" s="43" t="s">
        <v>22</v>
      </c>
      <c r="K5" s="43" t="s">
        <v>23</v>
      </c>
      <c r="L5" s="43" t="s">
        <v>24</v>
      </c>
      <c r="M5" s="43" t="s">
        <v>25</v>
      </c>
      <c r="N5" s="43" t="s">
        <v>26</v>
      </c>
      <c r="Q5" s="96" t="s">
        <v>92</v>
      </c>
      <c r="R5" s="97"/>
      <c r="S5" s="97"/>
      <c r="T5" s="97"/>
      <c r="U5" s="97"/>
      <c r="V5" s="98"/>
    </row>
    <row r="6" spans="1:23" s="43" customFormat="1" ht="22.5" x14ac:dyDescent="0.2">
      <c r="A6" s="43" t="s">
        <v>99</v>
      </c>
      <c r="B6" s="43">
        <v>7133.1869999999999</v>
      </c>
      <c r="C6" s="43">
        <v>5775.7870000000003</v>
      </c>
      <c r="D6" s="43">
        <v>2610.4490000000001</v>
      </c>
      <c r="E6" s="43">
        <v>91.5</v>
      </c>
      <c r="F6" s="43">
        <v>1410.9749999999999</v>
      </c>
      <c r="G6" s="43">
        <v>1940.78</v>
      </c>
      <c r="H6" s="43">
        <v>7846.6239999999998</v>
      </c>
      <c r="I6" s="43">
        <v>5769.8689999999997</v>
      </c>
      <c r="J6" s="43">
        <v>5772.7520000000004</v>
      </c>
      <c r="K6" s="43">
        <v>6900.0569999999998</v>
      </c>
      <c r="L6" s="43">
        <v>5060.2740000000003</v>
      </c>
      <c r="M6" s="43">
        <v>8229.5820000000003</v>
      </c>
      <c r="N6" s="43">
        <v>58541.836000000003</v>
      </c>
      <c r="Q6" s="94" t="s">
        <v>93</v>
      </c>
      <c r="R6" s="94"/>
      <c r="S6" s="94"/>
      <c r="T6" s="94"/>
      <c r="U6" s="94"/>
      <c r="V6" s="94"/>
    </row>
    <row r="7" spans="1:23" s="43" customFormat="1" ht="45" x14ac:dyDescent="0.2">
      <c r="A7" s="43" t="s">
        <v>28</v>
      </c>
      <c r="B7" s="43">
        <v>0</v>
      </c>
      <c r="C7" s="43">
        <v>0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Q7" s="23" t="s">
        <v>56</v>
      </c>
      <c r="R7" s="23" t="s">
        <v>57</v>
      </c>
      <c r="S7" s="23" t="s">
        <v>58</v>
      </c>
      <c r="T7" s="23" t="s">
        <v>59</v>
      </c>
      <c r="U7" s="23" t="s">
        <v>60</v>
      </c>
      <c r="V7" s="23" t="s">
        <v>61</v>
      </c>
    </row>
    <row r="8" spans="1:23" s="43" customFormat="1" x14ac:dyDescent="0.2">
      <c r="A8" s="43" t="s">
        <v>29</v>
      </c>
      <c r="B8" s="43">
        <v>0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Q8" s="24">
        <v>2021</v>
      </c>
      <c r="R8" s="49">
        <f>139339335+7799000</f>
        <v>147138335</v>
      </c>
      <c r="S8" s="22">
        <v>5588134000</v>
      </c>
      <c r="T8" s="25">
        <f>(R8/S8)*100</f>
        <v>2.6330495116974646</v>
      </c>
      <c r="U8" s="19">
        <v>2.851</v>
      </c>
      <c r="V8" s="25">
        <f>T8-U8</f>
        <v>-0.21795048830253538</v>
      </c>
    </row>
    <row r="9" spans="1:23" s="43" customFormat="1" x14ac:dyDescent="0.2">
      <c r="A9" s="43" t="s">
        <v>30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Q9" s="24">
        <v>2022</v>
      </c>
      <c r="R9" s="49">
        <f>134230692+7799000</f>
        <v>142029692</v>
      </c>
      <c r="S9" s="22">
        <v>5553701000</v>
      </c>
      <c r="T9" s="25">
        <f>(R9/S9)*100</f>
        <v>2.5573881633166784</v>
      </c>
      <c r="U9" s="19">
        <v>2.851</v>
      </c>
      <c r="V9" s="25">
        <f>T9-U9</f>
        <v>-0.29361183668332158</v>
      </c>
    </row>
    <row r="10" spans="1:23" s="43" customFormat="1" x14ac:dyDescent="0.2">
      <c r="A10" s="43" t="s">
        <v>31</v>
      </c>
      <c r="B10" s="43">
        <v>0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Q10" s="24" t="s">
        <v>62</v>
      </c>
      <c r="R10" s="24"/>
      <c r="S10" s="19"/>
      <c r="T10" s="25">
        <f>AVERAGE(T8:T9)</f>
        <v>2.5952188375070717</v>
      </c>
      <c r="U10" s="50">
        <f>AVERAGE(U8:U9)</f>
        <v>2.851</v>
      </c>
      <c r="V10" s="25">
        <f>T10-U10</f>
        <v>-0.25578116249292826</v>
      </c>
    </row>
    <row r="11" spans="1:23" s="43" customFormat="1" x14ac:dyDescent="0.25">
      <c r="A11" s="43" t="s">
        <v>32</v>
      </c>
      <c r="B11" s="43">
        <v>3192.8580000000002</v>
      </c>
      <c r="C11" s="43">
        <v>2277.9070000000002</v>
      </c>
      <c r="D11" s="43">
        <v>2440.1979999999999</v>
      </c>
      <c r="E11" s="43">
        <v>903.75900000000001</v>
      </c>
      <c r="F11" s="43">
        <v>1159.924</v>
      </c>
      <c r="G11" s="43">
        <v>1750.2850000000001</v>
      </c>
      <c r="H11" s="43">
        <v>2930.1869999999999</v>
      </c>
      <c r="I11" s="43">
        <v>2751.7759999999998</v>
      </c>
      <c r="J11" s="43">
        <v>2222.614</v>
      </c>
      <c r="K11" s="43">
        <v>3176.828</v>
      </c>
      <c r="L11" s="43">
        <v>2555.6640000000002</v>
      </c>
      <c r="M11" s="43">
        <v>2445.91</v>
      </c>
      <c r="N11" s="43">
        <v>27807.909</v>
      </c>
      <c r="Q11" s="26"/>
      <c r="R11" s="26"/>
      <c r="S11" s="26"/>
      <c r="T11" s="26"/>
      <c r="U11" s="26"/>
      <c r="V11" s="26"/>
    </row>
    <row r="12" spans="1:23" s="43" customFormat="1" x14ac:dyDescent="0.25">
      <c r="A12" s="43" t="s">
        <v>33</v>
      </c>
      <c r="B12" s="43">
        <v>0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P12" s="67"/>
      <c r="Q12" s="27"/>
      <c r="R12" s="27"/>
      <c r="S12" s="27"/>
      <c r="T12" s="27"/>
      <c r="U12" s="27"/>
      <c r="V12" s="27"/>
      <c r="W12" s="67"/>
    </row>
    <row r="13" spans="1:23" s="43" customFormat="1" ht="22.5" x14ac:dyDescent="0.2">
      <c r="A13" s="43" t="s">
        <v>34</v>
      </c>
      <c r="B13" s="43">
        <v>0</v>
      </c>
      <c r="C13" s="43">
        <v>0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P13" s="67"/>
      <c r="Q13" s="103"/>
      <c r="R13" s="103"/>
      <c r="S13" s="103"/>
      <c r="T13" s="103"/>
      <c r="U13" s="103"/>
      <c r="V13" s="103"/>
      <c r="W13" s="67"/>
    </row>
    <row r="14" spans="1:23" s="43" customFormat="1" x14ac:dyDescent="0.2">
      <c r="A14" s="43" t="s">
        <v>100</v>
      </c>
      <c r="B14" s="43">
        <v>0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P14" s="67"/>
      <c r="Q14" s="68"/>
      <c r="R14" s="68"/>
      <c r="S14" s="68"/>
      <c r="T14" s="68"/>
      <c r="U14" s="68"/>
      <c r="V14" s="68"/>
      <c r="W14" s="67"/>
    </row>
    <row r="15" spans="1:23" s="43" customFormat="1" x14ac:dyDescent="0.2">
      <c r="A15" s="43" t="s">
        <v>35</v>
      </c>
      <c r="B15" s="43">
        <v>10326.045</v>
      </c>
      <c r="C15" s="43">
        <v>8053.6940000000004</v>
      </c>
      <c r="D15" s="43">
        <v>5050.6469999999999</v>
      </c>
      <c r="E15" s="43">
        <v>995.25900000000001</v>
      </c>
      <c r="F15" s="43">
        <v>2570.8989999999999</v>
      </c>
      <c r="G15" s="43">
        <v>3691.0650000000001</v>
      </c>
      <c r="H15" s="43">
        <v>10776.811</v>
      </c>
      <c r="I15" s="43">
        <v>8521.6450000000004</v>
      </c>
      <c r="J15" s="43">
        <v>7995.366</v>
      </c>
      <c r="K15" s="43">
        <v>10076.884</v>
      </c>
      <c r="L15" s="43">
        <v>7615.9380000000001</v>
      </c>
      <c r="M15" s="43">
        <v>10675.492</v>
      </c>
      <c r="N15" s="43">
        <v>86349.744999999995</v>
      </c>
      <c r="P15" s="67"/>
      <c r="Q15" s="69"/>
      <c r="R15" s="70"/>
      <c r="S15" s="71"/>
      <c r="T15" s="72"/>
      <c r="U15" s="69"/>
      <c r="V15" s="72"/>
      <c r="W15" s="67"/>
    </row>
    <row r="16" spans="1:23" s="43" customFormat="1" x14ac:dyDescent="0.2">
      <c r="A16" s="43" t="s">
        <v>36</v>
      </c>
      <c r="P16" s="67"/>
      <c r="Q16" s="69"/>
      <c r="R16" s="70"/>
      <c r="S16" s="71"/>
      <c r="T16" s="72"/>
      <c r="U16" s="69"/>
      <c r="V16" s="72"/>
      <c r="W16" s="67"/>
    </row>
    <row r="17" spans="1:23" s="43" customFormat="1" x14ac:dyDescent="0.2">
      <c r="A17" s="43" t="s">
        <v>37</v>
      </c>
      <c r="B17" s="43">
        <v>3594.1509999999998</v>
      </c>
      <c r="C17" s="43">
        <v>4922.335</v>
      </c>
      <c r="D17" s="43">
        <v>6760.5839999999998</v>
      </c>
      <c r="E17" s="43">
        <v>9143.9040000000005</v>
      </c>
      <c r="F17" s="43">
        <v>7338.1149999999998</v>
      </c>
      <c r="G17" s="43">
        <v>6373.3819999999996</v>
      </c>
      <c r="H17" s="43">
        <v>2136.0189999999998</v>
      </c>
      <c r="I17" s="43">
        <v>4312.8599999999997</v>
      </c>
      <c r="J17" s="43">
        <v>3275.34</v>
      </c>
      <c r="K17" s="43">
        <v>1371.8530000000001</v>
      </c>
      <c r="L17" s="43">
        <v>3466.1</v>
      </c>
      <c r="M17" s="43">
        <v>3207.14</v>
      </c>
      <c r="N17" s="43">
        <v>55901.786</v>
      </c>
      <c r="P17" s="67"/>
      <c r="Q17" s="69"/>
      <c r="R17" s="69"/>
      <c r="S17" s="73"/>
      <c r="T17" s="72"/>
      <c r="U17" s="74"/>
      <c r="V17" s="72"/>
      <c r="W17" s="67"/>
    </row>
    <row r="18" spans="1:23" s="43" customFormat="1" ht="12.75" x14ac:dyDescent="0.2">
      <c r="A18" s="43" t="s">
        <v>38</v>
      </c>
      <c r="B18" s="43">
        <v>0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P18" s="67"/>
      <c r="Q18" s="67"/>
      <c r="R18" s="67"/>
      <c r="S18" s="67"/>
      <c r="T18" s="67"/>
      <c r="U18" s="67"/>
      <c r="V18" s="67"/>
      <c r="W18" s="67"/>
    </row>
    <row r="19" spans="1:23" s="43" customFormat="1" ht="12.75" x14ac:dyDescent="0.2">
      <c r="A19" s="43" t="s">
        <v>39</v>
      </c>
      <c r="B19" s="43"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</row>
    <row r="20" spans="1:23" s="43" customFormat="1" ht="12.75" x14ac:dyDescent="0.2">
      <c r="A20" s="43" t="s">
        <v>101</v>
      </c>
      <c r="B20" s="43">
        <v>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</row>
    <row r="21" spans="1:23" s="43" customFormat="1" ht="12.75" x14ac:dyDescent="0.2">
      <c r="A21" s="43" t="s">
        <v>40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</row>
    <row r="22" spans="1:23" s="43" customFormat="1" ht="12.75" x14ac:dyDescent="0.2">
      <c r="A22" s="43" t="s">
        <v>41</v>
      </c>
      <c r="B22" s="43">
        <v>2745.9009999999998</v>
      </c>
      <c r="C22" s="43">
        <v>2489.19</v>
      </c>
      <c r="D22" s="43">
        <v>855.93399999999997</v>
      </c>
      <c r="E22" s="43">
        <v>116.372</v>
      </c>
      <c r="F22" s="43">
        <v>493.50700000000001</v>
      </c>
      <c r="G22" s="43">
        <v>700.06500000000005</v>
      </c>
      <c r="H22" s="43">
        <v>2921.9059999999999</v>
      </c>
      <c r="I22" s="43">
        <v>1523.1179999999999</v>
      </c>
      <c r="J22" s="43">
        <v>1168.1400000000001</v>
      </c>
      <c r="K22" s="43">
        <v>507.11099999999999</v>
      </c>
      <c r="L22" s="43">
        <v>775.56700000000001</v>
      </c>
      <c r="M22" s="43">
        <v>2555.4499999999998</v>
      </c>
      <c r="N22" s="43">
        <v>16852.258999999998</v>
      </c>
    </row>
    <row r="23" spans="1:23" s="43" customFormat="1" ht="12.75" x14ac:dyDescent="0.2">
      <c r="A23" s="43" t="s">
        <v>42</v>
      </c>
    </row>
    <row r="24" spans="1:23" s="43" customFormat="1" ht="12.75" x14ac:dyDescent="0.2">
      <c r="A24" s="43" t="s">
        <v>43</v>
      </c>
      <c r="B24" s="43">
        <v>1327.8019999999999</v>
      </c>
      <c r="C24" s="43">
        <v>2482.46</v>
      </c>
      <c r="D24" s="43">
        <v>442.24299999999999</v>
      </c>
      <c r="E24" s="43">
        <v>0</v>
      </c>
      <c r="F24" s="43">
        <v>783.82899999999995</v>
      </c>
      <c r="G24" s="43">
        <v>105.25</v>
      </c>
      <c r="H24" s="43">
        <v>3553.2240000000002</v>
      </c>
      <c r="I24" s="43">
        <v>2494.154</v>
      </c>
      <c r="J24" s="43">
        <v>2520.7370000000001</v>
      </c>
      <c r="K24" s="43">
        <v>2306.3850000000002</v>
      </c>
      <c r="L24" s="43">
        <v>797.89700000000005</v>
      </c>
      <c r="M24" s="43">
        <v>2950.473</v>
      </c>
      <c r="N24" s="43">
        <v>19764.454000000002</v>
      </c>
    </row>
    <row r="25" spans="1:23" s="43" customFormat="1" ht="12.75" x14ac:dyDescent="0.2">
      <c r="A25" s="43" t="s">
        <v>44</v>
      </c>
      <c r="B25" s="43">
        <v>0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</row>
    <row r="26" spans="1:23" s="43" customFormat="1" ht="12.75" x14ac:dyDescent="0.2">
      <c r="A26" s="43" t="s">
        <v>45</v>
      </c>
      <c r="B26" s="43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</row>
    <row r="27" spans="1:23" s="43" customFormat="1" ht="12.75" x14ac:dyDescent="0.2"/>
    <row r="28" spans="1:23" s="43" customFormat="1" ht="12.75" x14ac:dyDescent="0.2">
      <c r="A28" s="43" t="s">
        <v>46</v>
      </c>
      <c r="B28" s="43">
        <v>15338.295</v>
      </c>
      <c r="C28" s="43">
        <v>12982.759</v>
      </c>
      <c r="D28" s="43">
        <v>12224.922</v>
      </c>
      <c r="E28" s="43">
        <v>10255.535</v>
      </c>
      <c r="F28" s="43">
        <v>9618.6919999999991</v>
      </c>
      <c r="G28" s="43">
        <v>10659.261</v>
      </c>
      <c r="H28" s="43">
        <v>12281.513000000001</v>
      </c>
      <c r="I28" s="43">
        <v>11863.468999999999</v>
      </c>
      <c r="J28" s="43">
        <v>9918.11</v>
      </c>
      <c r="K28" s="43">
        <v>9649.4619999999995</v>
      </c>
      <c r="L28" s="43">
        <v>11059.708000000001</v>
      </c>
      <c r="M28" s="43">
        <v>13487.61</v>
      </c>
      <c r="N28" s="43">
        <v>139339.33499999999</v>
      </c>
    </row>
    <row r="29" spans="1:23" s="43" customFormat="1" ht="12.75" x14ac:dyDescent="0.2">
      <c r="A29" s="43" t="s">
        <v>102</v>
      </c>
      <c r="B29" s="43">
        <v>742</v>
      </c>
      <c r="C29" s="43">
        <v>627</v>
      </c>
      <c r="D29" s="43">
        <v>697</v>
      </c>
      <c r="E29" s="43">
        <v>687</v>
      </c>
      <c r="F29" s="43">
        <v>742</v>
      </c>
      <c r="G29" s="43">
        <v>762</v>
      </c>
      <c r="H29" s="43">
        <v>567</v>
      </c>
      <c r="I29" s="43">
        <v>627</v>
      </c>
      <c r="J29" s="43">
        <v>587</v>
      </c>
      <c r="K29" s="43">
        <v>452</v>
      </c>
      <c r="L29" s="43">
        <v>632</v>
      </c>
      <c r="M29" s="43">
        <v>677</v>
      </c>
      <c r="N29" s="93">
        <v>7799</v>
      </c>
    </row>
    <row r="30" spans="1:23" s="43" customFormat="1" ht="12.75" x14ac:dyDescent="0.2">
      <c r="A30" s="43" t="s">
        <v>103</v>
      </c>
      <c r="B30" s="93">
        <f t="shared" ref="B30:M30" si="0">B28+B29</f>
        <v>16080.295</v>
      </c>
      <c r="C30" s="93">
        <f t="shared" si="0"/>
        <v>13609.759</v>
      </c>
      <c r="D30" s="93">
        <f t="shared" si="0"/>
        <v>12921.922</v>
      </c>
      <c r="E30" s="93">
        <f t="shared" si="0"/>
        <v>10942.535</v>
      </c>
      <c r="F30" s="93">
        <f t="shared" si="0"/>
        <v>10360.691999999999</v>
      </c>
      <c r="G30" s="93">
        <f t="shared" si="0"/>
        <v>11421.261</v>
      </c>
      <c r="H30" s="93">
        <f t="shared" si="0"/>
        <v>12848.513000000001</v>
      </c>
      <c r="I30" s="93">
        <f t="shared" si="0"/>
        <v>12490.468999999999</v>
      </c>
      <c r="J30" s="93">
        <f t="shared" si="0"/>
        <v>10505.11</v>
      </c>
      <c r="K30" s="93">
        <f t="shared" si="0"/>
        <v>10101.462</v>
      </c>
      <c r="L30" s="93">
        <f t="shared" si="0"/>
        <v>11691.708000000001</v>
      </c>
      <c r="M30" s="93">
        <f t="shared" si="0"/>
        <v>14164.61</v>
      </c>
      <c r="N30" s="93">
        <f>N28+N29</f>
        <v>147138.33499999999</v>
      </c>
    </row>
    <row r="31" spans="1:23" s="43" customFormat="1" ht="12.75" x14ac:dyDescent="0.2">
      <c r="A31" s="43" t="s">
        <v>47</v>
      </c>
      <c r="B31" s="43">
        <v>0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</row>
    <row r="32" spans="1:23" s="43" customFormat="1" ht="12.75" x14ac:dyDescent="0.2"/>
    <row r="33" spans="1:14" s="43" customFormat="1" ht="12.75" x14ac:dyDescent="0.2">
      <c r="A33" s="43" t="s">
        <v>48</v>
      </c>
    </row>
    <row r="34" spans="1:14" s="43" customFormat="1" ht="12.75" x14ac:dyDescent="0.2"/>
    <row r="35" spans="1:14" s="43" customFormat="1" ht="12.75" x14ac:dyDescent="0.2">
      <c r="A35" s="43" t="s">
        <v>99</v>
      </c>
      <c r="B35" s="43">
        <v>309.47300000000001</v>
      </c>
      <c r="C35" s="43">
        <v>250.06100000000001</v>
      </c>
      <c r="D35" s="43">
        <v>107.83499999999999</v>
      </c>
      <c r="E35" s="43">
        <v>3.93</v>
      </c>
      <c r="F35" s="43">
        <v>60.414000000000001</v>
      </c>
      <c r="G35" s="43">
        <v>84.900999999999996</v>
      </c>
      <c r="H35" s="43">
        <v>341.02100000000002</v>
      </c>
      <c r="I35" s="43">
        <v>247.89099999999999</v>
      </c>
      <c r="J35" s="43">
        <v>245.25200000000001</v>
      </c>
      <c r="K35" s="43">
        <v>302.57900000000001</v>
      </c>
      <c r="L35" s="43">
        <v>220.78399999999999</v>
      </c>
      <c r="M35" s="43">
        <v>357.73700000000002</v>
      </c>
      <c r="N35" s="43">
        <v>2531.88</v>
      </c>
    </row>
    <row r="36" spans="1:14" s="43" customFormat="1" ht="12.75" x14ac:dyDescent="0.2">
      <c r="A36" s="43" t="s">
        <v>28</v>
      </c>
      <c r="B36" s="43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</row>
    <row r="37" spans="1:14" s="43" customFormat="1" ht="12.75" x14ac:dyDescent="0.2">
      <c r="A37" s="43" t="s">
        <v>49</v>
      </c>
      <c r="B37" s="43">
        <v>0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</row>
    <row r="38" spans="1:14" s="43" customFormat="1" ht="12.75" x14ac:dyDescent="0.2">
      <c r="A38" s="43" t="s">
        <v>50</v>
      </c>
      <c r="B38" s="43">
        <v>0</v>
      </c>
      <c r="C38" s="43">
        <v>0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</row>
    <row r="39" spans="1:14" s="43" customFormat="1" ht="12.75" x14ac:dyDescent="0.2">
      <c r="A39" s="43" t="s">
        <v>51</v>
      </c>
      <c r="B39" s="43">
        <v>0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</row>
    <row r="40" spans="1:14" s="43" customFormat="1" ht="12.75" x14ac:dyDescent="0.2">
      <c r="A40" s="43" t="s">
        <v>52</v>
      </c>
      <c r="B40" s="43">
        <v>118.389</v>
      </c>
      <c r="C40" s="43">
        <v>78.174999999999997</v>
      </c>
      <c r="D40" s="43">
        <v>85.076999999999998</v>
      </c>
      <c r="E40" s="43">
        <v>17.879000000000001</v>
      </c>
      <c r="F40" s="43">
        <v>27.792000000000002</v>
      </c>
      <c r="G40" s="43">
        <v>54.185000000000002</v>
      </c>
      <c r="H40" s="43">
        <v>104.06699999999999</v>
      </c>
      <c r="I40" s="43">
        <v>96.852999999999994</v>
      </c>
      <c r="J40" s="43">
        <v>81.701999999999998</v>
      </c>
      <c r="K40" s="43">
        <v>125.306</v>
      </c>
      <c r="L40" s="43">
        <v>83.495000000000005</v>
      </c>
      <c r="M40" s="43">
        <v>72.622</v>
      </c>
      <c r="N40" s="43">
        <v>945.54300000000001</v>
      </c>
    </row>
    <row r="41" spans="1:14" s="43" customFormat="1" ht="12.75" x14ac:dyDescent="0.2">
      <c r="A41" s="43" t="s">
        <v>33</v>
      </c>
      <c r="B41" s="43">
        <v>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</row>
    <row r="42" spans="1:14" s="43" customFormat="1" ht="12.75" x14ac:dyDescent="0.2">
      <c r="A42" s="43" t="s">
        <v>34</v>
      </c>
      <c r="B42" s="43">
        <v>0</v>
      </c>
      <c r="C42" s="43">
        <v>0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</row>
    <row r="43" spans="1:14" s="43" customFormat="1" ht="12.75" x14ac:dyDescent="0.2">
      <c r="A43" s="43" t="s">
        <v>100</v>
      </c>
      <c r="B43" s="43">
        <v>0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</row>
    <row r="44" spans="1:14" s="43" customFormat="1" ht="12.75" x14ac:dyDescent="0.2">
      <c r="A44" s="43" t="s">
        <v>35</v>
      </c>
      <c r="B44" s="43">
        <v>427.86200000000002</v>
      </c>
      <c r="C44" s="43">
        <v>328.23700000000002</v>
      </c>
      <c r="D44" s="43">
        <v>192.91200000000001</v>
      </c>
      <c r="E44" s="43">
        <v>21.809000000000001</v>
      </c>
      <c r="F44" s="43">
        <v>88.206000000000003</v>
      </c>
      <c r="G44" s="43">
        <v>139.08600000000001</v>
      </c>
      <c r="H44" s="43">
        <v>445.08800000000002</v>
      </c>
      <c r="I44" s="43">
        <v>344.74400000000003</v>
      </c>
      <c r="J44" s="43">
        <v>326.95499999999998</v>
      </c>
      <c r="K44" s="43">
        <v>427.88499999999999</v>
      </c>
      <c r="L44" s="43">
        <v>304.27800000000002</v>
      </c>
      <c r="M44" s="43">
        <v>430.35899999999998</v>
      </c>
      <c r="N44" s="43">
        <v>3477.4229999999998</v>
      </c>
    </row>
    <row r="45" spans="1:14" s="43" customFormat="1" ht="12.75" x14ac:dyDescent="0.2">
      <c r="A45" s="43" t="s">
        <v>36</v>
      </c>
    </row>
    <row r="46" spans="1:14" s="43" customFormat="1" ht="12.75" x14ac:dyDescent="0.2">
      <c r="A46" s="43" t="s">
        <v>37</v>
      </c>
      <c r="B46" s="43">
        <v>114.809</v>
      </c>
      <c r="C46" s="43">
        <v>188.84100000000001</v>
      </c>
      <c r="D46" s="43">
        <v>268.41300000000001</v>
      </c>
      <c r="E46" s="43">
        <v>373.20299999999997</v>
      </c>
      <c r="F46" s="43">
        <v>333.46100000000001</v>
      </c>
      <c r="G46" s="43">
        <v>272.83699999999999</v>
      </c>
      <c r="H46" s="43">
        <v>87.909000000000006</v>
      </c>
      <c r="I46" s="43">
        <v>170.428</v>
      </c>
      <c r="J46" s="43">
        <v>145.96899999999999</v>
      </c>
      <c r="K46" s="43">
        <v>56.475000000000001</v>
      </c>
      <c r="L46" s="43">
        <v>142.75800000000001</v>
      </c>
      <c r="M46" s="43">
        <v>124.00700000000001</v>
      </c>
      <c r="N46" s="43">
        <v>2279.1109999999999</v>
      </c>
    </row>
    <row r="47" spans="1:14" s="43" customFormat="1" ht="12.75" x14ac:dyDescent="0.2">
      <c r="A47" s="43" t="s">
        <v>38</v>
      </c>
      <c r="B47" s="43">
        <v>0</v>
      </c>
      <c r="C47" s="43">
        <v>0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</row>
    <row r="48" spans="1:14" s="43" customFormat="1" ht="12.75" x14ac:dyDescent="0.2">
      <c r="A48" s="43" t="s">
        <v>39</v>
      </c>
      <c r="B48" s="43">
        <v>0</v>
      </c>
      <c r="C48" s="43">
        <v>0</v>
      </c>
      <c r="D48" s="43">
        <v>0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</row>
    <row r="49" spans="1:14" s="43" customFormat="1" ht="12.75" x14ac:dyDescent="0.2">
      <c r="A49" s="43" t="s">
        <v>101</v>
      </c>
      <c r="B49" s="43">
        <v>0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</row>
    <row r="50" spans="1:14" s="43" customFormat="1" ht="12.75" x14ac:dyDescent="0.2">
      <c r="A50" s="43" t="s">
        <v>40</v>
      </c>
      <c r="B50" s="43">
        <v>0</v>
      </c>
      <c r="C50" s="43">
        <v>0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v>0</v>
      </c>
    </row>
    <row r="51" spans="1:14" s="43" customFormat="1" ht="12.75" x14ac:dyDescent="0.2">
      <c r="A51" s="43" t="s">
        <v>41</v>
      </c>
      <c r="B51" s="43">
        <v>107.70099999999999</v>
      </c>
      <c r="C51" s="43">
        <v>96.805999999999997</v>
      </c>
      <c r="D51" s="43">
        <v>31.701000000000001</v>
      </c>
      <c r="E51" s="43">
        <v>4.6349999999999998</v>
      </c>
      <c r="F51" s="43">
        <v>17.718</v>
      </c>
      <c r="G51" s="43">
        <v>24.966000000000001</v>
      </c>
      <c r="H51" s="43">
        <v>109.068</v>
      </c>
      <c r="I51" s="43">
        <v>54.746000000000002</v>
      </c>
      <c r="J51" s="43">
        <v>43.222000000000001</v>
      </c>
      <c r="K51" s="43">
        <v>18.675000000000001</v>
      </c>
      <c r="L51" s="43">
        <v>28.094000000000001</v>
      </c>
      <c r="M51" s="43">
        <v>95.902000000000001</v>
      </c>
      <c r="N51" s="43">
        <v>633.23299999999995</v>
      </c>
    </row>
    <row r="52" spans="1:14" s="43" customFormat="1" ht="12.75" x14ac:dyDescent="0.2">
      <c r="A52" s="43" t="s">
        <v>53</v>
      </c>
      <c r="B52" s="43">
        <v>11.122</v>
      </c>
      <c r="C52" s="43">
        <v>9.4540000000000006</v>
      </c>
      <c r="D52" s="43">
        <v>9</v>
      </c>
      <c r="E52" s="43">
        <v>7.6269999999999998</v>
      </c>
      <c r="F52" s="43">
        <v>7.6639999999999997</v>
      </c>
      <c r="G52" s="43">
        <v>8.3119999999999994</v>
      </c>
      <c r="H52" s="43">
        <v>9.1319999999999997</v>
      </c>
      <c r="I52" s="43">
        <v>8.7279999999999998</v>
      </c>
      <c r="J52" s="43">
        <v>7.6630000000000003</v>
      </c>
      <c r="K52" s="43">
        <v>7.4880000000000004</v>
      </c>
      <c r="L52" s="43">
        <v>8.3559999999999999</v>
      </c>
      <c r="M52" s="43">
        <v>9.8810000000000002</v>
      </c>
      <c r="N52" s="43">
        <v>104.42700000000001</v>
      </c>
    </row>
    <row r="53" spans="1:14" s="43" customFormat="1" ht="12.75" x14ac:dyDescent="0.2">
      <c r="A53" s="43" t="s">
        <v>42</v>
      </c>
    </row>
    <row r="54" spans="1:14" s="43" customFormat="1" ht="12.75" x14ac:dyDescent="0.2">
      <c r="A54" s="43" t="s">
        <v>43</v>
      </c>
      <c r="B54" s="43">
        <v>60.317999999999998</v>
      </c>
      <c r="C54" s="43">
        <v>114.227</v>
      </c>
      <c r="D54" s="43">
        <v>19.454999999999998</v>
      </c>
      <c r="E54" s="43">
        <v>0</v>
      </c>
      <c r="F54" s="43">
        <v>36.347000000000001</v>
      </c>
      <c r="G54" s="43">
        <v>4.649</v>
      </c>
      <c r="H54" s="43">
        <v>164.40899999999999</v>
      </c>
      <c r="I54" s="43">
        <v>114.04</v>
      </c>
      <c r="J54" s="43">
        <v>116.803</v>
      </c>
      <c r="K54" s="43">
        <v>108.818</v>
      </c>
      <c r="L54" s="43">
        <v>35.768000000000001</v>
      </c>
      <c r="M54" s="43">
        <v>131.22399999999999</v>
      </c>
      <c r="N54" s="43">
        <v>906.05899999999997</v>
      </c>
    </row>
    <row r="55" spans="1:14" s="43" customFormat="1" ht="12.75" x14ac:dyDescent="0.2">
      <c r="A55" s="43" t="s">
        <v>44</v>
      </c>
      <c r="B55" s="43">
        <v>0</v>
      </c>
      <c r="C55" s="43">
        <v>0</v>
      </c>
      <c r="D55" s="43">
        <v>0</v>
      </c>
      <c r="E55" s="43">
        <v>0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v>0</v>
      </c>
    </row>
    <row r="56" spans="1:14" s="43" customFormat="1" ht="12.75" x14ac:dyDescent="0.2">
      <c r="A56" s="43" t="s">
        <v>45</v>
      </c>
      <c r="B56" s="43">
        <v>0</v>
      </c>
      <c r="C56" s="43">
        <v>0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v>0</v>
      </c>
    </row>
    <row r="57" spans="1:14" s="43" customFormat="1" ht="12.75" x14ac:dyDescent="0.2"/>
    <row r="58" spans="1:14" s="43" customFormat="1" ht="12.75" x14ac:dyDescent="0.2">
      <c r="A58" s="43" t="s">
        <v>54</v>
      </c>
      <c r="B58" s="43">
        <v>601.17600000000004</v>
      </c>
      <c r="C58" s="43">
        <v>509.11</v>
      </c>
      <c r="D58" s="43">
        <v>482.57100000000003</v>
      </c>
      <c r="E58" s="43">
        <v>407.274</v>
      </c>
      <c r="F58" s="43">
        <v>410.70100000000002</v>
      </c>
      <c r="G58" s="43">
        <v>440.55200000000002</v>
      </c>
      <c r="H58" s="43">
        <v>486.78899999999999</v>
      </c>
      <c r="I58" s="43">
        <v>464.60700000000003</v>
      </c>
      <c r="J58" s="43">
        <v>407.00599999999997</v>
      </c>
      <c r="K58" s="43">
        <v>401.70499999999998</v>
      </c>
      <c r="L58" s="43">
        <v>447.71800000000002</v>
      </c>
      <c r="M58" s="43">
        <v>528.92499999999995</v>
      </c>
      <c r="N58" s="43">
        <v>5588.134</v>
      </c>
    </row>
    <row r="59" spans="1:14" s="43" customFormat="1" ht="12.75" x14ac:dyDescent="0.2"/>
    <row r="60" spans="1:14" s="43" customFormat="1" ht="12.75" x14ac:dyDescent="0.2"/>
    <row r="61" spans="1:14" s="43" customFormat="1" ht="12.75" x14ac:dyDescent="0.2">
      <c r="A61" s="43" t="s">
        <v>55</v>
      </c>
      <c r="B61" s="43">
        <v>25.51</v>
      </c>
      <c r="C61" s="43">
        <v>25.5</v>
      </c>
      <c r="D61" s="43">
        <v>25.33</v>
      </c>
      <c r="E61" s="43">
        <v>25.18</v>
      </c>
      <c r="F61" s="43">
        <v>23.42</v>
      </c>
      <c r="G61" s="43">
        <v>24.2</v>
      </c>
      <c r="H61" s="43">
        <v>25.23</v>
      </c>
      <c r="I61" s="43">
        <v>25.53</v>
      </c>
      <c r="J61" s="43">
        <v>24.37</v>
      </c>
      <c r="K61" s="43">
        <v>24.02</v>
      </c>
      <c r="L61" s="43">
        <v>24.7</v>
      </c>
      <c r="M61" s="43">
        <v>25.5</v>
      </c>
      <c r="N61" s="43">
        <v>24.93</v>
      </c>
    </row>
  </sheetData>
  <mergeCells count="3">
    <mergeCell ref="Q5:V5"/>
    <mergeCell ref="Q6:V6"/>
    <mergeCell ref="Q13:V13"/>
  </mergeCells>
  <pageMargins left="0.7" right="0.7" top="0.75" bottom="0.75" header="0.3" footer="0.3"/>
  <pageSetup orientation="portrait" r:id="rId1"/>
  <headerFooter>
    <oddFooter>&amp;C&amp;"Calibri,Regular"&amp;11&amp;B&amp;K000000AEP CONFIDENTIAL</oddFooter>
    <evenFooter>&amp;C&amp;"Calibri,Regular"&amp;11&amp;B&amp;K000000AEP CONFIDENTIAL</evenFooter>
    <firstFooter>&amp;C&amp;"Calibri,Regular"&amp;11&amp;B&amp;K000000AEP CONFIDENTIAL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62"/>
  <sheetViews>
    <sheetView workbookViewId="0">
      <selection activeCell="L32" sqref="L32"/>
    </sheetView>
  </sheetViews>
  <sheetFormatPr defaultColWidth="8" defaultRowHeight="15" x14ac:dyDescent="0.25"/>
  <cols>
    <col min="1" max="1" width="42.375" style="44" bestFit="1" customWidth="1"/>
    <col min="2" max="13" width="8.75" style="44" bestFit="1" customWidth="1"/>
    <col min="14" max="14" width="9.625" style="44" bestFit="1" customWidth="1"/>
    <col min="15" max="16384" width="8" style="44"/>
  </cols>
  <sheetData>
    <row r="1" spans="1:14" x14ac:dyDescent="0.25">
      <c r="A1" s="43" t="s">
        <v>97</v>
      </c>
      <c r="B1" s="43" t="s">
        <v>98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s="43" customFormat="1" ht="12.75" x14ac:dyDescent="0.2">
      <c r="A2" s="43" t="s">
        <v>11</v>
      </c>
      <c r="B2" s="43">
        <v>2022</v>
      </c>
    </row>
    <row r="3" spans="1:14" s="43" customFormat="1" ht="12.75" x14ac:dyDescent="0.2"/>
    <row r="4" spans="1:14" s="43" customFormat="1" ht="12.75" x14ac:dyDescent="0.2">
      <c r="A4" s="43" t="s">
        <v>13</v>
      </c>
    </row>
    <row r="5" spans="1:14" s="43" customFormat="1" ht="12.75" x14ac:dyDescent="0.2"/>
    <row r="6" spans="1:14" s="43" customFormat="1" ht="12.75" x14ac:dyDescent="0.2">
      <c r="B6" s="43" t="s">
        <v>14</v>
      </c>
      <c r="C6" s="43" t="s">
        <v>15</v>
      </c>
      <c r="D6" s="43" t="s">
        <v>16</v>
      </c>
      <c r="E6" s="43" t="s">
        <v>17</v>
      </c>
      <c r="F6" s="43" t="s">
        <v>18</v>
      </c>
      <c r="G6" s="43" t="s">
        <v>19</v>
      </c>
      <c r="H6" s="43" t="s">
        <v>20</v>
      </c>
      <c r="I6" s="43" t="s">
        <v>21</v>
      </c>
      <c r="J6" s="43" t="s">
        <v>22</v>
      </c>
      <c r="K6" s="43" t="s">
        <v>23</v>
      </c>
      <c r="L6" s="43" t="s">
        <v>24</v>
      </c>
      <c r="M6" s="43" t="s">
        <v>25</v>
      </c>
      <c r="N6" s="43" t="s">
        <v>26</v>
      </c>
    </row>
    <row r="7" spans="1:14" s="43" customFormat="1" ht="12.75" x14ac:dyDescent="0.2">
      <c r="A7" s="43" t="s">
        <v>99</v>
      </c>
      <c r="B7" s="43">
        <v>8168.7219999999998</v>
      </c>
      <c r="C7" s="43">
        <v>5873.82</v>
      </c>
      <c r="D7" s="43">
        <v>1965.575</v>
      </c>
      <c r="E7" s="43">
        <v>0</v>
      </c>
      <c r="F7" s="43">
        <v>282.14400000000001</v>
      </c>
      <c r="G7" s="43">
        <v>1318.819</v>
      </c>
      <c r="H7" s="43">
        <v>5238.2110000000002</v>
      </c>
      <c r="I7" s="43">
        <v>5646.5410000000002</v>
      </c>
      <c r="J7" s="43">
        <v>3981.4760000000001</v>
      </c>
      <c r="K7" s="43">
        <v>6047.3770000000004</v>
      </c>
      <c r="L7" s="43">
        <v>4245.4120000000003</v>
      </c>
      <c r="M7" s="43">
        <v>5282.05</v>
      </c>
      <c r="N7" s="43">
        <v>48050.148000000001</v>
      </c>
    </row>
    <row r="8" spans="1:14" s="43" customFormat="1" ht="12.75" x14ac:dyDescent="0.2">
      <c r="A8" s="43" t="s">
        <v>28</v>
      </c>
      <c r="B8" s="43">
        <v>0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</row>
    <row r="9" spans="1:14" s="43" customFormat="1" ht="12.75" x14ac:dyDescent="0.2">
      <c r="A9" s="43" t="s">
        <v>29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</row>
    <row r="10" spans="1:14" s="43" customFormat="1" ht="12.75" x14ac:dyDescent="0.2">
      <c r="A10" s="43" t="s">
        <v>30</v>
      </c>
      <c r="B10" s="43">
        <v>0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</row>
    <row r="11" spans="1:14" s="43" customFormat="1" ht="12.75" x14ac:dyDescent="0.2">
      <c r="A11" s="43" t="s">
        <v>31</v>
      </c>
      <c r="B11" s="43">
        <v>0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</row>
    <row r="12" spans="1:14" s="43" customFormat="1" ht="12.75" x14ac:dyDescent="0.2">
      <c r="A12" s="43" t="s">
        <v>32</v>
      </c>
      <c r="B12" s="43">
        <v>2844.8150000000001</v>
      </c>
      <c r="C12" s="43">
        <v>2743.2</v>
      </c>
      <c r="D12" s="43">
        <v>2330.1239999999998</v>
      </c>
      <c r="E12" s="43">
        <v>492.55</v>
      </c>
      <c r="F12" s="43">
        <v>508.96800000000002</v>
      </c>
      <c r="G12" s="43">
        <v>1647.2829999999999</v>
      </c>
      <c r="H12" s="43">
        <v>2835.9589999999998</v>
      </c>
      <c r="I12" s="43">
        <v>2336.6640000000002</v>
      </c>
      <c r="J12" s="43">
        <v>2433.692</v>
      </c>
      <c r="K12" s="43">
        <v>3037.3969999999999</v>
      </c>
      <c r="L12" s="43">
        <v>3004.0610000000001</v>
      </c>
      <c r="M12" s="43">
        <v>2405.3420000000001</v>
      </c>
      <c r="N12" s="43">
        <v>26620.053</v>
      </c>
    </row>
    <row r="13" spans="1:14" s="43" customFormat="1" ht="12.75" x14ac:dyDescent="0.2">
      <c r="A13" s="43" t="s">
        <v>33</v>
      </c>
      <c r="B13" s="43">
        <v>0</v>
      </c>
      <c r="C13" s="43">
        <v>0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</row>
    <row r="14" spans="1:14" s="43" customFormat="1" ht="12.75" x14ac:dyDescent="0.2">
      <c r="A14" s="43" t="s">
        <v>34</v>
      </c>
      <c r="B14" s="43">
        <v>0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</row>
    <row r="15" spans="1:14" s="43" customFormat="1" ht="12.75" x14ac:dyDescent="0.2">
      <c r="A15" s="43" t="s">
        <v>100</v>
      </c>
      <c r="B15" s="43">
        <v>0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</row>
    <row r="16" spans="1:14" s="43" customFormat="1" ht="12.75" x14ac:dyDescent="0.2">
      <c r="A16" s="43" t="s">
        <v>35</v>
      </c>
      <c r="B16" s="43">
        <v>11013.536</v>
      </c>
      <c r="C16" s="43">
        <v>8617.0190000000002</v>
      </c>
      <c r="D16" s="43">
        <v>4295.7</v>
      </c>
      <c r="E16" s="43">
        <v>492.55</v>
      </c>
      <c r="F16" s="43">
        <v>791.11199999999997</v>
      </c>
      <c r="G16" s="43">
        <v>2966.1019999999999</v>
      </c>
      <c r="H16" s="43">
        <v>8074.17</v>
      </c>
      <c r="I16" s="43">
        <v>7983.2049999999999</v>
      </c>
      <c r="J16" s="43">
        <v>6415.1689999999999</v>
      </c>
      <c r="K16" s="43">
        <v>9084.7729999999992</v>
      </c>
      <c r="L16" s="43">
        <v>7249.473</v>
      </c>
      <c r="M16" s="43">
        <v>7687.3919999999998</v>
      </c>
      <c r="N16" s="43">
        <v>74670.201000000001</v>
      </c>
    </row>
    <row r="17" spans="1:14" s="43" customFormat="1" ht="12.75" x14ac:dyDescent="0.2">
      <c r="A17" s="43" t="s">
        <v>36</v>
      </c>
    </row>
    <row r="18" spans="1:14" s="43" customFormat="1" ht="12.75" x14ac:dyDescent="0.2">
      <c r="A18" s="43" t="s">
        <v>37</v>
      </c>
      <c r="B18" s="43">
        <v>3535.1469999999999</v>
      </c>
      <c r="C18" s="43">
        <v>4233.9949999999999</v>
      </c>
      <c r="D18" s="43">
        <v>7066.9480000000003</v>
      </c>
      <c r="E18" s="43">
        <v>9673.7270000000008</v>
      </c>
      <c r="F18" s="43">
        <v>8123.6689999999999</v>
      </c>
      <c r="G18" s="43">
        <v>7289.9089999999997</v>
      </c>
      <c r="H18" s="43">
        <v>3121.2179999999998</v>
      </c>
      <c r="I18" s="43">
        <v>3808.4259999999999</v>
      </c>
      <c r="J18" s="43">
        <v>3195.6129999999998</v>
      </c>
      <c r="K18" s="43">
        <v>2107.7570000000001</v>
      </c>
      <c r="L18" s="43">
        <v>3908.0729999999999</v>
      </c>
      <c r="M18" s="43">
        <v>5353.4669999999996</v>
      </c>
      <c r="N18" s="43">
        <v>61417.949000000001</v>
      </c>
    </row>
    <row r="19" spans="1:14" s="43" customFormat="1" ht="12.75" x14ac:dyDescent="0.2">
      <c r="A19" s="43" t="s">
        <v>38</v>
      </c>
      <c r="B19" s="43"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</row>
    <row r="20" spans="1:14" s="43" customFormat="1" ht="12.75" x14ac:dyDescent="0.2">
      <c r="A20" s="43" t="s">
        <v>39</v>
      </c>
      <c r="B20" s="43">
        <v>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</row>
    <row r="21" spans="1:14" s="43" customFormat="1" ht="12.75" x14ac:dyDescent="0.2">
      <c r="A21" s="43" t="s">
        <v>101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</row>
    <row r="22" spans="1:14" s="43" customFormat="1" ht="12.75" x14ac:dyDescent="0.2">
      <c r="A22" s="43" t="s">
        <v>40</v>
      </c>
      <c r="B22" s="43">
        <v>0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</row>
    <row r="23" spans="1:14" s="43" customFormat="1" ht="12.75" x14ac:dyDescent="0.2">
      <c r="A23" s="43" t="s">
        <v>41</v>
      </c>
      <c r="B23" s="43">
        <v>2910.134</v>
      </c>
      <c r="C23" s="43">
        <v>2309.7130000000002</v>
      </c>
      <c r="D23" s="43">
        <v>1538.4010000000001</v>
      </c>
      <c r="E23" s="43">
        <v>0</v>
      </c>
      <c r="F23" s="43">
        <v>462.89</v>
      </c>
      <c r="G23" s="43">
        <v>289.87200000000001</v>
      </c>
      <c r="H23" s="43">
        <v>1814.348</v>
      </c>
      <c r="I23" s="43">
        <v>1740.1379999999999</v>
      </c>
      <c r="J23" s="43">
        <v>851.38</v>
      </c>
      <c r="K23" s="43">
        <v>593.21299999999997</v>
      </c>
      <c r="L23" s="43">
        <v>0</v>
      </c>
      <c r="M23" s="43">
        <v>1407.0160000000001</v>
      </c>
      <c r="N23" s="43">
        <v>13917.105</v>
      </c>
    </row>
    <row r="24" spans="1:14" s="43" customFormat="1" ht="12.75" x14ac:dyDescent="0.2">
      <c r="A24" s="43" t="s">
        <v>42</v>
      </c>
    </row>
    <row r="25" spans="1:14" s="43" customFormat="1" ht="12.75" x14ac:dyDescent="0.2">
      <c r="A25" s="43" t="s">
        <v>43</v>
      </c>
      <c r="B25" s="43">
        <v>2381.0819999999999</v>
      </c>
      <c r="C25" s="43">
        <v>2096.6669999999999</v>
      </c>
      <c r="D25" s="43">
        <v>446.65499999999997</v>
      </c>
      <c r="E25" s="43">
        <v>0</v>
      </c>
      <c r="F25" s="43">
        <v>1.2490000000000001</v>
      </c>
      <c r="G25" s="43">
        <v>434.88900000000001</v>
      </c>
      <c r="H25" s="43">
        <v>1531.1489999999999</v>
      </c>
      <c r="I25" s="43">
        <v>2412.357</v>
      </c>
      <c r="J25" s="43">
        <v>1327.462</v>
      </c>
      <c r="K25" s="43">
        <v>2615.4059999999999</v>
      </c>
      <c r="L25" s="43">
        <v>868.84100000000001</v>
      </c>
      <c r="M25" s="43">
        <v>1658.806</v>
      </c>
      <c r="N25" s="43">
        <v>15774.563</v>
      </c>
    </row>
    <row r="26" spans="1:14" s="43" customFormat="1" ht="12.75" x14ac:dyDescent="0.2">
      <c r="A26" s="43" t="s">
        <v>44</v>
      </c>
      <c r="B26" s="43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</row>
    <row r="27" spans="1:14" s="43" customFormat="1" ht="12.75" x14ac:dyDescent="0.2">
      <c r="A27" s="43" t="s">
        <v>45</v>
      </c>
      <c r="B27" s="43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</row>
    <row r="28" spans="1:14" s="43" customFormat="1" ht="12.75" x14ac:dyDescent="0.2"/>
    <row r="29" spans="1:14" s="43" customFormat="1" ht="12.75" x14ac:dyDescent="0.2">
      <c r="A29" s="43" t="s">
        <v>46</v>
      </c>
      <c r="B29" s="43">
        <v>15077.736000000001</v>
      </c>
      <c r="C29" s="43">
        <v>13064.061</v>
      </c>
      <c r="D29" s="43">
        <v>12454.393</v>
      </c>
      <c r="E29" s="43">
        <v>10166.277</v>
      </c>
      <c r="F29" s="43">
        <v>9376.4220000000005</v>
      </c>
      <c r="G29" s="43">
        <v>10110.994000000001</v>
      </c>
      <c r="H29" s="43">
        <v>11478.585999999999</v>
      </c>
      <c r="I29" s="43">
        <v>11119.411</v>
      </c>
      <c r="J29" s="43">
        <v>9134.7000000000007</v>
      </c>
      <c r="K29" s="43">
        <v>9170.3369999999995</v>
      </c>
      <c r="L29" s="43">
        <v>10288.706</v>
      </c>
      <c r="M29" s="43">
        <v>12789.07</v>
      </c>
      <c r="N29" s="43">
        <v>134230.69200000001</v>
      </c>
    </row>
    <row r="30" spans="1:14" s="43" customFormat="1" ht="12.75" x14ac:dyDescent="0.2">
      <c r="A30" s="43" t="s">
        <v>102</v>
      </c>
      <c r="B30" s="43">
        <v>742</v>
      </c>
      <c r="C30" s="43">
        <v>627</v>
      </c>
      <c r="D30" s="43">
        <v>697</v>
      </c>
      <c r="E30" s="43">
        <v>687</v>
      </c>
      <c r="F30" s="43">
        <v>742</v>
      </c>
      <c r="G30" s="43">
        <v>762</v>
      </c>
      <c r="H30" s="43">
        <v>567</v>
      </c>
      <c r="I30" s="43">
        <v>627</v>
      </c>
      <c r="J30" s="43">
        <v>587</v>
      </c>
      <c r="K30" s="43">
        <v>452</v>
      </c>
      <c r="L30" s="43">
        <v>632</v>
      </c>
      <c r="M30" s="43">
        <v>677</v>
      </c>
      <c r="N30" s="93">
        <v>7799</v>
      </c>
    </row>
    <row r="31" spans="1:14" s="43" customFormat="1" ht="12.75" x14ac:dyDescent="0.2">
      <c r="A31" s="43" t="s">
        <v>103</v>
      </c>
      <c r="B31" s="93">
        <f t="shared" ref="B31:M31" si="0">B29+B30</f>
        <v>15819.736000000001</v>
      </c>
      <c r="C31" s="93">
        <f t="shared" si="0"/>
        <v>13691.061</v>
      </c>
      <c r="D31" s="93">
        <f t="shared" si="0"/>
        <v>13151.393</v>
      </c>
      <c r="E31" s="93">
        <f t="shared" si="0"/>
        <v>10853.277</v>
      </c>
      <c r="F31" s="93">
        <f t="shared" si="0"/>
        <v>10118.422</v>
      </c>
      <c r="G31" s="93">
        <f t="shared" si="0"/>
        <v>10872.994000000001</v>
      </c>
      <c r="H31" s="93">
        <f t="shared" si="0"/>
        <v>12045.585999999999</v>
      </c>
      <c r="I31" s="93">
        <f t="shared" si="0"/>
        <v>11746.411</v>
      </c>
      <c r="J31" s="93">
        <f t="shared" si="0"/>
        <v>9721.7000000000007</v>
      </c>
      <c r="K31" s="93">
        <f t="shared" si="0"/>
        <v>9622.3369999999995</v>
      </c>
      <c r="L31" s="93">
        <f>L29+L30</f>
        <v>10920.706</v>
      </c>
      <c r="M31" s="93">
        <f t="shared" si="0"/>
        <v>13466.07</v>
      </c>
      <c r="N31" s="93">
        <f>N29+N30</f>
        <v>142029.69200000001</v>
      </c>
    </row>
    <row r="32" spans="1:14" s="43" customFormat="1" ht="12.75" x14ac:dyDescent="0.2">
      <c r="A32" s="43" t="s">
        <v>47</v>
      </c>
      <c r="B32" s="43">
        <v>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</row>
    <row r="33" spans="1:14" s="43" customFormat="1" ht="12.75" x14ac:dyDescent="0.2"/>
    <row r="34" spans="1:14" s="43" customFormat="1" ht="12.75" x14ac:dyDescent="0.2">
      <c r="A34" s="43" t="s">
        <v>48</v>
      </c>
    </row>
    <row r="35" spans="1:14" s="43" customFormat="1" ht="12.75" x14ac:dyDescent="0.2"/>
    <row r="36" spans="1:14" s="43" customFormat="1" ht="12.75" x14ac:dyDescent="0.2">
      <c r="A36" s="43" t="s">
        <v>99</v>
      </c>
      <c r="B36" s="43">
        <v>360.16899999999998</v>
      </c>
      <c r="C36" s="43">
        <v>254.27799999999999</v>
      </c>
      <c r="D36" s="43">
        <v>80.795000000000002</v>
      </c>
      <c r="E36" s="43">
        <v>0</v>
      </c>
      <c r="F36" s="43">
        <v>12.244999999999999</v>
      </c>
      <c r="G36" s="43">
        <v>56.99</v>
      </c>
      <c r="H36" s="43">
        <v>232.26</v>
      </c>
      <c r="I36" s="43">
        <v>245.815</v>
      </c>
      <c r="J36" s="43">
        <v>175.43700000000001</v>
      </c>
      <c r="K36" s="43">
        <v>278.64400000000001</v>
      </c>
      <c r="L36" s="43">
        <v>193.13200000000001</v>
      </c>
      <c r="M36" s="43">
        <v>237.75399999999999</v>
      </c>
      <c r="N36" s="43">
        <v>2127.52</v>
      </c>
    </row>
    <row r="37" spans="1:14" s="43" customFormat="1" ht="12.75" x14ac:dyDescent="0.2">
      <c r="A37" s="43" t="s">
        <v>28</v>
      </c>
      <c r="B37" s="43">
        <v>0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</row>
    <row r="38" spans="1:14" s="43" customFormat="1" ht="12.75" x14ac:dyDescent="0.2">
      <c r="A38" s="43" t="s">
        <v>49</v>
      </c>
      <c r="B38" s="43">
        <v>0</v>
      </c>
      <c r="C38" s="43">
        <v>0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</row>
    <row r="39" spans="1:14" s="43" customFormat="1" ht="12.75" x14ac:dyDescent="0.2">
      <c r="A39" s="43" t="s">
        <v>50</v>
      </c>
      <c r="B39" s="43">
        <v>0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</row>
    <row r="40" spans="1:14" s="43" customFormat="1" ht="12.75" x14ac:dyDescent="0.2">
      <c r="A40" s="43" t="s">
        <v>51</v>
      </c>
      <c r="B40" s="43">
        <v>0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</row>
    <row r="41" spans="1:14" s="43" customFormat="1" ht="12.75" x14ac:dyDescent="0.2">
      <c r="A41" s="43" t="s">
        <v>52</v>
      </c>
      <c r="B41" s="43">
        <v>84.9</v>
      </c>
      <c r="C41" s="43">
        <v>84.704999999999998</v>
      </c>
      <c r="D41" s="43">
        <v>73.251999999999995</v>
      </c>
      <c r="E41" s="43">
        <v>0</v>
      </c>
      <c r="F41" s="43">
        <v>0</v>
      </c>
      <c r="G41" s="43">
        <v>56.171999999999997</v>
      </c>
      <c r="H41" s="43">
        <v>113.578</v>
      </c>
      <c r="I41" s="43">
        <v>89.051000000000002</v>
      </c>
      <c r="J41" s="43">
        <v>101.762</v>
      </c>
      <c r="K41" s="43">
        <v>132.05500000000001</v>
      </c>
      <c r="L41" s="43">
        <v>112.449</v>
      </c>
      <c r="M41" s="43">
        <v>77.001999999999995</v>
      </c>
      <c r="N41" s="43">
        <v>924.92700000000002</v>
      </c>
    </row>
    <row r="42" spans="1:14" s="43" customFormat="1" ht="12.75" x14ac:dyDescent="0.2">
      <c r="A42" s="43" t="s">
        <v>33</v>
      </c>
      <c r="B42" s="43">
        <v>0</v>
      </c>
      <c r="C42" s="43">
        <v>0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</row>
    <row r="43" spans="1:14" s="43" customFormat="1" ht="12.75" x14ac:dyDescent="0.2">
      <c r="A43" s="43" t="s">
        <v>34</v>
      </c>
      <c r="B43" s="43">
        <v>2.1779999999999999</v>
      </c>
      <c r="C43" s="43">
        <v>2.6629999999999998</v>
      </c>
      <c r="D43" s="43">
        <v>3.621</v>
      </c>
      <c r="E43" s="43">
        <v>4.0359999999999996</v>
      </c>
      <c r="F43" s="43">
        <v>4.42</v>
      </c>
      <c r="G43" s="43">
        <v>4.8529999999999998</v>
      </c>
      <c r="H43" s="43">
        <v>4.8570000000000002</v>
      </c>
      <c r="I43" s="43">
        <v>4.4080000000000004</v>
      </c>
      <c r="J43" s="43">
        <v>4.21</v>
      </c>
      <c r="K43" s="43">
        <v>3.274</v>
      </c>
      <c r="L43" s="43">
        <v>2.19</v>
      </c>
      <c r="M43" s="43">
        <v>1.726</v>
      </c>
      <c r="N43" s="43">
        <v>42.436</v>
      </c>
    </row>
    <row r="44" spans="1:14" s="43" customFormat="1" ht="12.75" x14ac:dyDescent="0.2">
      <c r="A44" s="43" t="s">
        <v>100</v>
      </c>
      <c r="B44" s="43">
        <v>0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</row>
    <row r="45" spans="1:14" s="43" customFormat="1" ht="12.75" x14ac:dyDescent="0.2">
      <c r="A45" s="43" t="s">
        <v>35</v>
      </c>
      <c r="B45" s="43">
        <v>447.24799999999999</v>
      </c>
      <c r="C45" s="43">
        <v>341.64600000000002</v>
      </c>
      <c r="D45" s="43">
        <v>157.66800000000001</v>
      </c>
      <c r="E45" s="43">
        <v>4.0359999999999996</v>
      </c>
      <c r="F45" s="43">
        <v>16.664999999999999</v>
      </c>
      <c r="G45" s="43">
        <v>118.015</v>
      </c>
      <c r="H45" s="43">
        <v>350.69600000000003</v>
      </c>
      <c r="I45" s="43">
        <v>339.274</v>
      </c>
      <c r="J45" s="43">
        <v>281.40899999999999</v>
      </c>
      <c r="K45" s="43">
        <v>413.97399999999999</v>
      </c>
      <c r="L45" s="43">
        <v>307.77199999999999</v>
      </c>
      <c r="M45" s="43">
        <v>316.48200000000003</v>
      </c>
      <c r="N45" s="43">
        <v>3094.884</v>
      </c>
    </row>
    <row r="46" spans="1:14" s="43" customFormat="1" ht="12.75" x14ac:dyDescent="0.2">
      <c r="A46" s="43" t="s">
        <v>36</v>
      </c>
    </row>
    <row r="47" spans="1:14" s="43" customFormat="1" ht="12.75" x14ac:dyDescent="0.2">
      <c r="A47" s="43" t="s">
        <v>37</v>
      </c>
      <c r="B47" s="43">
        <v>132.93299999999999</v>
      </c>
      <c r="C47" s="43">
        <v>162.90600000000001</v>
      </c>
      <c r="D47" s="43">
        <v>277.16399999999999</v>
      </c>
      <c r="E47" s="43">
        <v>392.45100000000002</v>
      </c>
      <c r="F47" s="43">
        <v>370.50200000000001</v>
      </c>
      <c r="G47" s="43">
        <v>322.48200000000003</v>
      </c>
      <c r="H47" s="43">
        <v>130.45099999999999</v>
      </c>
      <c r="I47" s="43">
        <v>168.75700000000001</v>
      </c>
      <c r="J47" s="43">
        <v>149.65899999999999</v>
      </c>
      <c r="K47" s="43">
        <v>89.498999999999995</v>
      </c>
      <c r="L47" s="43">
        <v>170.43799999999999</v>
      </c>
      <c r="M47" s="43">
        <v>223.90799999999999</v>
      </c>
      <c r="N47" s="43">
        <v>2591.1489999999999</v>
      </c>
    </row>
    <row r="48" spans="1:14" s="43" customFormat="1" ht="12.75" x14ac:dyDescent="0.2">
      <c r="A48" s="43" t="s">
        <v>38</v>
      </c>
      <c r="B48" s="43">
        <v>0</v>
      </c>
      <c r="C48" s="43">
        <v>0</v>
      </c>
      <c r="D48" s="43">
        <v>0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</row>
    <row r="49" spans="1:14" s="43" customFormat="1" ht="12.75" x14ac:dyDescent="0.2">
      <c r="A49" s="43" t="s">
        <v>39</v>
      </c>
      <c r="B49" s="43">
        <v>0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</row>
    <row r="50" spans="1:14" s="43" customFormat="1" ht="12.75" x14ac:dyDescent="0.2">
      <c r="A50" s="43" t="s">
        <v>101</v>
      </c>
      <c r="B50" s="43">
        <v>0</v>
      </c>
      <c r="C50" s="43">
        <v>0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v>0</v>
      </c>
    </row>
    <row r="51" spans="1:14" s="43" customFormat="1" ht="12.75" x14ac:dyDescent="0.2">
      <c r="A51" s="43" t="s">
        <v>40</v>
      </c>
      <c r="B51" s="43">
        <v>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</row>
    <row r="52" spans="1:14" s="43" customFormat="1" ht="12.75" x14ac:dyDescent="0.2">
      <c r="A52" s="43" t="s">
        <v>41</v>
      </c>
      <c r="B52" s="43">
        <v>109.05200000000001</v>
      </c>
      <c r="C52" s="43">
        <v>83.575999999999993</v>
      </c>
      <c r="D52" s="43">
        <v>54.103000000000002</v>
      </c>
      <c r="E52" s="43">
        <v>0</v>
      </c>
      <c r="F52" s="43">
        <v>14.898</v>
      </c>
      <c r="G52" s="43">
        <v>9.8000000000000007</v>
      </c>
      <c r="H52" s="43">
        <v>63.061</v>
      </c>
      <c r="I52" s="43">
        <v>59.317</v>
      </c>
      <c r="J52" s="43">
        <v>29.733000000000001</v>
      </c>
      <c r="K52" s="43">
        <v>20.7</v>
      </c>
      <c r="L52" s="43">
        <v>0</v>
      </c>
      <c r="M52" s="43">
        <v>49.546999999999997</v>
      </c>
      <c r="N52" s="43">
        <v>493.78699999999998</v>
      </c>
    </row>
    <row r="53" spans="1:14" s="43" customFormat="1" ht="12.75" x14ac:dyDescent="0.2">
      <c r="A53" s="43" t="s">
        <v>53</v>
      </c>
      <c r="B53" s="43">
        <v>11.04</v>
      </c>
      <c r="C53" s="43">
        <v>9.375</v>
      </c>
      <c r="D53" s="43">
        <v>8.9540000000000006</v>
      </c>
      <c r="E53" s="43">
        <v>7.4980000000000002</v>
      </c>
      <c r="F53" s="43">
        <v>7.6589999999999998</v>
      </c>
      <c r="G53" s="43">
        <v>8.2729999999999997</v>
      </c>
      <c r="H53" s="43">
        <v>9.0530000000000008</v>
      </c>
      <c r="I53" s="43">
        <v>8.7360000000000007</v>
      </c>
      <c r="J53" s="43">
        <v>7.6219999999999999</v>
      </c>
      <c r="K53" s="43">
        <v>7.4580000000000002</v>
      </c>
      <c r="L53" s="43">
        <v>8.3049999999999997</v>
      </c>
      <c r="M53" s="43">
        <v>9.7289999999999992</v>
      </c>
      <c r="N53" s="43">
        <v>103.702</v>
      </c>
    </row>
    <row r="54" spans="1:14" s="43" customFormat="1" ht="12.75" x14ac:dyDescent="0.2">
      <c r="A54" s="43" t="s">
        <v>42</v>
      </c>
    </row>
    <row r="55" spans="1:14" s="43" customFormat="1" ht="12.75" x14ac:dyDescent="0.2">
      <c r="A55" s="43" t="s">
        <v>43</v>
      </c>
      <c r="B55" s="43">
        <v>103.73399999999999</v>
      </c>
      <c r="C55" s="43">
        <v>92.323999999999998</v>
      </c>
      <c r="D55" s="43">
        <v>18.881</v>
      </c>
      <c r="E55" s="43">
        <v>0</v>
      </c>
      <c r="F55" s="43">
        <v>5.6000000000000001E-2</v>
      </c>
      <c r="G55" s="43">
        <v>20.097000000000001</v>
      </c>
      <c r="H55" s="43">
        <v>69.72</v>
      </c>
      <c r="I55" s="43">
        <v>112.819</v>
      </c>
      <c r="J55" s="43">
        <v>63.359000000000002</v>
      </c>
      <c r="K55" s="43">
        <v>131.94</v>
      </c>
      <c r="L55" s="43">
        <v>41.606000000000002</v>
      </c>
      <c r="M55" s="43">
        <v>75.284999999999997</v>
      </c>
      <c r="N55" s="43">
        <v>729.82100000000003</v>
      </c>
    </row>
    <row r="56" spans="1:14" s="43" customFormat="1" ht="12.75" x14ac:dyDescent="0.2">
      <c r="A56" s="43" t="s">
        <v>44</v>
      </c>
      <c r="B56" s="43">
        <v>0</v>
      </c>
      <c r="C56" s="43">
        <v>0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v>0</v>
      </c>
    </row>
    <row r="57" spans="1:14" s="43" customFormat="1" ht="12.75" x14ac:dyDescent="0.2">
      <c r="A57" s="43" t="s">
        <v>45</v>
      </c>
      <c r="B57" s="43">
        <v>0</v>
      </c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v>0</v>
      </c>
    </row>
    <row r="58" spans="1:14" s="43" customFormat="1" ht="12.75" x14ac:dyDescent="0.2"/>
    <row r="59" spans="1:14" s="43" customFormat="1" ht="12.75" x14ac:dyDescent="0.2">
      <c r="A59" s="43" t="s">
        <v>54</v>
      </c>
      <c r="B59" s="43">
        <v>596.54</v>
      </c>
      <c r="C59" s="43">
        <v>505.17899999999997</v>
      </c>
      <c r="D59" s="43">
        <v>479.00799999999998</v>
      </c>
      <c r="E59" s="43">
        <v>403.98399999999998</v>
      </c>
      <c r="F59" s="43">
        <v>409.66800000000001</v>
      </c>
      <c r="G59" s="43">
        <v>438.47199999999998</v>
      </c>
      <c r="H59" s="43">
        <v>483.54</v>
      </c>
      <c r="I59" s="43">
        <v>463.26499999999999</v>
      </c>
      <c r="J59" s="43">
        <v>405.06400000000002</v>
      </c>
      <c r="K59" s="43">
        <v>399.69</v>
      </c>
      <c r="L59" s="43">
        <v>444.90899999999999</v>
      </c>
      <c r="M59" s="43">
        <v>524.38</v>
      </c>
      <c r="N59" s="43">
        <v>5553.701</v>
      </c>
    </row>
    <row r="60" spans="1:14" s="43" customFormat="1" ht="12.75" x14ac:dyDescent="0.2"/>
    <row r="61" spans="1:14" s="43" customFormat="1" ht="12.75" x14ac:dyDescent="0.2"/>
    <row r="62" spans="1:14" s="43" customFormat="1" ht="12.75" x14ac:dyDescent="0.2">
      <c r="A62" s="43" t="s">
        <v>55</v>
      </c>
      <c r="B62" s="43">
        <v>25.28</v>
      </c>
      <c r="C62" s="43">
        <v>25.86</v>
      </c>
      <c r="D62" s="43">
        <v>26</v>
      </c>
      <c r="E62" s="43">
        <v>25.17</v>
      </c>
      <c r="F62" s="43">
        <v>22.89</v>
      </c>
      <c r="G62" s="43">
        <v>23.06</v>
      </c>
      <c r="H62" s="43">
        <v>23.74</v>
      </c>
      <c r="I62" s="43">
        <v>24</v>
      </c>
      <c r="J62" s="43">
        <v>22.55</v>
      </c>
      <c r="K62" s="43">
        <v>22.94</v>
      </c>
      <c r="L62" s="43">
        <v>23.13</v>
      </c>
      <c r="M62" s="43">
        <v>24.39</v>
      </c>
      <c r="N62" s="43">
        <v>24.17</v>
      </c>
    </row>
  </sheetData>
  <pageMargins left="0.7" right="0.7" top="0.75" bottom="0.75" header="0.3" footer="0.3"/>
  <pageSetup orientation="portrait" r:id="rId1"/>
  <headerFooter>
    <oddFooter>&amp;C&amp;"Calibri,Regular"&amp;11&amp;B&amp;K000000AEP CONFIDENTIAL</oddFooter>
    <evenFooter>&amp;C&amp;"Calibri,Regular"&amp;11&amp;B&amp;K000000AEP CONFIDENTIAL</evenFooter>
    <firstFooter>&amp;C&amp;"Calibri,Regular"&amp;11&amp;B&amp;K000000AEP CONFIDENTIAL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1f6a98d5-4e6a-406f-8258-3f07b61a1b98" value=""/>
  <element uid="c64218ab-b8d1-40b6-a478-cb8be1e10ecc" value=""/>
</sisl>
</file>

<file path=customXml/itemProps1.xml><?xml version="1.0" encoding="utf-8"?>
<ds:datastoreItem xmlns:ds="http://schemas.openxmlformats.org/officeDocument/2006/customXml" ds:itemID="{312DBF02-F85F-4ADF-B643-52F26C09515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Projected Fuel 2019</vt:lpstr>
      <vt:lpstr>2 YR Base - Table 1</vt:lpstr>
      <vt:lpstr>2 YR Base Table 2 - Fuel 2021</vt:lpstr>
      <vt:lpstr>Projected Fuel 2022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s007506</dc:creator>
  <cp:keywords/>
  <cp:lastModifiedBy>s007506</cp:lastModifiedBy>
  <cp:lastPrinted>2019-03-21T21:00:33Z</cp:lastPrinted>
  <dcterms:created xsi:type="dcterms:W3CDTF">2019-02-15T18:45:21Z</dcterms:created>
  <dcterms:modified xsi:type="dcterms:W3CDTF">2021-04-19T17:03:21Z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15b8ffeb-7da1-4286-9235-91b0433e1a03</vt:lpwstr>
  </property>
  <property fmtid="{D5CDD505-2E9C-101B-9397-08002B2CF9AE}" pid="3" name="bjSaver">
    <vt:lpwstr>6A8SrxgYPnHPzBbfLtJelfLhT12u1Hz3</vt:lpwstr>
  </property>
  <property fmtid="{D5CDD505-2E9C-101B-9397-08002B2CF9AE}" pid="4" name="Visual Markings Removed">
    <vt:lpwstr>No</vt:lpwstr>
  </property>
  <property fmtid="{D5CDD505-2E9C-101B-9397-08002B2CF9AE}" pid="5" name="bjDocumentSecurityLabel">
    <vt:lpwstr>AEP Confidential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7" name="bjDocumentLabelXML-0">
    <vt:lpwstr>ww.boldonjames.com/2008/01/sie/internal/label"&gt;&lt;element uid="1f6a98d5-4e6a-406f-8258-3f07b61a1b98" value="" /&gt;&lt;element uid="c64218ab-b8d1-40b6-a478-cb8be1e10ecc" value="" /&gt;&lt;/sisl&gt;</vt:lpwstr>
  </property>
  <property fmtid="{D5CDD505-2E9C-101B-9397-08002B2CF9AE}" pid="8" name="bjCentreFooterLabel-first">
    <vt:lpwstr>&amp;"Calibri,Regular"&amp;11&amp;B&amp;K000000AEP CONFIDENTIAL</vt:lpwstr>
  </property>
  <property fmtid="{D5CDD505-2E9C-101B-9397-08002B2CF9AE}" pid="9" name="bjCentreFooterLabel-even">
    <vt:lpwstr>&amp;"Calibri,Regular"&amp;11&amp;B&amp;K000000AEP CONFIDENTIAL</vt:lpwstr>
  </property>
  <property fmtid="{D5CDD505-2E9C-101B-9397-08002B2CF9AE}" pid="10" name="bjCentreFooterLabel">
    <vt:lpwstr>&amp;"Calibri,Regular"&amp;11&amp;B&amp;K000000AEP CONFIDENTIAL</vt:lpwstr>
  </property>
</Properties>
</file>