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ROJECTS\Levee Road Water Association\19002-Water System Improvments\Notes\RD CHECKLIST\Step 6\PSC Comments\"/>
    </mc:Choice>
  </mc:AlternateContent>
  <xr:revisionPtr revIDLastSave="0" documentId="13_ncr:1_{4C56ACE6-0DC2-40D1-B1BE-C8046E6B011C}" xr6:coauthVersionLast="46" xr6:coauthVersionMax="46" xr10:uidLastSave="{00000000-0000-0000-0000-000000000000}"/>
  <bookViews>
    <workbookView xWindow="-28920" yWindow="-120" windowWidth="29040" windowHeight="15840" xr2:uid="{6AC488FD-D87E-4D46-B3EC-C7193DBD5063}"/>
  </bookViews>
  <sheets>
    <sheet name="2017-2019" sheetId="1" r:id="rId1"/>
    <sheet name="2020-2024 wo depreciation" sheetId="2" r:id="rId2"/>
    <sheet name="2020-2024 w depreciation" sheetId="5" r:id="rId3"/>
    <sheet name="Debt Servic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1" i="5" l="1"/>
  <c r="C9" i="5" l="1"/>
  <c r="D9" i="5"/>
  <c r="E9" i="5"/>
  <c r="F9" i="5"/>
  <c r="B9" i="5"/>
  <c r="C12" i="2" l="1"/>
  <c r="D12" i="2"/>
  <c r="E12" i="2"/>
  <c r="F12" i="2"/>
  <c r="B12" i="2"/>
  <c r="B25" i="5"/>
  <c r="C25" i="5" s="1"/>
  <c r="C6" i="5"/>
  <c r="D6" i="5" s="1"/>
  <c r="E6" i="5" s="1"/>
  <c r="F6" i="5" s="1"/>
  <c r="B5" i="5"/>
  <c r="B7" i="5" s="1"/>
  <c r="B13" i="5" s="1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2" i="4"/>
  <c r="B5" i="2"/>
  <c r="B7" i="2" s="1"/>
  <c r="B24" i="2"/>
  <c r="B25" i="2" s="1"/>
  <c r="B26" i="2" s="1"/>
  <c r="B27" i="2" s="1"/>
  <c r="C6" i="2"/>
  <c r="D6" i="2" s="1"/>
  <c r="E6" i="2" s="1"/>
  <c r="F6" i="2" s="1"/>
  <c r="C5" i="5" l="1"/>
  <c r="C7" i="5" s="1"/>
  <c r="C13" i="5" s="1"/>
  <c r="B26" i="5"/>
  <c r="B27" i="5" s="1"/>
  <c r="B28" i="5" s="1"/>
  <c r="C24" i="2"/>
  <c r="C14" i="1"/>
  <c r="D14" i="1"/>
  <c r="B14" i="1"/>
  <c r="C10" i="1"/>
  <c r="D10" i="1"/>
  <c r="B7" i="1"/>
  <c r="B10" i="1" s="1"/>
  <c r="C7" i="1"/>
  <c r="D7" i="1"/>
  <c r="C26" i="5" l="1"/>
  <c r="C5" i="2"/>
  <c r="C7" i="2" s="1"/>
  <c r="C25" i="2"/>
  <c r="C27" i="5" l="1"/>
  <c r="D5" i="5"/>
  <c r="D7" i="5" s="1"/>
  <c r="D13" i="5" s="1"/>
  <c r="C26" i="2"/>
  <c r="D5" i="2"/>
  <c r="D7" i="2" s="1"/>
  <c r="E5" i="5" l="1"/>
  <c r="E7" i="5" s="1"/>
  <c r="E13" i="5" s="1"/>
  <c r="C28" i="5"/>
  <c r="F5" i="5" s="1"/>
  <c r="F7" i="5" s="1"/>
  <c r="F13" i="5" s="1"/>
  <c r="C27" i="2"/>
  <c r="F5" i="2" s="1"/>
  <c r="F7" i="2" s="1"/>
  <c r="E5" i="2"/>
  <c r="E7" i="2" s="1"/>
</calcChain>
</file>

<file path=xl/sharedStrings.xml><?xml version="1.0" encoding="utf-8"?>
<sst xmlns="http://schemas.openxmlformats.org/spreadsheetml/2006/main" count="40" uniqueCount="24">
  <si>
    <t>Debt Service Coverage</t>
  </si>
  <si>
    <t>Operating Revenues</t>
  </si>
  <si>
    <t xml:space="preserve">Operating Expenses </t>
  </si>
  <si>
    <t>Operating Income (Loss)</t>
  </si>
  <si>
    <t>Add back: Actuarial Pension/OPEB Expense</t>
  </si>
  <si>
    <t>Add back: Depreciation Expense</t>
  </si>
  <si>
    <t>Average Annual Debt Service</t>
  </si>
  <si>
    <t>Debt Service Coverage Ratio</t>
  </si>
  <si>
    <t>Levee Road Water Association</t>
  </si>
  <si>
    <t xml:space="preserve">Rural Development requires debt service coverage ratio of 110% </t>
  </si>
  <si>
    <t>Operating Expenses (2.67% inflationary increase)</t>
  </si>
  <si>
    <t>Operating Revenue Increase Expected from Pass Through</t>
  </si>
  <si>
    <t>Water Sales</t>
  </si>
  <si>
    <t>Total Revenue</t>
  </si>
  <si>
    <t>RD Loan Number 3 (P&amp;I)</t>
  </si>
  <si>
    <t>RD Loan Number 4 (P&amp;I)</t>
  </si>
  <si>
    <t>Current Project (P&amp;I)</t>
  </si>
  <si>
    <t>Total</t>
  </si>
  <si>
    <t>Depreciation Expense</t>
  </si>
  <si>
    <t>project cost</t>
  </si>
  <si>
    <t>depreciable life per PSC guidelines</t>
  </si>
  <si>
    <t>annual depreciation</t>
  </si>
  <si>
    <t xml:space="preserve">Increase in depreciation due to project depreciation </t>
  </si>
  <si>
    <t>Total project Cost $1,300,000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</si>
</sst>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  <numFmt numFmtId="166" formatCode="&quot;$&quot;#,##0.00"/>
    <numFmt numFmtId="167" formatCode="_(* #,##0.0_);_(* \(#,##0.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name val="Arial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9" fontId="17" fillId="0" borderId="0" applyFont="0" applyFill="0" applyBorder="0" applyAlignment="0" applyProtection="0"/>
    <xf numFmtId="0" fontId="17" fillId="0" borderId="0"/>
    <xf numFmtId="165" fontId="17" fillId="0" borderId="0"/>
    <xf numFmtId="0" fontId="1" fillId="0" borderId="0"/>
    <xf numFmtId="44" fontId="1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44" fontId="1" fillId="0" borderId="0" applyFont="0" applyFill="0" applyBorder="0" applyAlignment="0" applyProtection="0"/>
    <xf numFmtId="0" fontId="21" fillId="0" borderId="0"/>
  </cellStyleXfs>
  <cellXfs count="16">
    <xf numFmtId="0" fontId="0" fillId="0" borderId="0" xfId="0"/>
    <xf numFmtId="0" fontId="0" fillId="0" borderId="0" xfId="0"/>
    <xf numFmtId="0" fontId="16" fillId="0" borderId="0" xfId="0" applyFont="1" applyAlignment="1">
      <alignment horizontal="center"/>
    </xf>
    <xf numFmtId="164" fontId="0" fillId="0" borderId="0" xfId="1" applyNumberFormat="1" applyFont="1"/>
    <xf numFmtId="164" fontId="20" fillId="0" borderId="0" xfId="1" applyNumberFormat="1" applyFont="1"/>
    <xf numFmtId="9" fontId="0" fillId="0" borderId="0" xfId="2" applyFont="1"/>
    <xf numFmtId="166" fontId="0" fillId="0" borderId="0" xfId="0" applyNumberFormat="1"/>
    <xf numFmtId="166" fontId="0" fillId="0" borderId="0" xfId="1" applyNumberFormat="1" applyFont="1"/>
    <xf numFmtId="166" fontId="20" fillId="0" borderId="0" xfId="1" applyNumberFormat="1" applyFont="1"/>
    <xf numFmtId="0" fontId="0" fillId="0" borderId="0" xfId="0"/>
    <xf numFmtId="0" fontId="16" fillId="0" borderId="0" xfId="0" applyFont="1" applyAlignment="1">
      <alignment horizontal="center"/>
    </xf>
    <xf numFmtId="43" fontId="0" fillId="0" borderId="0" xfId="0" applyNumberFormat="1"/>
    <xf numFmtId="164" fontId="0" fillId="0" borderId="0" xfId="1" applyNumberFormat="1" applyFont="1"/>
    <xf numFmtId="9" fontId="0" fillId="0" borderId="0" xfId="2" applyFont="1"/>
    <xf numFmtId="43" fontId="0" fillId="0" borderId="0" xfId="1" applyFont="1"/>
    <xf numFmtId="167" fontId="0" fillId="0" borderId="0" xfId="1" applyNumberFormat="1" applyFont="1"/>
  </cellXfs>
  <cellStyles count="74">
    <cellStyle name="20% - Accent1" xfId="18" builtinId="30" customBuiltin="1"/>
    <cellStyle name="20% - Accent1 2" xfId="57" xr:uid="{55459846-9D47-4187-8CEE-198D323C05D4}"/>
    <cellStyle name="20% - Accent2" xfId="21" builtinId="34" customBuiltin="1"/>
    <cellStyle name="20% - Accent2 2" xfId="59" xr:uid="{1A10FBDF-0724-466D-BE24-8E0A27521057}"/>
    <cellStyle name="20% - Accent3" xfId="24" builtinId="38" customBuiltin="1"/>
    <cellStyle name="20% - Accent3 2" xfId="61" xr:uid="{4C5C35BF-6671-4C6A-AFA2-25EE8CA2128A}"/>
    <cellStyle name="20% - Accent4" xfId="27" builtinId="42" customBuiltin="1"/>
    <cellStyle name="20% - Accent4 2" xfId="63" xr:uid="{492D5FB3-0C34-4ECD-81F2-88FDFC407F8F}"/>
    <cellStyle name="20% - Accent5" xfId="30" builtinId="46" customBuiltin="1"/>
    <cellStyle name="20% - Accent5 2" xfId="65" xr:uid="{7A8F62E0-7518-4B2A-A266-9621CE384798}"/>
    <cellStyle name="20% - Accent6" xfId="33" builtinId="50" customBuiltin="1"/>
    <cellStyle name="20% - Accent6 2" xfId="67" xr:uid="{89C15B8D-B10F-44CC-A894-2014CD92F1EA}"/>
    <cellStyle name="40% - Accent1" xfId="19" builtinId="31" customBuiltin="1"/>
    <cellStyle name="40% - Accent1 2" xfId="58" xr:uid="{8836F237-55ED-42D5-B331-B588C23FA670}"/>
    <cellStyle name="40% - Accent2" xfId="22" builtinId="35" customBuiltin="1"/>
    <cellStyle name="40% - Accent2 2" xfId="60" xr:uid="{9CDD2309-FF81-4AD1-8029-CDA8BABF8792}"/>
    <cellStyle name="40% - Accent3" xfId="25" builtinId="39" customBuiltin="1"/>
    <cellStyle name="40% - Accent3 2" xfId="62" xr:uid="{B63BCFFC-A391-4EB2-84EA-2A052A35EDC7}"/>
    <cellStyle name="40% - Accent4" xfId="28" builtinId="43" customBuiltin="1"/>
    <cellStyle name="40% - Accent4 2" xfId="64" xr:uid="{6EE921A7-AD41-4960-8CC3-1A28E2C4F65F}"/>
    <cellStyle name="40% - Accent5" xfId="31" builtinId="47" customBuiltin="1"/>
    <cellStyle name="40% - Accent5 2" xfId="66" xr:uid="{9EF0A832-3FFD-45D8-85D7-FC3CEC53B1A1}"/>
    <cellStyle name="40% - Accent6" xfId="34" builtinId="51" customBuiltin="1"/>
    <cellStyle name="40% - Accent6 2" xfId="68" xr:uid="{6E39E53E-53C7-484B-9BA4-81993EB08F25}"/>
    <cellStyle name="60% - Accent1 2" xfId="40" xr:uid="{16C8A2ED-41BF-4ECB-985C-4DDB93438D6B}"/>
    <cellStyle name="60% - Accent2 2" xfId="41" xr:uid="{3DBDECA6-8C3C-43F0-A1B5-3DBB0C5133E6}"/>
    <cellStyle name="60% - Accent3 2" xfId="42" xr:uid="{B2078A85-C708-45EB-9B7A-EB7F62168B9F}"/>
    <cellStyle name="60% - Accent4 2" xfId="43" xr:uid="{EA5C25F2-56F5-498C-833E-BD80AC78ACC0}"/>
    <cellStyle name="60% - Accent5 2" xfId="44" xr:uid="{318880AB-21A2-4D51-9F3D-CF87BE0959A6}"/>
    <cellStyle name="60% - Accent6 2" xfId="45" xr:uid="{42396EF9-016D-48B5-8D13-E90EF81EF504}"/>
    <cellStyle name="Accent1" xfId="17" builtinId="29" customBuiltin="1"/>
    <cellStyle name="Accent2" xfId="20" builtinId="33" customBuiltin="1"/>
    <cellStyle name="Accent3" xfId="23" builtinId="37" customBuiltin="1"/>
    <cellStyle name="Accent4" xfId="26" builtinId="41" customBuiltin="1"/>
    <cellStyle name="Accent5" xfId="29" builtinId="45" customBuiltin="1"/>
    <cellStyle name="Accent6" xfId="32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1" builtinId="3"/>
    <cellStyle name="Comma 2" xfId="36" xr:uid="{D61B4083-78A0-45F8-B166-DE7C094548FD}"/>
    <cellStyle name="Comma 2 2" xfId="55" xr:uid="{4DBA7080-C916-4B82-8AE5-918E5FB1D54C}"/>
    <cellStyle name="Currency 2" xfId="54" xr:uid="{DE413846-AE49-44E8-B04D-BF2C8D74160A}"/>
    <cellStyle name="Currency 3" xfId="52" xr:uid="{739351CF-9F3A-4505-A53C-87309E60A4AC}"/>
    <cellStyle name="Currency 3 2" xfId="72" xr:uid="{358BCF49-5811-4802-A15C-6D9FAC730580}"/>
    <cellStyle name="Currency 4" xfId="37" xr:uid="{93EC456F-0067-421A-B674-0A6A6685CAF5}"/>
    <cellStyle name="Explanatory Text" xfId="15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9" xr:uid="{577BD594-8FCF-4B75-ABAC-BF2DD4BA71AA}"/>
    <cellStyle name="Normal" xfId="0" builtinId="0"/>
    <cellStyle name="Normal 2" xfId="46" xr:uid="{578E6D82-1324-433D-B840-0FEE0D311C0B}"/>
    <cellStyle name="Normal 2 2" xfId="56" xr:uid="{28BE157F-7280-492B-9DC5-8A2C59F90C90}"/>
    <cellStyle name="Normal 2 3" xfId="69" xr:uid="{4B457DA1-024F-43E4-85F5-0883FB15EE9C}"/>
    <cellStyle name="Normal 3" xfId="49" xr:uid="{C2D82A4B-3163-4ED6-A4EC-7C12157D5958}"/>
    <cellStyle name="Normal 3 3" xfId="53" xr:uid="{ABC7D5DA-B463-4034-A049-386011EAB312}"/>
    <cellStyle name="Normal 4" xfId="35" xr:uid="{493A8339-1FBE-40F3-91EE-B44CF2193B37}"/>
    <cellStyle name="Normal 5" xfId="50" xr:uid="{082466E7-CB78-4AC1-ABCE-25B248D6DB3C}"/>
    <cellStyle name="Normal 6" xfId="51" xr:uid="{5A93BC07-6D76-4D3B-BC05-44CB084D788D}"/>
    <cellStyle name="Normal 6 2" xfId="71" xr:uid="{32583CE4-B570-4CA4-A869-DFCB32100658}"/>
    <cellStyle name="Normal 7" xfId="73" xr:uid="{7BE5977B-E293-4CB9-82F4-7EE4B5DB2DB5}"/>
    <cellStyle name="Note 2" xfId="47" xr:uid="{4402DA23-C7F5-4FF9-97CF-FCA444DA35F4}"/>
    <cellStyle name="Note 2 2" xfId="70" xr:uid="{F5A6A77E-0EAB-4E5E-A342-8BD2ECF6CA09}"/>
    <cellStyle name="Output" xfId="10" builtinId="21" customBuiltin="1"/>
    <cellStyle name="Percent" xfId="2" builtinId="5"/>
    <cellStyle name="Percent 2" xfId="48" xr:uid="{7272A419-F6A2-45CB-8A95-4604584D9327}"/>
    <cellStyle name="Title 2" xfId="38" xr:uid="{8D727252-4879-4D39-8673-10E80B297338}"/>
    <cellStyle name="Total" xfId="16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28B52-0010-4B46-9D81-3D483E40C95F}">
  <dimension ref="A1:D18"/>
  <sheetViews>
    <sheetView tabSelected="1" workbookViewId="0">
      <selection activeCell="B26" sqref="B26"/>
    </sheetView>
  </sheetViews>
  <sheetFormatPr defaultRowHeight="15" x14ac:dyDescent="0.25"/>
  <cols>
    <col min="1" max="1" width="59.7109375" bestFit="1" customWidth="1"/>
    <col min="2" max="4" width="10.5703125" bestFit="1" customWidth="1"/>
  </cols>
  <sheetData>
    <row r="1" spans="1:4" x14ac:dyDescent="0.25">
      <c r="A1" s="1" t="s">
        <v>8</v>
      </c>
      <c r="B1" s="1"/>
      <c r="C1" s="1"/>
      <c r="D1" s="1"/>
    </row>
    <row r="2" spans="1:4" x14ac:dyDescent="0.25">
      <c r="A2" s="1" t="s">
        <v>0</v>
      </c>
      <c r="B2" s="1"/>
      <c r="C2" s="1"/>
      <c r="D2" s="1"/>
    </row>
    <row r="4" spans="1:4" x14ac:dyDescent="0.25">
      <c r="A4" s="1"/>
      <c r="B4" s="2">
        <v>2017</v>
      </c>
      <c r="C4" s="2">
        <v>2018</v>
      </c>
      <c r="D4" s="2">
        <v>2019</v>
      </c>
    </row>
    <row r="5" spans="1:4" x14ac:dyDescent="0.25">
      <c r="A5" s="1" t="s">
        <v>1</v>
      </c>
      <c r="B5" s="3">
        <v>262130</v>
      </c>
      <c r="C5" s="3">
        <v>281334</v>
      </c>
      <c r="D5" s="3">
        <v>264980</v>
      </c>
    </row>
    <row r="6" spans="1:4" ht="17.25" x14ac:dyDescent="0.4">
      <c r="A6" s="1" t="s">
        <v>2</v>
      </c>
      <c r="B6" s="4">
        <v>252112</v>
      </c>
      <c r="C6" s="4">
        <v>337996</v>
      </c>
      <c r="D6" s="4">
        <v>330835</v>
      </c>
    </row>
    <row r="7" spans="1:4" x14ac:dyDescent="0.25">
      <c r="A7" s="1" t="s">
        <v>3</v>
      </c>
      <c r="B7" s="3">
        <f t="shared" ref="B7:C7" si="0">B5-B6</f>
        <v>10018</v>
      </c>
      <c r="C7" s="3">
        <f t="shared" si="0"/>
        <v>-56662</v>
      </c>
      <c r="D7" s="3">
        <f>D5-D6</f>
        <v>-65855</v>
      </c>
    </row>
    <row r="8" spans="1:4" x14ac:dyDescent="0.25">
      <c r="A8" s="1" t="s">
        <v>4</v>
      </c>
      <c r="B8" s="3">
        <v>5581</v>
      </c>
      <c r="C8" s="3">
        <v>10859</v>
      </c>
      <c r="D8" s="3">
        <v>12646</v>
      </c>
    </row>
    <row r="9" spans="1:4" ht="17.25" x14ac:dyDescent="0.4">
      <c r="A9" s="1" t="s">
        <v>5</v>
      </c>
      <c r="B9" s="4">
        <v>0</v>
      </c>
      <c r="C9" s="4">
        <v>56662</v>
      </c>
      <c r="D9" s="4">
        <v>65855</v>
      </c>
    </row>
    <row r="10" spans="1:4" x14ac:dyDescent="0.25">
      <c r="A10" s="1"/>
      <c r="B10" s="3">
        <f t="shared" ref="B10:C10" si="1">B7+B8+B9</f>
        <v>15599</v>
      </c>
      <c r="C10" s="3">
        <f t="shared" si="1"/>
        <v>10859</v>
      </c>
      <c r="D10" s="3">
        <f>D7+D8+D9</f>
        <v>12646</v>
      </c>
    </row>
    <row r="11" spans="1:4" x14ac:dyDescent="0.25">
      <c r="A11" s="1"/>
      <c r="B11" s="3"/>
      <c r="C11" s="3"/>
      <c r="D11" s="3"/>
    </row>
    <row r="12" spans="1:4" x14ac:dyDescent="0.25">
      <c r="A12" s="1" t="s">
        <v>6</v>
      </c>
      <c r="B12" s="3">
        <v>10504</v>
      </c>
      <c r="C12" s="3">
        <v>10504</v>
      </c>
      <c r="D12" s="3">
        <v>10504</v>
      </c>
    </row>
    <row r="14" spans="1:4" x14ac:dyDescent="0.25">
      <c r="A14" s="1" t="s">
        <v>7</v>
      </c>
      <c r="B14" s="5">
        <f>B10/B12</f>
        <v>1.4850533130236101</v>
      </c>
      <c r="C14" s="5">
        <f t="shared" ref="C14:D14" si="2">C10/C12</f>
        <v>1.0337966488956587</v>
      </c>
      <c r="D14" s="5">
        <f t="shared" si="2"/>
        <v>1.2039223153084539</v>
      </c>
    </row>
    <row r="18" spans="1:1" x14ac:dyDescent="0.25">
      <c r="A18" s="1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5BC3F6-6DAD-417F-9C85-FA477C1C51B8}">
  <dimension ref="A1:K27"/>
  <sheetViews>
    <sheetView workbookViewId="0">
      <selection activeCell="M12" sqref="M12"/>
    </sheetView>
  </sheetViews>
  <sheetFormatPr defaultRowHeight="15" x14ac:dyDescent="0.25"/>
  <cols>
    <col min="1" max="1" width="52.7109375" style="1" bestFit="1" customWidth="1"/>
    <col min="2" max="2" width="22.7109375" style="1" bestFit="1" customWidth="1"/>
    <col min="3" max="6" width="11.140625" style="1" bestFit="1" customWidth="1"/>
    <col min="7" max="16384" width="9.140625" style="1"/>
  </cols>
  <sheetData>
    <row r="1" spans="1:11" x14ac:dyDescent="0.25">
      <c r="A1" s="9" t="s">
        <v>8</v>
      </c>
      <c r="B1" s="9"/>
      <c r="C1" s="9"/>
      <c r="D1" s="9"/>
      <c r="E1" s="9"/>
      <c r="F1" s="9"/>
    </row>
    <row r="2" spans="1:11" x14ac:dyDescent="0.25">
      <c r="A2" s="9" t="s">
        <v>0</v>
      </c>
      <c r="B2" s="9"/>
      <c r="C2" s="9"/>
      <c r="D2" s="9"/>
      <c r="E2" s="9"/>
      <c r="F2" s="9"/>
    </row>
    <row r="4" spans="1:11" x14ac:dyDescent="0.25">
      <c r="A4" s="9"/>
      <c r="B4" s="10">
        <v>2020</v>
      </c>
      <c r="C4" s="10">
        <v>2021</v>
      </c>
      <c r="D4" s="10">
        <v>2022</v>
      </c>
      <c r="E4" s="10">
        <v>2023</v>
      </c>
      <c r="F4" s="10">
        <v>2024</v>
      </c>
    </row>
    <row r="5" spans="1:11" x14ac:dyDescent="0.25">
      <c r="A5" s="9" t="s">
        <v>1</v>
      </c>
      <c r="B5" s="7">
        <f>C23</f>
        <v>412512</v>
      </c>
      <c r="C5" s="7">
        <f>C24</f>
        <v>420747.84</v>
      </c>
      <c r="D5" s="7">
        <f>C25</f>
        <v>429148.39680000005</v>
      </c>
      <c r="E5" s="7">
        <f>C26</f>
        <v>437716.96473600005</v>
      </c>
      <c r="F5" s="7">
        <f>C27</f>
        <v>446456.90403072006</v>
      </c>
    </row>
    <row r="6" spans="1:11" ht="17.25" x14ac:dyDescent="0.4">
      <c r="A6" s="9" t="s">
        <v>10</v>
      </c>
      <c r="B6" s="8">
        <v>335073</v>
      </c>
      <c r="C6" s="8">
        <f>B6*1.0267</f>
        <v>344019.44909999997</v>
      </c>
      <c r="D6" s="8">
        <f t="shared" ref="D6:F6" si="0">C6*1.0267</f>
        <v>353204.76839096996</v>
      </c>
      <c r="E6" s="8">
        <f t="shared" si="0"/>
        <v>362635.33570700884</v>
      </c>
      <c r="F6" s="8">
        <f t="shared" si="0"/>
        <v>372317.69917038595</v>
      </c>
    </row>
    <row r="7" spans="1:11" x14ac:dyDescent="0.25">
      <c r="A7" s="9" t="s">
        <v>3</v>
      </c>
      <c r="B7" s="7">
        <f>B5-B6</f>
        <v>77439</v>
      </c>
      <c r="C7" s="7">
        <f t="shared" ref="C7:F7" si="1">C5-C6</f>
        <v>76728.390900000057</v>
      </c>
      <c r="D7" s="7">
        <f t="shared" si="1"/>
        <v>75943.628409030091</v>
      </c>
      <c r="E7" s="7">
        <f t="shared" si="1"/>
        <v>75081.629028991214</v>
      </c>
      <c r="F7" s="7">
        <f t="shared" si="1"/>
        <v>74139.20486033411</v>
      </c>
    </row>
    <row r="8" spans="1:11" x14ac:dyDescent="0.25">
      <c r="A8" s="9"/>
      <c r="B8" s="7"/>
      <c r="C8" s="7"/>
      <c r="D8" s="7"/>
      <c r="E8" s="7"/>
      <c r="F8" s="7"/>
    </row>
    <row r="9" spans="1:11" x14ac:dyDescent="0.25">
      <c r="A9" s="9"/>
      <c r="B9" s="12"/>
      <c r="C9" s="12"/>
      <c r="D9" s="12"/>
      <c r="E9" s="12"/>
      <c r="F9" s="12"/>
    </row>
    <row r="10" spans="1:11" x14ac:dyDescent="0.25">
      <c r="A10" s="9" t="s">
        <v>6</v>
      </c>
      <c r="B10" s="7">
        <v>50704</v>
      </c>
      <c r="C10" s="7">
        <v>50704</v>
      </c>
      <c r="D10" s="7">
        <v>50704</v>
      </c>
      <c r="E10" s="7">
        <v>50704</v>
      </c>
      <c r="F10" s="7">
        <v>50704</v>
      </c>
    </row>
    <row r="11" spans="1:11" x14ac:dyDescent="0.25">
      <c r="A11" s="9"/>
      <c r="B11" s="9"/>
      <c r="C11" s="9"/>
      <c r="D11" s="9"/>
      <c r="E11" s="9"/>
      <c r="F11" s="9"/>
    </row>
    <row r="12" spans="1:11" x14ac:dyDescent="0.25">
      <c r="A12" s="9" t="s">
        <v>7</v>
      </c>
      <c r="B12" s="13">
        <f>B7/B10</f>
        <v>1.527275954559798</v>
      </c>
      <c r="C12" s="13">
        <f t="shared" ref="C12:F12" si="2">C7/C10</f>
        <v>1.5132611016882309</v>
      </c>
      <c r="D12" s="13">
        <f t="shared" si="2"/>
        <v>1.4977837726615275</v>
      </c>
      <c r="E12" s="13">
        <f t="shared" si="2"/>
        <v>1.4807831537746767</v>
      </c>
      <c r="F12" s="13">
        <f t="shared" si="2"/>
        <v>1.4621963722849107</v>
      </c>
    </row>
    <row r="13" spans="1:11" x14ac:dyDescent="0.25">
      <c r="A13" s="9"/>
      <c r="B13" s="14"/>
      <c r="C13" s="14"/>
      <c r="D13" s="14"/>
      <c r="E13" s="14"/>
      <c r="F13" s="9"/>
    </row>
    <row r="14" spans="1:11" x14ac:dyDescent="0.25">
      <c r="A14" s="9"/>
      <c r="B14" s="13"/>
      <c r="C14" s="13"/>
      <c r="D14" s="13"/>
      <c r="E14" s="13"/>
      <c r="F14" s="13"/>
    </row>
    <row r="15" spans="1:11" x14ac:dyDescent="0.25">
      <c r="A15" s="9"/>
      <c r="B15" s="9"/>
      <c r="C15" s="9"/>
      <c r="D15" s="9"/>
      <c r="E15" s="9"/>
      <c r="F15" s="9"/>
      <c r="G15" s="9"/>
      <c r="H15" s="11"/>
      <c r="I15" s="9"/>
      <c r="J15" s="9"/>
      <c r="K15" s="9"/>
    </row>
    <row r="16" spans="1:11" x14ac:dyDescent="0.25">
      <c r="A16" s="9"/>
      <c r="B16" s="9"/>
      <c r="C16" s="9"/>
      <c r="D16" s="9"/>
      <c r="E16" s="9"/>
      <c r="F16" s="9"/>
      <c r="G16" s="9"/>
      <c r="H16" s="11"/>
      <c r="I16" s="9"/>
      <c r="J16" s="9"/>
      <c r="K16" s="9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9" t="s">
        <v>11</v>
      </c>
      <c r="B22" s="12" t="s">
        <v>12</v>
      </c>
      <c r="C22" s="9" t="s">
        <v>13</v>
      </c>
      <c r="D22" s="9"/>
      <c r="E22" s="9"/>
      <c r="F22" s="9"/>
      <c r="G22" s="9"/>
      <c r="H22" s="9"/>
      <c r="I22" s="9"/>
      <c r="J22" s="9"/>
      <c r="K22" s="9"/>
    </row>
    <row r="23" spans="1:11" x14ac:dyDescent="0.25">
      <c r="A23" s="9">
        <v>2020</v>
      </c>
      <c r="B23" s="7">
        <v>411792</v>
      </c>
      <c r="C23" s="6">
        <v>412512</v>
      </c>
      <c r="D23" s="9"/>
      <c r="E23" s="9"/>
      <c r="F23" s="9"/>
      <c r="G23" s="9"/>
      <c r="H23" s="9"/>
      <c r="I23" s="9"/>
      <c r="J23" s="9"/>
      <c r="K23" s="9"/>
    </row>
    <row r="24" spans="1:11" x14ac:dyDescent="0.25">
      <c r="A24" s="9">
        <v>2021</v>
      </c>
      <c r="B24" s="7">
        <f>B23*1.02</f>
        <v>420027.84</v>
      </c>
      <c r="C24" s="6">
        <f>C23+(B24-B23)</f>
        <v>420747.84</v>
      </c>
    </row>
    <row r="25" spans="1:11" x14ac:dyDescent="0.25">
      <c r="A25" s="9">
        <v>2022</v>
      </c>
      <c r="B25" s="7">
        <f t="shared" ref="B25:B27" si="3">B24*1.02</f>
        <v>428428.39680000005</v>
      </c>
      <c r="C25" s="6">
        <f t="shared" ref="C25:C27" si="4">C24+(B25-B24)</f>
        <v>429148.39680000005</v>
      </c>
    </row>
    <row r="26" spans="1:11" x14ac:dyDescent="0.25">
      <c r="A26" s="9">
        <v>2023</v>
      </c>
      <c r="B26" s="7">
        <f t="shared" si="3"/>
        <v>436996.96473600005</v>
      </c>
      <c r="C26" s="6">
        <f t="shared" si="4"/>
        <v>437716.96473600005</v>
      </c>
    </row>
    <row r="27" spans="1:11" x14ac:dyDescent="0.25">
      <c r="A27" s="9">
        <v>2024</v>
      </c>
      <c r="B27" s="7">
        <f t="shared" si="3"/>
        <v>445736.90403072006</v>
      </c>
      <c r="C27" s="6">
        <f t="shared" si="4"/>
        <v>446456.90403072006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CF385-D531-4C18-B3C3-26D1E34D2DEE}">
  <dimension ref="A1:H28"/>
  <sheetViews>
    <sheetView workbookViewId="0">
      <selection activeCell="A38" sqref="A38"/>
    </sheetView>
  </sheetViews>
  <sheetFormatPr defaultRowHeight="15" x14ac:dyDescent="0.25"/>
  <cols>
    <col min="1" max="1" width="52.7109375" style="9" bestFit="1" customWidth="1"/>
    <col min="2" max="2" width="22.7109375" style="9" bestFit="1" customWidth="1"/>
    <col min="3" max="6" width="11.140625" style="9" bestFit="1" customWidth="1"/>
    <col min="7" max="16384" width="9.140625" style="9"/>
  </cols>
  <sheetData>
    <row r="1" spans="1:8" x14ac:dyDescent="0.25">
      <c r="A1" s="9" t="s">
        <v>8</v>
      </c>
    </row>
    <row r="2" spans="1:8" x14ac:dyDescent="0.25">
      <c r="A2" s="9" t="s">
        <v>0</v>
      </c>
    </row>
    <row r="4" spans="1:8" x14ac:dyDescent="0.25">
      <c r="B4" s="10">
        <v>2020</v>
      </c>
      <c r="C4" s="10">
        <v>2021</v>
      </c>
      <c r="D4" s="10">
        <v>2022</v>
      </c>
      <c r="E4" s="10">
        <v>2023</v>
      </c>
      <c r="F4" s="10">
        <v>2024</v>
      </c>
    </row>
    <row r="5" spans="1:8" x14ac:dyDescent="0.25">
      <c r="A5" s="9" t="s">
        <v>1</v>
      </c>
      <c r="B5" s="7">
        <f>C24</f>
        <v>412512</v>
      </c>
      <c r="C5" s="7">
        <f>C25</f>
        <v>420747.84</v>
      </c>
      <c r="D5" s="7">
        <f>C26</f>
        <v>429148.39680000005</v>
      </c>
      <c r="E5" s="7">
        <f>C27</f>
        <v>437716.96473600005</v>
      </c>
      <c r="F5" s="7">
        <f>C28</f>
        <v>446456.90403072006</v>
      </c>
    </row>
    <row r="6" spans="1:8" ht="17.25" x14ac:dyDescent="0.4">
      <c r="A6" s="9" t="s">
        <v>10</v>
      </c>
      <c r="B6" s="8">
        <v>335073</v>
      </c>
      <c r="C6" s="8">
        <f>B6*1.0267</f>
        <v>344019.44909999997</v>
      </c>
      <c r="D6" s="8">
        <f t="shared" ref="D6:F6" si="0">C6*1.0267</f>
        <v>353204.76839096996</v>
      </c>
      <c r="E6" s="8">
        <f t="shared" si="0"/>
        <v>362635.33570700884</v>
      </c>
      <c r="F6" s="8">
        <f t="shared" si="0"/>
        <v>372317.69917038595</v>
      </c>
    </row>
    <row r="7" spans="1:8" x14ac:dyDescent="0.25">
      <c r="A7" s="9" t="s">
        <v>3</v>
      </c>
      <c r="B7" s="7">
        <f>B5-B6</f>
        <v>77439</v>
      </c>
      <c r="C7" s="7">
        <f t="shared" ref="C7:F7" si="1">C5-C6</f>
        <v>76728.390900000057</v>
      </c>
      <c r="D7" s="7">
        <f t="shared" si="1"/>
        <v>75943.628409030091</v>
      </c>
      <c r="E7" s="7">
        <f t="shared" si="1"/>
        <v>75081.629028991214</v>
      </c>
      <c r="F7" s="7">
        <f t="shared" si="1"/>
        <v>74139.20486033411</v>
      </c>
    </row>
    <row r="8" spans="1:8" ht="17.25" x14ac:dyDescent="0.4">
      <c r="A8" s="9" t="s">
        <v>18</v>
      </c>
      <c r="B8" s="8">
        <v>65000</v>
      </c>
      <c r="C8" s="8">
        <v>65000</v>
      </c>
      <c r="D8" s="8">
        <v>85800</v>
      </c>
      <c r="E8" s="8">
        <v>85800</v>
      </c>
      <c r="F8" s="8">
        <v>85800</v>
      </c>
    </row>
    <row r="9" spans="1:8" x14ac:dyDescent="0.25">
      <c r="B9" s="7">
        <f>B7-B8</f>
        <v>12439</v>
      </c>
      <c r="C9" s="7">
        <f t="shared" ref="C9:F9" si="2">C7-C8</f>
        <v>11728.390900000057</v>
      </c>
      <c r="D9" s="7">
        <f t="shared" si="2"/>
        <v>-9856.3715909699094</v>
      </c>
      <c r="E9" s="7">
        <f t="shared" si="2"/>
        <v>-10718.370971008786</v>
      </c>
      <c r="F9" s="7">
        <f t="shared" si="2"/>
        <v>-11660.79513966589</v>
      </c>
    </row>
    <row r="10" spans="1:8" x14ac:dyDescent="0.25">
      <c r="B10" s="12"/>
      <c r="C10" s="12"/>
      <c r="D10" s="12"/>
      <c r="E10" s="12"/>
      <c r="F10" s="12"/>
    </row>
    <row r="11" spans="1:8" x14ac:dyDescent="0.25">
      <c r="A11" s="9" t="s">
        <v>6</v>
      </c>
      <c r="B11" s="7">
        <v>50704</v>
      </c>
      <c r="C11" s="7">
        <v>50704</v>
      </c>
      <c r="D11" s="7">
        <v>50704</v>
      </c>
      <c r="E11" s="7">
        <v>50704</v>
      </c>
      <c r="F11" s="7">
        <v>50704</v>
      </c>
    </row>
    <row r="13" spans="1:8" x14ac:dyDescent="0.25">
      <c r="A13" s="9" t="s">
        <v>7</v>
      </c>
      <c r="B13" s="13">
        <f>B9/B11</f>
        <v>0.24532581255916694</v>
      </c>
      <c r="C13" s="13">
        <f t="shared" ref="C13:F13" si="3">C9/C11</f>
        <v>0.23131095968759974</v>
      </c>
      <c r="D13" s="13">
        <f t="shared" si="3"/>
        <v>-0.19439041477930558</v>
      </c>
      <c r="E13" s="13">
        <f t="shared" si="3"/>
        <v>-0.21139103366615625</v>
      </c>
      <c r="F13" s="13">
        <f t="shared" si="3"/>
        <v>-0.22997781515592242</v>
      </c>
    </row>
    <row r="14" spans="1:8" x14ac:dyDescent="0.25">
      <c r="B14" s="14"/>
      <c r="C14" s="14"/>
      <c r="D14" s="14"/>
      <c r="E14" s="14"/>
    </row>
    <row r="15" spans="1:8" x14ac:dyDescent="0.25">
      <c r="A15" s="9" t="s">
        <v>22</v>
      </c>
      <c r="C15" s="13"/>
      <c r="D15" s="13"/>
      <c r="E15" s="13"/>
      <c r="F15" s="13"/>
    </row>
    <row r="16" spans="1:8" x14ac:dyDescent="0.25">
      <c r="A16" s="9" t="s">
        <v>23</v>
      </c>
      <c r="H16" s="11"/>
    </row>
    <row r="17" spans="1:8" x14ac:dyDescent="0.25">
      <c r="H17" s="11"/>
    </row>
    <row r="19" spans="1:8" x14ac:dyDescent="0.25">
      <c r="A19" s="9" t="s">
        <v>19</v>
      </c>
      <c r="B19" s="12">
        <v>1300000</v>
      </c>
    </row>
    <row r="20" spans="1:8" x14ac:dyDescent="0.25">
      <c r="A20" s="9" t="s">
        <v>20</v>
      </c>
      <c r="B20" s="15">
        <v>62.5</v>
      </c>
    </row>
    <row r="21" spans="1:8" x14ac:dyDescent="0.25">
      <c r="A21" s="9" t="s">
        <v>21</v>
      </c>
      <c r="B21" s="12">
        <f>+B19/B20</f>
        <v>20800</v>
      </c>
    </row>
    <row r="23" spans="1:8" x14ac:dyDescent="0.25">
      <c r="A23" s="9" t="s">
        <v>11</v>
      </c>
      <c r="B23" s="12" t="s">
        <v>12</v>
      </c>
      <c r="C23" s="9" t="s">
        <v>13</v>
      </c>
    </row>
    <row r="24" spans="1:8" x14ac:dyDescent="0.25">
      <c r="A24" s="9">
        <v>2020</v>
      </c>
      <c r="B24" s="7">
        <v>411792</v>
      </c>
      <c r="C24" s="6">
        <v>412512</v>
      </c>
    </row>
    <row r="25" spans="1:8" x14ac:dyDescent="0.25">
      <c r="A25" s="9">
        <v>2021</v>
      </c>
      <c r="B25" s="7">
        <f>B24*1.02</f>
        <v>420027.84</v>
      </c>
      <c r="C25" s="6">
        <f>C24+(B25-B24)</f>
        <v>420747.84</v>
      </c>
    </row>
    <row r="26" spans="1:8" x14ac:dyDescent="0.25">
      <c r="A26" s="9">
        <v>2022</v>
      </c>
      <c r="B26" s="7">
        <f t="shared" ref="B26:B28" si="4">B25*1.02</f>
        <v>428428.39680000005</v>
      </c>
      <c r="C26" s="6">
        <f t="shared" ref="C26:C28" si="5">C25+(B26-B25)</f>
        <v>429148.39680000005</v>
      </c>
    </row>
    <row r="27" spans="1:8" x14ac:dyDescent="0.25">
      <c r="A27" s="9">
        <v>2023</v>
      </c>
      <c r="B27" s="7">
        <f t="shared" si="4"/>
        <v>436996.96473600005</v>
      </c>
      <c r="C27" s="6">
        <f t="shared" si="5"/>
        <v>437716.96473600005</v>
      </c>
    </row>
    <row r="28" spans="1:8" x14ac:dyDescent="0.25">
      <c r="A28" s="9">
        <v>2024</v>
      </c>
      <c r="B28" s="7">
        <f t="shared" si="4"/>
        <v>445736.90403072006</v>
      </c>
      <c r="C28" s="6">
        <f t="shared" si="5"/>
        <v>446456.90403072006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C6882-4B66-47BD-821E-BB37417ED6C5}">
  <dimension ref="A1:E43"/>
  <sheetViews>
    <sheetView workbookViewId="0">
      <selection activeCell="F28" sqref="F28"/>
    </sheetView>
  </sheetViews>
  <sheetFormatPr defaultRowHeight="15" x14ac:dyDescent="0.25"/>
  <cols>
    <col min="2" max="3" width="22.7109375" bestFit="1" customWidth="1"/>
    <col min="4" max="4" width="19.85546875" bestFit="1" customWidth="1"/>
    <col min="5" max="5" width="10.140625" bestFit="1" customWidth="1"/>
  </cols>
  <sheetData>
    <row r="1" spans="1:5" s="9" customFormat="1" x14ac:dyDescent="0.25">
      <c r="B1" s="9" t="s">
        <v>14</v>
      </c>
      <c r="C1" s="9" t="s">
        <v>15</v>
      </c>
      <c r="D1" s="9" t="s">
        <v>16</v>
      </c>
      <c r="E1" s="9" t="s">
        <v>17</v>
      </c>
    </row>
    <row r="2" spans="1:5" x14ac:dyDescent="0.25">
      <c r="A2">
        <v>2021</v>
      </c>
      <c r="B2" s="6">
        <v>7808</v>
      </c>
      <c r="C2" s="6">
        <v>2696</v>
      </c>
      <c r="D2" s="6">
        <v>40200</v>
      </c>
      <c r="E2" s="6">
        <f>SUM(B2:D2)</f>
        <v>50704</v>
      </c>
    </row>
    <row r="3" spans="1:5" x14ac:dyDescent="0.25">
      <c r="A3">
        <v>2022</v>
      </c>
      <c r="B3" s="6">
        <v>7808</v>
      </c>
      <c r="C3" s="6">
        <v>2696</v>
      </c>
      <c r="D3" s="6">
        <v>40200</v>
      </c>
      <c r="E3" s="6">
        <f t="shared" ref="E3:E43" si="0">SUM(B3:D3)</f>
        <v>50704</v>
      </c>
    </row>
    <row r="4" spans="1:5" x14ac:dyDescent="0.25">
      <c r="A4">
        <v>2023</v>
      </c>
      <c r="B4" s="6">
        <v>7808</v>
      </c>
      <c r="C4" s="6">
        <v>2696</v>
      </c>
      <c r="D4" s="6">
        <v>40200</v>
      </c>
      <c r="E4" s="6">
        <f t="shared" si="0"/>
        <v>50704</v>
      </c>
    </row>
    <row r="5" spans="1:5" x14ac:dyDescent="0.25">
      <c r="A5" s="9">
        <v>2024</v>
      </c>
      <c r="B5" s="6">
        <v>7808</v>
      </c>
      <c r="C5" s="6">
        <v>2696</v>
      </c>
      <c r="D5" s="6">
        <v>40200</v>
      </c>
      <c r="E5" s="6">
        <f t="shared" si="0"/>
        <v>50704</v>
      </c>
    </row>
    <row r="6" spans="1:5" x14ac:dyDescent="0.25">
      <c r="A6" s="9">
        <v>2025</v>
      </c>
      <c r="B6" s="6">
        <v>7808</v>
      </c>
      <c r="C6" s="6">
        <v>2696</v>
      </c>
      <c r="D6" s="6">
        <v>40200</v>
      </c>
      <c r="E6" s="6">
        <f t="shared" si="0"/>
        <v>50704</v>
      </c>
    </row>
    <row r="7" spans="1:5" x14ac:dyDescent="0.25">
      <c r="A7" s="9">
        <v>2026</v>
      </c>
      <c r="B7" s="6"/>
      <c r="C7" s="6">
        <v>2696</v>
      </c>
      <c r="D7" s="6">
        <v>40200</v>
      </c>
      <c r="E7" s="6">
        <f t="shared" si="0"/>
        <v>42896</v>
      </c>
    </row>
    <row r="8" spans="1:5" x14ac:dyDescent="0.25">
      <c r="A8" s="9">
        <v>2027</v>
      </c>
      <c r="B8" s="6"/>
      <c r="C8" s="6">
        <v>2696</v>
      </c>
      <c r="D8" s="6">
        <v>40200</v>
      </c>
      <c r="E8" s="6">
        <f t="shared" si="0"/>
        <v>42896</v>
      </c>
    </row>
    <row r="9" spans="1:5" x14ac:dyDescent="0.25">
      <c r="A9" s="9">
        <v>2028</v>
      </c>
      <c r="B9" s="6"/>
      <c r="C9" s="6">
        <v>2696</v>
      </c>
      <c r="D9" s="6">
        <v>40200</v>
      </c>
      <c r="E9" s="6">
        <f t="shared" si="0"/>
        <v>42896</v>
      </c>
    </row>
    <row r="10" spans="1:5" x14ac:dyDescent="0.25">
      <c r="A10" s="9">
        <v>2029</v>
      </c>
      <c r="B10" s="6"/>
      <c r="C10" s="6">
        <v>2696</v>
      </c>
      <c r="D10" s="6">
        <v>40200</v>
      </c>
      <c r="E10" s="6">
        <f t="shared" si="0"/>
        <v>42896</v>
      </c>
    </row>
    <row r="11" spans="1:5" x14ac:dyDescent="0.25">
      <c r="A11" s="9">
        <v>2030</v>
      </c>
      <c r="B11" s="6"/>
      <c r="C11" s="6">
        <v>2696</v>
      </c>
      <c r="D11" s="6">
        <v>40200</v>
      </c>
      <c r="E11" s="6">
        <f t="shared" si="0"/>
        <v>42896</v>
      </c>
    </row>
    <row r="12" spans="1:5" x14ac:dyDescent="0.25">
      <c r="A12" s="9">
        <v>2031</v>
      </c>
      <c r="B12" s="6"/>
      <c r="C12" s="6">
        <v>2696</v>
      </c>
      <c r="D12" s="6">
        <v>40200</v>
      </c>
      <c r="E12" s="6">
        <f t="shared" si="0"/>
        <v>42896</v>
      </c>
    </row>
    <row r="13" spans="1:5" x14ac:dyDescent="0.25">
      <c r="A13" s="9">
        <v>2032</v>
      </c>
      <c r="B13" s="6"/>
      <c r="C13" s="6">
        <v>2696</v>
      </c>
      <c r="D13" s="6">
        <v>40200</v>
      </c>
      <c r="E13" s="6">
        <f t="shared" si="0"/>
        <v>42896</v>
      </c>
    </row>
    <row r="14" spans="1:5" x14ac:dyDescent="0.25">
      <c r="A14" s="9">
        <v>2033</v>
      </c>
      <c r="B14" s="6"/>
      <c r="C14" s="6">
        <v>2696</v>
      </c>
      <c r="D14" s="6">
        <v>40200</v>
      </c>
      <c r="E14" s="6">
        <f t="shared" si="0"/>
        <v>42896</v>
      </c>
    </row>
    <row r="15" spans="1:5" x14ac:dyDescent="0.25">
      <c r="A15" s="9">
        <v>2034</v>
      </c>
      <c r="B15" s="6"/>
      <c r="C15" s="6">
        <v>2696</v>
      </c>
      <c r="D15" s="6">
        <v>40200</v>
      </c>
      <c r="E15" s="6">
        <f t="shared" si="0"/>
        <v>42896</v>
      </c>
    </row>
    <row r="16" spans="1:5" x14ac:dyDescent="0.25">
      <c r="A16" s="9">
        <v>2035</v>
      </c>
      <c r="B16" s="6"/>
      <c r="C16" s="6">
        <v>2696</v>
      </c>
      <c r="D16" s="6">
        <v>40200</v>
      </c>
      <c r="E16" s="6">
        <f t="shared" si="0"/>
        <v>42896</v>
      </c>
    </row>
    <row r="17" spans="1:5" x14ac:dyDescent="0.25">
      <c r="A17" s="9">
        <v>2036</v>
      </c>
      <c r="B17" s="6"/>
      <c r="C17" s="6"/>
      <c r="D17" s="6">
        <v>40200</v>
      </c>
      <c r="E17" s="6">
        <f t="shared" si="0"/>
        <v>40200</v>
      </c>
    </row>
    <row r="18" spans="1:5" x14ac:dyDescent="0.25">
      <c r="A18" s="9">
        <v>2037</v>
      </c>
      <c r="B18" s="6"/>
      <c r="C18" s="6"/>
      <c r="D18" s="6">
        <v>40200</v>
      </c>
      <c r="E18" s="6">
        <f t="shared" si="0"/>
        <v>40200</v>
      </c>
    </row>
    <row r="19" spans="1:5" x14ac:dyDescent="0.25">
      <c r="A19" s="9">
        <v>2038</v>
      </c>
      <c r="B19" s="6"/>
      <c r="C19" s="6"/>
      <c r="D19" s="6">
        <v>40200</v>
      </c>
      <c r="E19" s="6">
        <f t="shared" si="0"/>
        <v>40200</v>
      </c>
    </row>
    <row r="20" spans="1:5" x14ac:dyDescent="0.25">
      <c r="A20" s="9">
        <v>2039</v>
      </c>
      <c r="B20" s="6"/>
      <c r="C20" s="6"/>
      <c r="D20" s="6">
        <v>40200</v>
      </c>
      <c r="E20" s="6">
        <f t="shared" si="0"/>
        <v>40200</v>
      </c>
    </row>
    <row r="21" spans="1:5" x14ac:dyDescent="0.25">
      <c r="A21" s="9">
        <v>2040</v>
      </c>
      <c r="B21" s="6"/>
      <c r="C21" s="6"/>
      <c r="D21" s="6">
        <v>40200</v>
      </c>
      <c r="E21" s="6">
        <f t="shared" si="0"/>
        <v>40200</v>
      </c>
    </row>
    <row r="22" spans="1:5" x14ac:dyDescent="0.25">
      <c r="A22" s="9">
        <v>2041</v>
      </c>
      <c r="B22" s="6"/>
      <c r="C22" s="6"/>
      <c r="D22" s="6">
        <v>40200</v>
      </c>
      <c r="E22" s="6">
        <f t="shared" si="0"/>
        <v>40200</v>
      </c>
    </row>
    <row r="23" spans="1:5" x14ac:dyDescent="0.25">
      <c r="A23" s="9">
        <v>2042</v>
      </c>
      <c r="B23" s="6"/>
      <c r="C23" s="6"/>
      <c r="D23" s="6">
        <v>40200</v>
      </c>
      <c r="E23" s="6">
        <f t="shared" si="0"/>
        <v>40200</v>
      </c>
    </row>
    <row r="24" spans="1:5" x14ac:dyDescent="0.25">
      <c r="A24" s="9">
        <v>2043</v>
      </c>
      <c r="B24" s="6"/>
      <c r="C24" s="6"/>
      <c r="D24" s="6">
        <v>40200</v>
      </c>
      <c r="E24" s="6">
        <f t="shared" si="0"/>
        <v>40200</v>
      </c>
    </row>
    <row r="25" spans="1:5" x14ac:dyDescent="0.25">
      <c r="A25" s="9">
        <v>2044</v>
      </c>
      <c r="B25" s="6"/>
      <c r="C25" s="6"/>
      <c r="D25" s="6">
        <v>40200</v>
      </c>
      <c r="E25" s="6">
        <f t="shared" si="0"/>
        <v>40200</v>
      </c>
    </row>
    <row r="26" spans="1:5" x14ac:dyDescent="0.25">
      <c r="A26" s="9">
        <v>2045</v>
      </c>
      <c r="B26" s="6"/>
      <c r="C26" s="6"/>
      <c r="D26" s="6">
        <v>40200</v>
      </c>
      <c r="E26" s="6">
        <f t="shared" si="0"/>
        <v>40200</v>
      </c>
    </row>
    <row r="27" spans="1:5" x14ac:dyDescent="0.25">
      <c r="A27" s="9">
        <v>2046</v>
      </c>
      <c r="B27" s="6"/>
      <c r="C27" s="6"/>
      <c r="D27" s="6">
        <v>40200</v>
      </c>
      <c r="E27" s="6">
        <f t="shared" si="0"/>
        <v>40200</v>
      </c>
    </row>
    <row r="28" spans="1:5" x14ac:dyDescent="0.25">
      <c r="A28" s="9">
        <v>2047</v>
      </c>
      <c r="B28" s="6"/>
      <c r="C28" s="6"/>
      <c r="D28" s="6">
        <v>40200</v>
      </c>
      <c r="E28" s="6">
        <f t="shared" si="0"/>
        <v>40200</v>
      </c>
    </row>
    <row r="29" spans="1:5" x14ac:dyDescent="0.25">
      <c r="A29" s="9">
        <v>2048</v>
      </c>
      <c r="B29" s="6"/>
      <c r="C29" s="6"/>
      <c r="D29" s="6">
        <v>40200</v>
      </c>
      <c r="E29" s="6">
        <f t="shared" si="0"/>
        <v>40200</v>
      </c>
    </row>
    <row r="30" spans="1:5" x14ac:dyDescent="0.25">
      <c r="A30" s="9">
        <v>2049</v>
      </c>
      <c r="B30" s="6"/>
      <c r="C30" s="6"/>
      <c r="D30" s="6">
        <v>40200</v>
      </c>
      <c r="E30" s="6">
        <f t="shared" si="0"/>
        <v>40200</v>
      </c>
    </row>
    <row r="31" spans="1:5" x14ac:dyDescent="0.25">
      <c r="A31" s="9">
        <v>2050</v>
      </c>
      <c r="B31" s="6"/>
      <c r="C31" s="6"/>
      <c r="D31" s="6">
        <v>40200</v>
      </c>
      <c r="E31" s="6">
        <f t="shared" si="0"/>
        <v>40200</v>
      </c>
    </row>
    <row r="32" spans="1:5" x14ac:dyDescent="0.25">
      <c r="A32" s="9">
        <v>2051</v>
      </c>
      <c r="B32" s="6"/>
      <c r="C32" s="6"/>
      <c r="D32" s="6">
        <v>40200</v>
      </c>
      <c r="E32" s="6">
        <f t="shared" si="0"/>
        <v>40200</v>
      </c>
    </row>
    <row r="33" spans="1:5" x14ac:dyDescent="0.25">
      <c r="A33" s="9">
        <v>2052</v>
      </c>
      <c r="B33" s="6"/>
      <c r="C33" s="6"/>
      <c r="D33" s="6">
        <v>40200</v>
      </c>
      <c r="E33" s="6">
        <f t="shared" si="0"/>
        <v>40200</v>
      </c>
    </row>
    <row r="34" spans="1:5" x14ac:dyDescent="0.25">
      <c r="A34" s="9">
        <v>2053</v>
      </c>
      <c r="B34" s="6"/>
      <c r="C34" s="6"/>
      <c r="D34" s="6">
        <v>40200</v>
      </c>
      <c r="E34" s="6">
        <f t="shared" si="0"/>
        <v>40200</v>
      </c>
    </row>
    <row r="35" spans="1:5" x14ac:dyDescent="0.25">
      <c r="A35" s="9">
        <v>2054</v>
      </c>
      <c r="B35" s="6"/>
      <c r="C35" s="6"/>
      <c r="D35" s="6">
        <v>40200</v>
      </c>
      <c r="E35" s="6">
        <f t="shared" si="0"/>
        <v>40200</v>
      </c>
    </row>
    <row r="36" spans="1:5" x14ac:dyDescent="0.25">
      <c r="A36" s="9">
        <v>2055</v>
      </c>
      <c r="B36" s="6"/>
      <c r="C36" s="6"/>
      <c r="D36" s="6">
        <v>40200</v>
      </c>
      <c r="E36" s="6">
        <f t="shared" si="0"/>
        <v>40200</v>
      </c>
    </row>
    <row r="37" spans="1:5" x14ac:dyDescent="0.25">
      <c r="A37" s="9">
        <v>2056</v>
      </c>
      <c r="B37" s="6"/>
      <c r="C37" s="6"/>
      <c r="D37" s="6">
        <v>40200</v>
      </c>
      <c r="E37" s="6">
        <f t="shared" si="0"/>
        <v>40200</v>
      </c>
    </row>
    <row r="38" spans="1:5" x14ac:dyDescent="0.25">
      <c r="A38" s="9">
        <v>2057</v>
      </c>
      <c r="B38" s="6"/>
      <c r="C38" s="6"/>
      <c r="D38" s="6">
        <v>40200</v>
      </c>
      <c r="E38" s="6">
        <f t="shared" si="0"/>
        <v>40200</v>
      </c>
    </row>
    <row r="39" spans="1:5" x14ac:dyDescent="0.25">
      <c r="A39" s="9">
        <v>2058</v>
      </c>
      <c r="B39" s="6"/>
      <c r="C39" s="6"/>
      <c r="D39" s="6">
        <v>40200</v>
      </c>
      <c r="E39" s="6">
        <f t="shared" si="0"/>
        <v>40200</v>
      </c>
    </row>
    <row r="40" spans="1:5" x14ac:dyDescent="0.25">
      <c r="A40" s="9">
        <v>2059</v>
      </c>
      <c r="B40" s="6"/>
      <c r="C40" s="6"/>
      <c r="D40" s="6">
        <v>40200</v>
      </c>
      <c r="E40" s="6">
        <f t="shared" si="0"/>
        <v>40200</v>
      </c>
    </row>
    <row r="41" spans="1:5" x14ac:dyDescent="0.25">
      <c r="A41" s="9">
        <v>2060</v>
      </c>
      <c r="B41" s="6"/>
      <c r="C41" s="6"/>
      <c r="D41" s="6">
        <v>40200</v>
      </c>
      <c r="E41" s="6">
        <f t="shared" si="0"/>
        <v>40200</v>
      </c>
    </row>
    <row r="42" spans="1:5" x14ac:dyDescent="0.25">
      <c r="A42" s="9">
        <v>2061</v>
      </c>
      <c r="B42" s="6"/>
      <c r="C42" s="6"/>
      <c r="D42" s="6">
        <v>40200</v>
      </c>
      <c r="E42" s="6">
        <f t="shared" si="0"/>
        <v>40200</v>
      </c>
    </row>
    <row r="43" spans="1:5" x14ac:dyDescent="0.25">
      <c r="A43" s="9">
        <v>2062</v>
      </c>
      <c r="B43" s="6"/>
      <c r="C43" s="6"/>
      <c r="D43" s="6">
        <v>40200</v>
      </c>
      <c r="E43" s="6">
        <f t="shared" si="0"/>
        <v>40200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2017-2019</vt:lpstr>
      <vt:lpstr>2020-2024 wo depreciation</vt:lpstr>
      <vt:lpstr>2020-2024 w depreciation</vt:lpstr>
      <vt:lpstr>Debt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Upton</dc:creator>
  <cp:lastModifiedBy>Mark Upton</cp:lastModifiedBy>
  <dcterms:created xsi:type="dcterms:W3CDTF">2021-01-29T19:25:09Z</dcterms:created>
  <dcterms:modified xsi:type="dcterms:W3CDTF">2021-02-02T15:29:40Z</dcterms:modified>
</cp:coreProperties>
</file>