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sha\Desktop\For PSC Review\"/>
    </mc:Choice>
  </mc:AlternateContent>
  <xr:revisionPtr revIDLastSave="0" documentId="13_ncr:1_{9794CC2F-A983-4878-BDBA-091574CB2C55}" xr6:coauthVersionLast="46" xr6:coauthVersionMax="46" xr10:uidLastSave="{00000000-0000-0000-0000-000000000000}"/>
  <bookViews>
    <workbookView xWindow="23880" yWindow="-120" windowWidth="21840" windowHeight="13140" xr2:uid="{8CF00B08-702B-4DAF-94B5-C4D0F0FDC5EE}"/>
  </bookViews>
  <sheets>
    <sheet name="2020 Adjusted Trial Balanc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7" i="1" l="1"/>
  <c r="E147" i="1"/>
  <c r="C147" i="1"/>
  <c r="D147" i="1"/>
  <c r="H147" i="1"/>
  <c r="G147" i="1"/>
  <c r="E10" i="1"/>
  <c r="F2" i="1"/>
  <c r="F64" i="1"/>
  <c r="E62" i="1"/>
  <c r="F40" i="1"/>
  <c r="E87" i="1"/>
  <c r="F38" i="1"/>
  <c r="F39" i="1"/>
  <c r="F10" i="1"/>
  <c r="E38" i="1"/>
  <c r="F131" i="1"/>
  <c r="E131" i="1"/>
  <c r="E139" i="1"/>
  <c r="E146" i="1"/>
  <c r="E143" i="1"/>
  <c r="E118" i="1"/>
</calcChain>
</file>

<file path=xl/sharedStrings.xml><?xml version="1.0" encoding="utf-8"?>
<sst xmlns="http://schemas.openxmlformats.org/spreadsheetml/2006/main" count="298" uniqueCount="298">
  <si>
    <t>GL Account Number</t>
  </si>
  <si>
    <t>GL Descrription</t>
  </si>
  <si>
    <t>Original Balance Debit</t>
  </si>
  <si>
    <t>Final Balance Credit</t>
  </si>
  <si>
    <t>10500-00</t>
  </si>
  <si>
    <t>Constr Work In Progress</t>
  </si>
  <si>
    <t>10801-00</t>
  </si>
  <si>
    <t>Accum Depr/Water Trt Plt</t>
  </si>
  <si>
    <t>10802-00</t>
  </si>
  <si>
    <t>Accum Depr/Trans&amp;Dist Plt</t>
  </si>
  <si>
    <t>10803-00</t>
  </si>
  <si>
    <t>Accum Depr/General Plant</t>
  </si>
  <si>
    <t>12600-00</t>
  </si>
  <si>
    <t>Rural Dev Bond &amp; Int Fund</t>
  </si>
  <si>
    <t>12620-00</t>
  </si>
  <si>
    <t>2003 Bond Fund</t>
  </si>
  <si>
    <t>12700-00</t>
  </si>
  <si>
    <t>Depreciation Reserve Fund</t>
  </si>
  <si>
    <t>12730-00</t>
  </si>
  <si>
    <t>Short Term Depreciation Reserv</t>
  </si>
  <si>
    <t>12740-00</t>
  </si>
  <si>
    <t>KRWA Sinking Fund-Regions Bank</t>
  </si>
  <si>
    <t>13100-00</t>
  </si>
  <si>
    <t>Water Revenue</t>
  </si>
  <si>
    <t>13110-00</t>
  </si>
  <si>
    <t>Cash on Hand</t>
  </si>
  <si>
    <t>13140-00</t>
  </si>
  <si>
    <t>Wtr Rev/Credit Card</t>
  </si>
  <si>
    <t>13150-00</t>
  </si>
  <si>
    <t>Water Rev/Online Acct</t>
  </si>
  <si>
    <t>13200-00</t>
  </si>
  <si>
    <t>Membership Fee Fund</t>
  </si>
  <si>
    <t>13315-00</t>
  </si>
  <si>
    <t>Edmonson Hart Project</t>
  </si>
  <si>
    <t>13400-00</t>
  </si>
  <si>
    <t>Operation &amp; Maintenance</t>
  </si>
  <si>
    <t>13410-00</t>
  </si>
  <si>
    <t>Debit Card Account</t>
  </si>
  <si>
    <t>13500-00</t>
  </si>
  <si>
    <t>Temp Cash Investments</t>
  </si>
  <si>
    <t>13530-00</t>
  </si>
  <si>
    <t>Hea Ins Ded Reserve Fund</t>
  </si>
  <si>
    <t>13540-00</t>
  </si>
  <si>
    <t>Anthem HRA</t>
  </si>
  <si>
    <t>13800-00</t>
  </si>
  <si>
    <t>Employee Accum Vac Time Fund</t>
  </si>
  <si>
    <t>13900-00</t>
  </si>
  <si>
    <t>Abandon Property Fund</t>
  </si>
  <si>
    <t>13910-00</t>
  </si>
  <si>
    <t>Retiree Health Trust</t>
  </si>
  <si>
    <t>14100-00</t>
  </si>
  <si>
    <t>Accounts Receivable</t>
  </si>
  <si>
    <t>14200-00</t>
  </si>
  <si>
    <t>Other Receivables</t>
  </si>
  <si>
    <t>14201-00</t>
  </si>
  <si>
    <t>Sewer Receivable</t>
  </si>
  <si>
    <t>15100-00</t>
  </si>
  <si>
    <t>Materials &amp; Supplies Inventory</t>
  </si>
  <si>
    <t>16210-00</t>
  </si>
  <si>
    <t>Prepaid Insurance</t>
  </si>
  <si>
    <t>16220-00</t>
  </si>
  <si>
    <t>Prepaid Maintenance</t>
  </si>
  <si>
    <t>18100-00</t>
  </si>
  <si>
    <t>Unamortiz Debt Disc &amp; Exp</t>
  </si>
  <si>
    <t>18110-00</t>
  </si>
  <si>
    <t>Accu Amort/Unamortiz Debt</t>
  </si>
  <si>
    <t>21500-00</t>
  </si>
  <si>
    <t>Unapprop Ret Earnings</t>
  </si>
  <si>
    <t>21521-00</t>
  </si>
  <si>
    <t>Cont Aid Const/Tap-On Fee</t>
  </si>
  <si>
    <t>21522-00</t>
  </si>
  <si>
    <t>Grants In Aid Of Constr</t>
  </si>
  <si>
    <t>21523-00</t>
  </si>
  <si>
    <t>Don Capital/Cont Assets</t>
  </si>
  <si>
    <t>22100-00</t>
  </si>
  <si>
    <t>Bonds Payable</t>
  </si>
  <si>
    <t>23100-00</t>
  </si>
  <si>
    <t>Accounts Payable</t>
  </si>
  <si>
    <t>23200-00</t>
  </si>
  <si>
    <t>Contractors Payable</t>
  </si>
  <si>
    <t>23300-00</t>
  </si>
  <si>
    <t>Accts Payable To Assoc Co</t>
  </si>
  <si>
    <t>23500-00</t>
  </si>
  <si>
    <t>Customer Deposits</t>
  </si>
  <si>
    <t>23710-00</t>
  </si>
  <si>
    <t>Accr Int/Long Trm Debt</t>
  </si>
  <si>
    <t>24000-00</t>
  </si>
  <si>
    <t>Accr Compensated Absences</t>
  </si>
  <si>
    <t>24900-00</t>
  </si>
  <si>
    <t>Abandon Property Payable</t>
  </si>
  <si>
    <t>24910-00</t>
  </si>
  <si>
    <t>Retiree Health Payable</t>
  </si>
  <si>
    <t>30200-00</t>
  </si>
  <si>
    <t>Franchise</t>
  </si>
  <si>
    <t>30330-00</t>
  </si>
  <si>
    <t>Land &amp; Land Rights/Trt Plt</t>
  </si>
  <si>
    <t>30340-00</t>
  </si>
  <si>
    <t>Land &amp; Land Rights/Tran&amp;Dis</t>
  </si>
  <si>
    <t>30350-00</t>
  </si>
  <si>
    <t>Land &amp; Land Rights/Gen Plt</t>
  </si>
  <si>
    <t>30430-00</t>
  </si>
  <si>
    <t>Structures &amp; Imp/Trt Plt</t>
  </si>
  <si>
    <t>30440-00</t>
  </si>
  <si>
    <t>Structures &amp; Imp/Tran&amp;Dis</t>
  </si>
  <si>
    <t>30450-00</t>
  </si>
  <si>
    <t>Structures &amp; Imp/Gen Plt</t>
  </si>
  <si>
    <t>30620-00</t>
  </si>
  <si>
    <t>Lake, River, &amp; Other Intakes</t>
  </si>
  <si>
    <t>30950-00</t>
  </si>
  <si>
    <t>Supply Mains</t>
  </si>
  <si>
    <t>31030-00</t>
  </si>
  <si>
    <t>Power Generated Equip</t>
  </si>
  <si>
    <t>31120-00</t>
  </si>
  <si>
    <t>Pumping Equipment</t>
  </si>
  <si>
    <t>32030-00</t>
  </si>
  <si>
    <t>Water Treatment Equip</t>
  </si>
  <si>
    <t>33040-00</t>
  </si>
  <si>
    <t>Dist. Reservoirs &amp; Standpipes</t>
  </si>
  <si>
    <t>33140-00</t>
  </si>
  <si>
    <t>Trans. &amp; Dist. Mains</t>
  </si>
  <si>
    <t>33340-00</t>
  </si>
  <si>
    <t>Services</t>
  </si>
  <si>
    <t>33440-00</t>
  </si>
  <si>
    <t>Meters</t>
  </si>
  <si>
    <t>33450-00</t>
  </si>
  <si>
    <t>Meter Installations</t>
  </si>
  <si>
    <t>33540-00</t>
  </si>
  <si>
    <t>Hydrants</t>
  </si>
  <si>
    <t>33940-00</t>
  </si>
  <si>
    <t>Other Plant &amp; Misc Equip</t>
  </si>
  <si>
    <t>34050-00</t>
  </si>
  <si>
    <t>Office Furn &amp; Equip</t>
  </si>
  <si>
    <t>34150-00</t>
  </si>
  <si>
    <t>Transportation Equipment</t>
  </si>
  <si>
    <t>34330-00</t>
  </si>
  <si>
    <t>Tools &amp; Equipment/Brow Plt</t>
  </si>
  <si>
    <t>34340-00</t>
  </si>
  <si>
    <t>Tools &amp; Equipment/Wax Plt</t>
  </si>
  <si>
    <t>34350-00</t>
  </si>
  <si>
    <t>Tools, Shop &amp; Garage Equip</t>
  </si>
  <si>
    <t>34430-00</t>
  </si>
  <si>
    <t>Laboratory Equipment/Trt Plt</t>
  </si>
  <si>
    <t>34550-00</t>
  </si>
  <si>
    <t>Power Operated Equipment</t>
  </si>
  <si>
    <t>34650-00</t>
  </si>
  <si>
    <t>Communication Equipment</t>
  </si>
  <si>
    <t>34750-00</t>
  </si>
  <si>
    <t>Miscellaneous Equipment</t>
  </si>
  <si>
    <t>40810-00</t>
  </si>
  <si>
    <t>Taxes Other Than Inc/PSA</t>
  </si>
  <si>
    <t>40812-00</t>
  </si>
  <si>
    <t>Taxes Other Than Inc/FICA</t>
  </si>
  <si>
    <t>40813-00</t>
  </si>
  <si>
    <t>Taxes Other Than Inc/KUC</t>
  </si>
  <si>
    <t>40814-00</t>
  </si>
  <si>
    <t>Taxes Other Than Inc/Medi</t>
  </si>
  <si>
    <t>41900-00</t>
  </si>
  <si>
    <t>Interest Income</t>
  </si>
  <si>
    <t>42100-00</t>
  </si>
  <si>
    <t>Non Utility Income</t>
  </si>
  <si>
    <t>42110-00</t>
  </si>
  <si>
    <t>Credit Card Fee Income</t>
  </si>
  <si>
    <t>42600-00</t>
  </si>
  <si>
    <t>Misc Non Utility Expense</t>
  </si>
  <si>
    <t>42610-00</t>
  </si>
  <si>
    <t>Cash Short or Over</t>
  </si>
  <si>
    <t>42730-00</t>
  </si>
  <si>
    <t>Int On Long Term Debt</t>
  </si>
  <si>
    <t>42740-00</t>
  </si>
  <si>
    <t>Int On Customer Deposits</t>
  </si>
  <si>
    <t>43210-00</t>
  </si>
  <si>
    <t>Proceeds From Tap Fees</t>
  </si>
  <si>
    <t>43230-00</t>
  </si>
  <si>
    <t>Proc From Cap/Cont Assets</t>
  </si>
  <si>
    <t>46100-00</t>
  </si>
  <si>
    <t>Metered Water Sales/Res</t>
  </si>
  <si>
    <t>46600-00</t>
  </si>
  <si>
    <t>Water Sales For Resale</t>
  </si>
  <si>
    <t>47000-00</t>
  </si>
  <si>
    <t>Forfeited Discounts</t>
  </si>
  <si>
    <t>47100-00</t>
  </si>
  <si>
    <t>Misc Service Revenues</t>
  </si>
  <si>
    <t>60131-00</t>
  </si>
  <si>
    <t>Sal &amp; Wages/Brn Plt Oper</t>
  </si>
  <si>
    <t>60132-00</t>
  </si>
  <si>
    <t>Sal &amp; Wages/Wax Plt Oper</t>
  </si>
  <si>
    <t>60150-00</t>
  </si>
  <si>
    <t>Sal &amp; Wages/Trans&amp;Dist Op</t>
  </si>
  <si>
    <t>60160-00</t>
  </si>
  <si>
    <t>Sal &amp; Wage/Trans&amp;Dist Mnt</t>
  </si>
  <si>
    <t>60170-00</t>
  </si>
  <si>
    <t>Sal &amp; Wages/Cust Accts</t>
  </si>
  <si>
    <t>60180-00</t>
  </si>
  <si>
    <t>Sal &amp; Wages/Admin &amp; Gen</t>
  </si>
  <si>
    <t>60380-00</t>
  </si>
  <si>
    <t>Sal &amp; Wages/Offi &amp; Dir</t>
  </si>
  <si>
    <t>60431-00</t>
  </si>
  <si>
    <t>Emp Pen &amp; Ben/Brn Plt</t>
  </si>
  <si>
    <t>60432-00</t>
  </si>
  <si>
    <t>Emp Pen &amp; Ben/Wax Plt</t>
  </si>
  <si>
    <t>60450-00</t>
  </si>
  <si>
    <t>Emp Pen &amp; Ben/Trans &amp; Dis</t>
  </si>
  <si>
    <t>60470-00</t>
  </si>
  <si>
    <t>Emp Pen &amp; Ben/Cust Accts</t>
  </si>
  <si>
    <t>60480-00</t>
  </si>
  <si>
    <t>Emp Pen &amp; Ben/Admin &amp; Gen</t>
  </si>
  <si>
    <t>60580-00</t>
  </si>
  <si>
    <t>Post Empl Ret Ben/Admin</t>
  </si>
  <si>
    <t>61531-00</t>
  </si>
  <si>
    <t>Purchased Power/Brn Plt</t>
  </si>
  <si>
    <t>61532-00</t>
  </si>
  <si>
    <t>Purchased Power/Wax Plt</t>
  </si>
  <si>
    <t>61550-00</t>
  </si>
  <si>
    <t>Purch Power/Trans &amp; Dist</t>
  </si>
  <si>
    <t>61580-00</t>
  </si>
  <si>
    <t>Purch Power/Admin &amp; Gen</t>
  </si>
  <si>
    <t>61831-00</t>
  </si>
  <si>
    <t>Chemicals/Brownsville Plt</t>
  </si>
  <si>
    <t>61832-00</t>
  </si>
  <si>
    <t>Chemicals/Wax Plt</t>
  </si>
  <si>
    <t>62031-00</t>
  </si>
  <si>
    <t>Mat &amp; Sup/Brn Plt Oper</t>
  </si>
  <si>
    <t>62032-00</t>
  </si>
  <si>
    <t>Mat &amp; Sup/Wax Plt Oper</t>
  </si>
  <si>
    <t>62050-00</t>
  </si>
  <si>
    <t>Mat &amp; Sup/Trans&amp;Dist Op</t>
  </si>
  <si>
    <t>62060-00</t>
  </si>
  <si>
    <t>Mat &amp; Sup/Trans&amp;Dist Mnt</t>
  </si>
  <si>
    <t>62070-00</t>
  </si>
  <si>
    <t>Mat &amp; Sup/Customer Accts</t>
  </si>
  <si>
    <t>62080-00</t>
  </si>
  <si>
    <t>Mat &amp; Sup/Admin &amp; Gen</t>
  </si>
  <si>
    <t>63280-00</t>
  </si>
  <si>
    <t>Cont Serv/Accounting</t>
  </si>
  <si>
    <t>63380-00</t>
  </si>
  <si>
    <t>Cont Serv/Legal</t>
  </si>
  <si>
    <t>63531-00</t>
  </si>
  <si>
    <t>Cont Serv/Brn Plt Oper</t>
  </si>
  <si>
    <t>63532-00</t>
  </si>
  <si>
    <t>Cont Serv/Wax Plt Oper</t>
  </si>
  <si>
    <t>63550-00</t>
  </si>
  <si>
    <t>Cont Serv/Trans&amp;Dist Op</t>
  </si>
  <si>
    <t>63631-00</t>
  </si>
  <si>
    <t>Contr Serv/Brown Plt Oper</t>
  </si>
  <si>
    <t>63632-00</t>
  </si>
  <si>
    <t>Contr Serv/Wax Plt Oper</t>
  </si>
  <si>
    <t>63650-00</t>
  </si>
  <si>
    <t>Cont Serv/Trans &amp; Dist Oper</t>
  </si>
  <si>
    <t>63680-00</t>
  </si>
  <si>
    <t>Cont Serv/Admin &amp; General</t>
  </si>
  <si>
    <t>64232-00</t>
  </si>
  <si>
    <t>Rental of Equip/Wax Plt</t>
  </si>
  <si>
    <t>65031-00</t>
  </si>
  <si>
    <t>Transp Exp/Brn Plt</t>
  </si>
  <si>
    <t>65032-00</t>
  </si>
  <si>
    <t>Transp Exp/Wax Plt</t>
  </si>
  <si>
    <t>65050-00</t>
  </si>
  <si>
    <t>Transp Exp/Trans&amp;Dist Op</t>
  </si>
  <si>
    <t>65080-00</t>
  </si>
  <si>
    <t>Transp Exp/Admin &amp; Gen</t>
  </si>
  <si>
    <t>65700-00</t>
  </si>
  <si>
    <t>Insurance/General Liab</t>
  </si>
  <si>
    <t>65800-00</t>
  </si>
  <si>
    <t>Insurance/Workers Comp</t>
  </si>
  <si>
    <t>65900-00</t>
  </si>
  <si>
    <t>Insurance/Other</t>
  </si>
  <si>
    <t>66080-00</t>
  </si>
  <si>
    <t>Advertising Expense</t>
  </si>
  <si>
    <t>67070-00</t>
  </si>
  <si>
    <t>Bad Debt Expense</t>
  </si>
  <si>
    <t>67531-00</t>
  </si>
  <si>
    <t>Misc Expense/Brn Plt</t>
  </si>
  <si>
    <t>67532-00</t>
  </si>
  <si>
    <t>Misc Expense/Wax Plt</t>
  </si>
  <si>
    <t>67550-00</t>
  </si>
  <si>
    <t>Misc Expense/Trans &amp; Dist</t>
  </si>
  <si>
    <t>67570-00</t>
  </si>
  <si>
    <t>Misc Expense/Custr Accts</t>
  </si>
  <si>
    <t>67580-00</t>
  </si>
  <si>
    <t>Misc Expense/Admin &amp; Gen</t>
  </si>
  <si>
    <t>22400-00</t>
  </si>
  <si>
    <t>24113-00</t>
  </si>
  <si>
    <t>61850-00</t>
  </si>
  <si>
    <t>63580-00</t>
  </si>
  <si>
    <t>Other Long Term Debt</t>
  </si>
  <si>
    <t>911 Hart Co Payable</t>
  </si>
  <si>
    <t>Chemicals/Trans&amp;Dist Sys</t>
  </si>
  <si>
    <t>Cont Serv/Admin &amp; Gen</t>
  </si>
  <si>
    <t>Original Balance Credit</t>
  </si>
  <si>
    <t xml:space="preserve">Final Balance Debit </t>
  </si>
  <si>
    <t>Audit Debit</t>
  </si>
  <si>
    <t>Deferred Outflows</t>
  </si>
  <si>
    <t>Depreciation Expense</t>
  </si>
  <si>
    <t>18620-00</t>
  </si>
  <si>
    <t>40300-00</t>
  </si>
  <si>
    <t>42800-00</t>
  </si>
  <si>
    <t>Amort of Det Disc &amp; Exp</t>
  </si>
  <si>
    <t>Audit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</si>
</sst>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0" fontId="2" fillId="0" borderId="0"/>
    <xf numFmtId="40" fontId="2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0" applyNumberFormat="1" applyFont="1"/>
    <xf numFmtId="0" fontId="0" fillId="0" borderId="0" xfId="0" applyFill="1" applyAlignment="1">
      <alignment horizontal="center"/>
    </xf>
    <xf numFmtId="44" fontId="0" fillId="0" borderId="0" xfId="1" applyFont="1" applyFill="1"/>
    <xf numFmtId="0" fontId="0" fillId="0" borderId="0" xfId="0" applyFill="1"/>
  </cellXfs>
  <cellStyles count="4">
    <cellStyle name="Currency" xfId="1" builtinId="4"/>
    <cellStyle name="JEDetailRowCreditCol" xfId="3" xr:uid="{FD161D5C-ABD8-4506-ABB2-2B92D978A261}"/>
    <cellStyle name="JEDetailRowDebitCol" xfId="2" xr:uid="{37B39624-6A81-4FAB-838E-57BB15D36D7A}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3C47FD2-7417-45B4-BB1C-A119A7533DAC}" name="Table1" displayName="Table1" ref="A1:H147" totalsRowCount="1">
  <autoFilter ref="A1:H146" xr:uid="{F4862B52-1261-4BA2-B2BC-C8B1BF0FB0AE}"/>
  <tableColumns count="8">
    <tableColumn id="1" xr3:uid="{2D30839F-2D04-4845-BA4D-44D86EEB83F4}" name="GL Account Number" dataDxfId="11" totalsRowDxfId="7"/>
    <tableColumn id="2" xr3:uid="{C09BC450-22B0-4D7C-A979-96158BBCEBED}" name="GL Descrription" dataDxfId="10" totalsRowDxfId="6"/>
    <tableColumn id="3" xr3:uid="{312AA530-5E4C-40DF-911F-89251FC2BAB1}" name="Original Balance Debit" totalsRowFunction="sum" totalsRowDxfId="5" dataCellStyle="Currency"/>
    <tableColumn id="7" xr3:uid="{A4CE94FB-B03F-4B4B-A4F2-A66C00034A7B}" name="Original Balance Credit" totalsRowFunction="sum" dataDxfId="9" totalsRowDxfId="4" dataCellStyle="Currency"/>
    <tableColumn id="4" xr3:uid="{AD5953B6-D4EB-4751-84A4-AE9D727FB95A}" name="Audit Debit" totalsRowFunction="sum" totalsRowDxfId="3" dataCellStyle="Currency"/>
    <tableColumn id="8" xr3:uid="{32AB8559-7D2F-4DEE-8B88-25CB0BF71A44}" name="Audit Credit" totalsRowFunction="sum" dataDxfId="8" totalsRowDxfId="2" dataCellStyle="Currency"/>
    <tableColumn id="5" xr3:uid="{CD869EB8-6852-4064-A63A-DCE1E16675B9}" name="Final Balance Debit " totalsRowFunction="sum" totalsRowDxfId="1" dataCellStyle="Currency"/>
    <tableColumn id="6" xr3:uid="{0B7684C3-2CCA-4899-9058-7BA56625100D}" name="Final Balance Credit" totalsRowFunction="sum" totalsRow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93CC3-4A14-4685-A5CA-763847838C23}">
  <dimension ref="A1:H160"/>
  <sheetViews>
    <sheetView tabSelected="1" workbookViewId="0">
      <selection activeCell="D147" sqref="D147"/>
    </sheetView>
  </sheetViews>
  <sheetFormatPr defaultRowHeight="15" x14ac:dyDescent="0.25"/>
  <cols>
    <col min="1" max="1" width="18.7109375" bestFit="1" customWidth="1"/>
    <col min="2" max="2" width="31.28515625" bestFit="1" customWidth="1"/>
    <col min="3" max="3" width="24.28515625" bestFit="1" customWidth="1"/>
    <col min="4" max="4" width="24.28515625" customWidth="1"/>
    <col min="5" max="5" width="14.28515625" bestFit="1" customWidth="1"/>
    <col min="6" max="6" width="15" bestFit="1" customWidth="1"/>
    <col min="7" max="7" width="21" bestFit="1" customWidth="1"/>
    <col min="8" max="8" width="20.42578125" bestFit="1" customWidth="1"/>
  </cols>
  <sheetData>
    <row r="1" spans="1:8" x14ac:dyDescent="0.25">
      <c r="A1" s="1" t="s">
        <v>0</v>
      </c>
      <c r="B1" s="1" t="s">
        <v>1</v>
      </c>
      <c r="C1" t="s">
        <v>2</v>
      </c>
      <c r="D1" t="s">
        <v>288</v>
      </c>
      <c r="E1" t="s">
        <v>290</v>
      </c>
      <c r="F1" t="s">
        <v>297</v>
      </c>
      <c r="G1" t="s">
        <v>289</v>
      </c>
      <c r="H1" t="s">
        <v>3</v>
      </c>
    </row>
    <row r="2" spans="1:8" x14ac:dyDescent="0.25">
      <c r="A2" s="1" t="s">
        <v>4</v>
      </c>
      <c r="B2" s="1" t="s">
        <v>5</v>
      </c>
      <c r="C2" s="2">
        <v>1020981.57</v>
      </c>
      <c r="D2" s="2"/>
      <c r="E2" s="2"/>
      <c r="F2" s="2">
        <f>17500+1025649.04+22167.47</f>
        <v>1065316.51</v>
      </c>
      <c r="G2" s="2">
        <v>0</v>
      </c>
      <c r="H2" s="2">
        <v>0</v>
      </c>
    </row>
    <row r="3" spans="1:8" x14ac:dyDescent="0.25">
      <c r="A3" s="1" t="s">
        <v>6</v>
      </c>
      <c r="B3" s="1" t="s">
        <v>7</v>
      </c>
      <c r="C3" s="2"/>
      <c r="D3" s="2">
        <v>3052031.82</v>
      </c>
      <c r="E3" s="2"/>
      <c r="F3" s="2">
        <v>126492.99</v>
      </c>
      <c r="G3" s="2"/>
      <c r="H3" s="2">
        <v>3178524.81</v>
      </c>
    </row>
    <row r="4" spans="1:8" x14ac:dyDescent="0.25">
      <c r="A4" s="1" t="s">
        <v>8</v>
      </c>
      <c r="B4" s="1" t="s">
        <v>9</v>
      </c>
      <c r="C4" s="2"/>
      <c r="D4" s="2">
        <v>13664394.35</v>
      </c>
      <c r="E4" s="2">
        <v>87236.18</v>
      </c>
      <c r="F4" s="2">
        <v>668586.09</v>
      </c>
      <c r="G4" s="2"/>
      <c r="H4" s="2">
        <v>14245744.26</v>
      </c>
    </row>
    <row r="5" spans="1:8" x14ac:dyDescent="0.25">
      <c r="A5" s="1" t="s">
        <v>10</v>
      </c>
      <c r="B5" s="1" t="s">
        <v>11</v>
      </c>
      <c r="C5" s="2"/>
      <c r="D5" s="2">
        <v>1493321.62</v>
      </c>
      <c r="E5" s="2"/>
      <c r="F5" s="2">
        <v>113826.73</v>
      </c>
      <c r="G5" s="2"/>
      <c r="H5" s="2">
        <v>1607148.35</v>
      </c>
    </row>
    <row r="6" spans="1:8" x14ac:dyDescent="0.25">
      <c r="A6" s="1" t="s">
        <v>12</v>
      </c>
      <c r="B6" s="1" t="s">
        <v>13</v>
      </c>
      <c r="C6" s="2">
        <v>68640.91</v>
      </c>
      <c r="D6" s="2"/>
      <c r="E6" s="2"/>
      <c r="F6" s="2"/>
      <c r="G6" s="2">
        <v>68640.91</v>
      </c>
      <c r="H6" s="2"/>
    </row>
    <row r="7" spans="1:8" x14ac:dyDescent="0.25">
      <c r="A7" s="1" t="s">
        <v>14</v>
      </c>
      <c r="B7" s="1" t="s">
        <v>15</v>
      </c>
      <c r="C7" s="2">
        <v>26968.82</v>
      </c>
      <c r="D7" s="2"/>
      <c r="E7" s="2"/>
      <c r="F7" s="2"/>
      <c r="G7" s="2">
        <v>26968.82</v>
      </c>
      <c r="H7" s="2"/>
    </row>
    <row r="8" spans="1:8" x14ac:dyDescent="0.25">
      <c r="A8" s="1" t="s">
        <v>16</v>
      </c>
      <c r="B8" s="1" t="s">
        <v>17</v>
      </c>
      <c r="C8" s="2">
        <v>877530.08</v>
      </c>
      <c r="D8" s="2"/>
      <c r="E8" s="2"/>
      <c r="F8" s="2"/>
      <c r="G8" s="2">
        <v>877530.08</v>
      </c>
      <c r="H8" s="2"/>
    </row>
    <row r="9" spans="1:8" x14ac:dyDescent="0.25">
      <c r="A9" s="1" t="s">
        <v>18</v>
      </c>
      <c r="B9" s="1" t="s">
        <v>19</v>
      </c>
      <c r="C9" s="2">
        <v>209364.85</v>
      </c>
      <c r="D9" s="2"/>
      <c r="E9" s="2"/>
      <c r="F9" s="2"/>
      <c r="G9" s="2">
        <v>209364.85</v>
      </c>
      <c r="H9" s="2"/>
    </row>
    <row r="10" spans="1:8" x14ac:dyDescent="0.25">
      <c r="A10" s="1" t="s">
        <v>20</v>
      </c>
      <c r="B10" s="1" t="s">
        <v>21</v>
      </c>
      <c r="C10" s="2">
        <v>1053404</v>
      </c>
      <c r="D10" s="2"/>
      <c r="E10" s="2">
        <f>3284.58+1205.49</f>
        <v>4490.07</v>
      </c>
      <c r="F10" s="2">
        <f>473471.48+35279.6</f>
        <v>508751.07999999996</v>
      </c>
      <c r="G10" s="2">
        <v>549142.99</v>
      </c>
      <c r="H10" s="2"/>
    </row>
    <row r="11" spans="1:8" x14ac:dyDescent="0.25">
      <c r="A11" s="1" t="s">
        <v>22</v>
      </c>
      <c r="B11" s="1" t="s">
        <v>23</v>
      </c>
      <c r="C11" s="2">
        <v>7858.01</v>
      </c>
      <c r="D11" s="2"/>
      <c r="E11" s="2"/>
      <c r="F11" s="2"/>
      <c r="G11" s="2">
        <v>7858.01</v>
      </c>
      <c r="H11" s="2"/>
    </row>
    <row r="12" spans="1:8" x14ac:dyDescent="0.25">
      <c r="A12" s="1" t="s">
        <v>24</v>
      </c>
      <c r="B12" s="1" t="s">
        <v>25</v>
      </c>
      <c r="C12" s="2">
        <v>400</v>
      </c>
      <c r="D12" s="2"/>
      <c r="E12" s="2"/>
      <c r="F12" s="2"/>
      <c r="G12" s="2">
        <v>400</v>
      </c>
      <c r="H12" s="2"/>
    </row>
    <row r="13" spans="1:8" x14ac:dyDescent="0.25">
      <c r="A13" s="1" t="s">
        <v>26</v>
      </c>
      <c r="B13" s="1" t="s">
        <v>27</v>
      </c>
      <c r="C13" s="2">
        <v>3275.76</v>
      </c>
      <c r="D13" s="2"/>
      <c r="E13" s="2"/>
      <c r="F13" s="2"/>
      <c r="G13" s="2">
        <v>3275.76</v>
      </c>
      <c r="H13" s="2"/>
    </row>
    <row r="14" spans="1:8" x14ac:dyDescent="0.25">
      <c r="A14" s="1" t="s">
        <v>28</v>
      </c>
      <c r="B14" s="1" t="s">
        <v>29</v>
      </c>
      <c r="C14" s="2">
        <v>97031.83</v>
      </c>
      <c r="D14" s="2"/>
      <c r="E14" s="2"/>
      <c r="F14" s="2"/>
      <c r="G14" s="2">
        <v>97031.83</v>
      </c>
      <c r="H14" s="2"/>
    </row>
    <row r="15" spans="1:8" x14ac:dyDescent="0.25">
      <c r="A15" s="1" t="s">
        <v>30</v>
      </c>
      <c r="B15" s="1" t="s">
        <v>31</v>
      </c>
      <c r="C15" s="2">
        <v>401152.08</v>
      </c>
      <c r="D15" s="2"/>
      <c r="E15" s="2"/>
      <c r="F15" s="2"/>
      <c r="G15" s="2">
        <v>401152.08</v>
      </c>
      <c r="H15" s="2"/>
    </row>
    <row r="16" spans="1:8" x14ac:dyDescent="0.25">
      <c r="A16" s="1" t="s">
        <v>32</v>
      </c>
      <c r="B16" s="1" t="s">
        <v>33</v>
      </c>
      <c r="C16" s="2">
        <v>11788.96</v>
      </c>
      <c r="D16" s="2"/>
      <c r="E16" s="2"/>
      <c r="F16" s="2"/>
      <c r="G16" s="2">
        <v>11788.96</v>
      </c>
      <c r="H16" s="2"/>
    </row>
    <row r="17" spans="1:8" x14ac:dyDescent="0.25">
      <c r="A17" s="1" t="s">
        <v>34</v>
      </c>
      <c r="B17" s="1" t="s">
        <v>35</v>
      </c>
      <c r="C17" s="2">
        <v>414283.96</v>
      </c>
      <c r="D17" s="2"/>
      <c r="E17" s="2"/>
      <c r="F17" s="2"/>
      <c r="G17" s="2">
        <v>414283.96</v>
      </c>
      <c r="H17" s="2"/>
    </row>
    <row r="18" spans="1:8" x14ac:dyDescent="0.25">
      <c r="A18" s="1" t="s">
        <v>36</v>
      </c>
      <c r="B18" s="1" t="s">
        <v>37</v>
      </c>
      <c r="C18" s="2">
        <v>664.3</v>
      </c>
      <c r="D18" s="2"/>
      <c r="E18" s="2"/>
      <c r="F18" s="2"/>
      <c r="G18" s="2">
        <v>664.3</v>
      </c>
      <c r="H18" s="2"/>
    </row>
    <row r="19" spans="1:8" x14ac:dyDescent="0.25">
      <c r="A19" s="1" t="s">
        <v>38</v>
      </c>
      <c r="B19" s="1" t="s">
        <v>39</v>
      </c>
      <c r="C19" s="2">
        <v>2700000</v>
      </c>
      <c r="D19" s="2"/>
      <c r="E19" s="2"/>
      <c r="F19" s="2"/>
      <c r="G19" s="2">
        <v>2700000</v>
      </c>
      <c r="H19" s="2"/>
    </row>
    <row r="20" spans="1:8" x14ac:dyDescent="0.25">
      <c r="A20" s="1" t="s">
        <v>40</v>
      </c>
      <c r="B20" s="1" t="s">
        <v>41</v>
      </c>
      <c r="C20" s="2">
        <v>53652.17</v>
      </c>
      <c r="D20" s="2"/>
      <c r="E20" s="2"/>
      <c r="F20" s="2"/>
      <c r="G20" s="2">
        <v>53652.17</v>
      </c>
      <c r="H20" s="2"/>
    </row>
    <row r="21" spans="1:8" x14ac:dyDescent="0.25">
      <c r="A21" s="1" t="s">
        <v>42</v>
      </c>
      <c r="B21" s="1" t="s">
        <v>43</v>
      </c>
      <c r="C21" s="2">
        <v>7527.73</v>
      </c>
      <c r="D21" s="2"/>
      <c r="E21" s="2"/>
      <c r="F21" s="2"/>
      <c r="G21" s="2">
        <v>7527.73</v>
      </c>
      <c r="H21" s="2"/>
    </row>
    <row r="22" spans="1:8" x14ac:dyDescent="0.25">
      <c r="A22" s="1" t="s">
        <v>44</v>
      </c>
      <c r="B22" s="1" t="s">
        <v>45</v>
      </c>
      <c r="C22" s="2">
        <v>250545.18</v>
      </c>
      <c r="D22" s="2"/>
      <c r="E22" s="2"/>
      <c r="F22" s="2"/>
      <c r="G22" s="2">
        <v>250545.18</v>
      </c>
      <c r="H22" s="2"/>
    </row>
    <row r="23" spans="1:8" x14ac:dyDescent="0.25">
      <c r="A23" s="1" t="s">
        <v>46</v>
      </c>
      <c r="B23" s="1" t="s">
        <v>47</v>
      </c>
      <c r="C23" s="2">
        <v>1961.9</v>
      </c>
      <c r="D23" s="2"/>
      <c r="E23" s="2"/>
      <c r="F23" s="2"/>
      <c r="G23" s="2">
        <v>1961.9</v>
      </c>
      <c r="H23" s="2"/>
    </row>
    <row r="24" spans="1:8" x14ac:dyDescent="0.25">
      <c r="A24" s="1" t="s">
        <v>48</v>
      </c>
      <c r="B24" s="1" t="s">
        <v>49</v>
      </c>
      <c r="C24" s="2">
        <v>353888.54</v>
      </c>
      <c r="D24" s="2"/>
      <c r="E24" s="2"/>
      <c r="F24" s="2"/>
      <c r="G24" s="2">
        <v>353888.54</v>
      </c>
      <c r="H24" s="2"/>
    </row>
    <row r="25" spans="1:8" x14ac:dyDescent="0.25">
      <c r="A25" s="1" t="s">
        <v>50</v>
      </c>
      <c r="B25" s="1" t="s">
        <v>51</v>
      </c>
      <c r="C25" s="2">
        <v>135899.54</v>
      </c>
      <c r="D25" s="2"/>
      <c r="E25" s="2"/>
      <c r="F25" s="2">
        <v>16306.79</v>
      </c>
      <c r="G25" s="2">
        <v>119592.75</v>
      </c>
      <c r="H25" s="2"/>
    </row>
    <row r="26" spans="1:8" x14ac:dyDescent="0.25">
      <c r="A26" s="1" t="s">
        <v>52</v>
      </c>
      <c r="B26" s="1" t="s">
        <v>53</v>
      </c>
      <c r="C26" s="2">
        <v>0.17</v>
      </c>
      <c r="D26" s="2"/>
      <c r="E26" s="2"/>
      <c r="F26" s="2"/>
      <c r="G26" s="2">
        <v>0.17</v>
      </c>
      <c r="H26" s="2"/>
    </row>
    <row r="27" spans="1:8" x14ac:dyDescent="0.25">
      <c r="A27" s="1" t="s">
        <v>54</v>
      </c>
      <c r="B27" s="1" t="s">
        <v>55</v>
      </c>
      <c r="C27" s="2">
        <v>0.38</v>
      </c>
      <c r="D27" s="2"/>
      <c r="E27" s="2"/>
      <c r="F27" s="2"/>
      <c r="G27" s="2">
        <v>0.38</v>
      </c>
      <c r="H27" s="2"/>
    </row>
    <row r="28" spans="1:8" x14ac:dyDescent="0.25">
      <c r="A28" s="1" t="s">
        <v>56</v>
      </c>
      <c r="B28" s="1" t="s">
        <v>57</v>
      </c>
      <c r="C28" s="2">
        <v>92648.34</v>
      </c>
      <c r="D28" s="2"/>
      <c r="E28" s="2">
        <v>230571.38</v>
      </c>
      <c r="F28" s="2">
        <v>330</v>
      </c>
      <c r="G28" s="2">
        <v>322889.71999999997</v>
      </c>
      <c r="H28" s="2"/>
    </row>
    <row r="29" spans="1:8" x14ac:dyDescent="0.25">
      <c r="A29" s="1" t="s">
        <v>58</v>
      </c>
      <c r="B29" s="1" t="s">
        <v>59</v>
      </c>
      <c r="C29" s="2">
        <v>26782.58</v>
      </c>
      <c r="D29" s="2"/>
      <c r="E29" s="2">
        <v>26783.62</v>
      </c>
      <c r="F29" s="2">
        <v>26783</v>
      </c>
      <c r="G29" s="2">
        <v>26783.200000000001</v>
      </c>
      <c r="H29" s="2"/>
    </row>
    <row r="30" spans="1:8" x14ac:dyDescent="0.25">
      <c r="A30" s="1" t="s">
        <v>60</v>
      </c>
      <c r="B30" s="1" t="s">
        <v>61</v>
      </c>
      <c r="C30" s="2">
        <v>14762.89</v>
      </c>
      <c r="D30" s="2"/>
      <c r="E30" s="2">
        <v>14414.2</v>
      </c>
      <c r="F30" s="2">
        <v>14763</v>
      </c>
      <c r="G30" s="2">
        <v>14414.09</v>
      </c>
      <c r="H30" s="2"/>
    </row>
    <row r="31" spans="1:8" x14ac:dyDescent="0.25">
      <c r="A31" s="1" t="s">
        <v>62</v>
      </c>
      <c r="B31" s="1" t="s">
        <v>63</v>
      </c>
      <c r="C31" s="2"/>
      <c r="D31" s="2">
        <v>30645.95</v>
      </c>
      <c r="E31" s="2"/>
      <c r="F31" s="2">
        <v>120170.85</v>
      </c>
      <c r="G31" s="2">
        <v>0</v>
      </c>
      <c r="H31" s="2">
        <v>150816.79999999999</v>
      </c>
    </row>
    <row r="32" spans="1:8" x14ac:dyDescent="0.25">
      <c r="A32" s="1" t="s">
        <v>64</v>
      </c>
      <c r="B32" s="1" t="s">
        <v>65</v>
      </c>
      <c r="C32" s="2">
        <v>20050.63</v>
      </c>
      <c r="D32" s="2"/>
      <c r="E32" s="2">
        <v>9856.0499999999993</v>
      </c>
      <c r="F32" s="2"/>
      <c r="G32" s="2">
        <v>29906.68</v>
      </c>
      <c r="H32" s="2"/>
    </row>
    <row r="33" spans="1:8" s="7" customFormat="1" x14ac:dyDescent="0.25">
      <c r="A33" s="5" t="s">
        <v>293</v>
      </c>
      <c r="B33" s="5" t="s">
        <v>291</v>
      </c>
      <c r="C33" s="6">
        <v>0</v>
      </c>
      <c r="D33" s="6">
        <v>0</v>
      </c>
      <c r="E33" s="6">
        <v>631134.74</v>
      </c>
      <c r="F33" s="6">
        <v>41745.040000000001</v>
      </c>
      <c r="G33" s="6">
        <v>589389.69999999995</v>
      </c>
      <c r="H33" s="6"/>
    </row>
    <row r="34" spans="1:8" x14ac:dyDescent="0.25">
      <c r="A34" s="1" t="s">
        <v>66</v>
      </c>
      <c r="B34" s="1" t="s">
        <v>67</v>
      </c>
      <c r="C34" s="2"/>
      <c r="D34" s="2">
        <v>1317420.75</v>
      </c>
      <c r="E34" s="2">
        <v>95294</v>
      </c>
      <c r="F34" s="2"/>
      <c r="G34" s="2"/>
      <c r="H34" s="2">
        <v>1222126.75</v>
      </c>
    </row>
    <row r="35" spans="1:8" x14ac:dyDescent="0.25">
      <c r="A35" s="1" t="s">
        <v>68</v>
      </c>
      <c r="B35" s="1" t="s">
        <v>69</v>
      </c>
      <c r="C35" s="2"/>
      <c r="D35" s="2">
        <v>3573235.2</v>
      </c>
      <c r="E35" s="2"/>
      <c r="F35" s="2"/>
      <c r="G35" s="2"/>
      <c r="H35" s="2">
        <v>3573235.2</v>
      </c>
    </row>
    <row r="36" spans="1:8" x14ac:dyDescent="0.25">
      <c r="A36" s="1" t="s">
        <v>70</v>
      </c>
      <c r="B36" s="1" t="s">
        <v>71</v>
      </c>
      <c r="C36" s="2"/>
      <c r="D36" s="2">
        <v>11255027.27</v>
      </c>
      <c r="E36" s="2"/>
      <c r="F36" s="2"/>
      <c r="G36" s="2"/>
      <c r="H36" s="2">
        <v>11255027.27</v>
      </c>
    </row>
    <row r="37" spans="1:8" x14ac:dyDescent="0.25">
      <c r="A37" s="1" t="s">
        <v>72</v>
      </c>
      <c r="B37" s="1" t="s">
        <v>73</v>
      </c>
      <c r="C37" s="2"/>
      <c r="D37" s="2">
        <v>1050851.76</v>
      </c>
      <c r="E37" s="2"/>
      <c r="F37" s="2"/>
      <c r="G37" s="2"/>
      <c r="H37" s="2">
        <v>1050851.76</v>
      </c>
    </row>
    <row r="38" spans="1:8" x14ac:dyDescent="0.25">
      <c r="A38" s="1" t="s">
        <v>74</v>
      </c>
      <c r="B38" s="1" t="s">
        <v>75</v>
      </c>
      <c r="C38" s="2"/>
      <c r="D38" s="2">
        <v>11244000.289999999</v>
      </c>
      <c r="E38" s="2">
        <f>3319000+315000</f>
        <v>3634000</v>
      </c>
      <c r="F38" s="2">
        <f>3325000+1032000</f>
        <v>4357000</v>
      </c>
      <c r="G38" s="2"/>
      <c r="H38" s="2">
        <v>11967000.289999999</v>
      </c>
    </row>
    <row r="39" spans="1:8" x14ac:dyDescent="0.25">
      <c r="A39" s="1" t="s">
        <v>280</v>
      </c>
      <c r="B39" s="1" t="s">
        <v>284</v>
      </c>
      <c r="C39" s="2"/>
      <c r="D39" s="2">
        <v>914538.51</v>
      </c>
      <c r="E39" s="2">
        <v>1031999.98</v>
      </c>
      <c r="F39" s="2">
        <f>95294+22167.47</f>
        <v>117461.47</v>
      </c>
      <c r="G39" s="2"/>
      <c r="H39" s="2">
        <v>0</v>
      </c>
    </row>
    <row r="40" spans="1:8" x14ac:dyDescent="0.25">
      <c r="A40" s="1" t="s">
        <v>76</v>
      </c>
      <c r="B40" s="1" t="s">
        <v>77</v>
      </c>
      <c r="C40" s="2"/>
      <c r="D40" s="2">
        <v>12255.87</v>
      </c>
      <c r="E40" s="2">
        <v>12256</v>
      </c>
      <c r="F40" s="2">
        <f>7529.7+5000</f>
        <v>12529.7</v>
      </c>
      <c r="G40" s="2"/>
      <c r="H40" s="2">
        <v>12529.57</v>
      </c>
    </row>
    <row r="41" spans="1:8" x14ac:dyDescent="0.25">
      <c r="A41" s="1" t="s">
        <v>78</v>
      </c>
      <c r="B41" s="1" t="s">
        <v>79</v>
      </c>
      <c r="C41" s="2"/>
      <c r="D41" s="2">
        <v>17500</v>
      </c>
      <c r="E41" s="2">
        <v>17500</v>
      </c>
      <c r="F41" s="2"/>
      <c r="G41" s="2"/>
      <c r="H41" s="2">
        <v>0</v>
      </c>
    </row>
    <row r="42" spans="1:8" x14ac:dyDescent="0.25">
      <c r="A42" s="1" t="s">
        <v>80</v>
      </c>
      <c r="B42" s="1" t="s">
        <v>81</v>
      </c>
      <c r="C42" s="2"/>
      <c r="D42" s="2">
        <v>416.5</v>
      </c>
      <c r="E42" s="2"/>
      <c r="F42" s="2"/>
      <c r="G42" s="2"/>
      <c r="H42" s="2">
        <v>416.5</v>
      </c>
    </row>
    <row r="43" spans="1:8" x14ac:dyDescent="0.25">
      <c r="A43" s="1" t="s">
        <v>82</v>
      </c>
      <c r="B43" s="1" t="s">
        <v>83</v>
      </c>
      <c r="C43" s="2"/>
      <c r="D43" s="2">
        <v>273325</v>
      </c>
      <c r="E43" s="2"/>
      <c r="F43" s="2"/>
      <c r="G43" s="2"/>
      <c r="H43" s="2">
        <v>273325</v>
      </c>
    </row>
    <row r="44" spans="1:8" x14ac:dyDescent="0.25">
      <c r="A44" s="1" t="s">
        <v>84</v>
      </c>
      <c r="B44" s="1" t="s">
        <v>85</v>
      </c>
      <c r="C44" s="2"/>
      <c r="D44" s="2">
        <v>62432</v>
      </c>
      <c r="E44" s="2"/>
      <c r="F44" s="2">
        <v>45620</v>
      </c>
      <c r="G44" s="2"/>
      <c r="H44" s="2">
        <v>108052</v>
      </c>
    </row>
    <row r="45" spans="1:8" x14ac:dyDescent="0.25">
      <c r="A45" s="1" t="s">
        <v>86</v>
      </c>
      <c r="B45" s="1" t="s">
        <v>87</v>
      </c>
      <c r="C45" s="2"/>
      <c r="D45" s="2">
        <v>110646.59</v>
      </c>
      <c r="E45" s="2"/>
      <c r="F45" s="2">
        <v>11347</v>
      </c>
      <c r="G45" s="2"/>
      <c r="H45" s="2">
        <v>121993.59</v>
      </c>
    </row>
    <row r="46" spans="1:8" x14ac:dyDescent="0.25">
      <c r="A46" s="1" t="s">
        <v>281</v>
      </c>
      <c r="B46" s="1" t="s">
        <v>285</v>
      </c>
      <c r="C46" s="2"/>
      <c r="D46" s="2">
        <v>12230.72</v>
      </c>
      <c r="E46" s="2"/>
      <c r="F46" s="2"/>
      <c r="G46" s="2"/>
      <c r="H46" s="2">
        <v>12230.72</v>
      </c>
    </row>
    <row r="47" spans="1:8" x14ac:dyDescent="0.25">
      <c r="A47" s="1" t="s">
        <v>88</v>
      </c>
      <c r="B47" s="1" t="s">
        <v>89</v>
      </c>
      <c r="C47" s="2"/>
      <c r="D47" s="2">
        <v>2081.54</v>
      </c>
      <c r="E47" s="2"/>
      <c r="F47" s="2"/>
      <c r="G47" s="2"/>
      <c r="H47" s="2">
        <v>2081.54</v>
      </c>
    </row>
    <row r="48" spans="1:8" x14ac:dyDescent="0.25">
      <c r="A48" s="1" t="s">
        <v>90</v>
      </c>
      <c r="B48" s="1" t="s">
        <v>91</v>
      </c>
      <c r="C48" s="2"/>
      <c r="D48" s="2">
        <v>330930.68</v>
      </c>
      <c r="E48" s="2"/>
      <c r="F48" s="2">
        <v>6928.52</v>
      </c>
      <c r="G48" s="2"/>
      <c r="H48" s="2">
        <v>337859.2</v>
      </c>
    </row>
    <row r="49" spans="1:8" x14ac:dyDescent="0.25">
      <c r="A49" s="1" t="s">
        <v>92</v>
      </c>
      <c r="B49" s="1" t="s">
        <v>93</v>
      </c>
      <c r="C49" s="2">
        <v>10262</v>
      </c>
      <c r="D49" s="2"/>
      <c r="E49" s="2"/>
      <c r="F49" s="2"/>
      <c r="G49" s="2">
        <v>10262</v>
      </c>
      <c r="H49" s="2"/>
    </row>
    <row r="50" spans="1:8" x14ac:dyDescent="0.25">
      <c r="A50" s="1" t="s">
        <v>94</v>
      </c>
      <c r="B50" s="1" t="s">
        <v>95</v>
      </c>
      <c r="C50" s="2">
        <v>183130.27</v>
      </c>
      <c r="D50" s="2"/>
      <c r="E50" s="2"/>
      <c r="F50" s="2"/>
      <c r="G50" s="2">
        <v>183130.27</v>
      </c>
      <c r="H50" s="2"/>
    </row>
    <row r="51" spans="1:8" x14ac:dyDescent="0.25">
      <c r="A51" s="1" t="s">
        <v>96</v>
      </c>
      <c r="B51" s="1" t="s">
        <v>97</v>
      </c>
      <c r="C51" s="2">
        <v>140200.25</v>
      </c>
      <c r="D51" s="2"/>
      <c r="E51" s="2">
        <v>7303.5</v>
      </c>
      <c r="F51" s="2"/>
      <c r="G51" s="2">
        <v>147503.75</v>
      </c>
      <c r="H51" s="2"/>
    </row>
    <row r="52" spans="1:8" x14ac:dyDescent="0.25">
      <c r="A52" s="1" t="s">
        <v>98</v>
      </c>
      <c r="B52" s="1" t="s">
        <v>99</v>
      </c>
      <c r="C52" s="2">
        <v>50232</v>
      </c>
      <c r="D52" s="2"/>
      <c r="E52" s="2"/>
      <c r="F52" s="2"/>
      <c r="G52" s="2">
        <v>50232</v>
      </c>
      <c r="H52" s="2"/>
    </row>
    <row r="53" spans="1:8" x14ac:dyDescent="0.25">
      <c r="A53" s="1" t="s">
        <v>100</v>
      </c>
      <c r="B53" s="1" t="s">
        <v>101</v>
      </c>
      <c r="C53" s="2">
        <v>3736271.43</v>
      </c>
      <c r="D53" s="2"/>
      <c r="E53" s="2"/>
      <c r="F53" s="2"/>
      <c r="G53" s="2">
        <v>3736271.43</v>
      </c>
      <c r="H53" s="2"/>
    </row>
    <row r="54" spans="1:8" x14ac:dyDescent="0.25">
      <c r="A54" s="1" t="s">
        <v>102</v>
      </c>
      <c r="B54" s="1" t="s">
        <v>103</v>
      </c>
      <c r="C54" s="2">
        <v>235651</v>
      </c>
      <c r="D54" s="2"/>
      <c r="E54" s="2"/>
      <c r="F54" s="2"/>
      <c r="G54" s="2">
        <v>235651</v>
      </c>
      <c r="H54" s="2"/>
    </row>
    <row r="55" spans="1:8" x14ac:dyDescent="0.25">
      <c r="A55" s="1" t="s">
        <v>104</v>
      </c>
      <c r="B55" s="1" t="s">
        <v>105</v>
      </c>
      <c r="C55" s="2">
        <v>581247.18000000005</v>
      </c>
      <c r="D55" s="2"/>
      <c r="E55" s="2"/>
      <c r="F55" s="2"/>
      <c r="G55" s="2">
        <v>581247.18000000005</v>
      </c>
      <c r="H55" s="2"/>
    </row>
    <row r="56" spans="1:8" x14ac:dyDescent="0.25">
      <c r="A56" s="1" t="s">
        <v>106</v>
      </c>
      <c r="B56" s="1" t="s">
        <v>107</v>
      </c>
      <c r="C56" s="2">
        <v>751570.28</v>
      </c>
      <c r="D56" s="2"/>
      <c r="E56" s="2"/>
      <c r="F56" s="2"/>
      <c r="G56" s="2">
        <v>751570.28</v>
      </c>
      <c r="H56" s="2"/>
    </row>
    <row r="57" spans="1:8" x14ac:dyDescent="0.25">
      <c r="A57" s="1" t="s">
        <v>108</v>
      </c>
      <c r="B57" s="1" t="s">
        <v>109</v>
      </c>
      <c r="C57" s="2">
        <v>228230.82</v>
      </c>
      <c r="D57" s="2"/>
      <c r="E57" s="2"/>
      <c r="F57" s="2"/>
      <c r="G57" s="2">
        <v>228230.82</v>
      </c>
      <c r="H57" s="2"/>
    </row>
    <row r="58" spans="1:8" x14ac:dyDescent="0.25">
      <c r="A58" s="1" t="s">
        <v>110</v>
      </c>
      <c r="B58" s="1" t="s">
        <v>111</v>
      </c>
      <c r="C58" s="2">
        <v>31282.43</v>
      </c>
      <c r="D58" s="2"/>
      <c r="E58" s="2"/>
      <c r="F58" s="2"/>
      <c r="G58" s="2">
        <v>31282.43</v>
      </c>
      <c r="H58" s="2"/>
    </row>
    <row r="59" spans="1:8" x14ac:dyDescent="0.25">
      <c r="A59" s="1" t="s">
        <v>112</v>
      </c>
      <c r="B59" s="1" t="s">
        <v>113</v>
      </c>
      <c r="C59" s="2">
        <v>1556852.39</v>
      </c>
      <c r="D59" s="2"/>
      <c r="E59" s="2">
        <v>150000</v>
      </c>
      <c r="F59" s="2"/>
      <c r="G59" s="2">
        <v>1706852.39</v>
      </c>
      <c r="H59" s="2"/>
    </row>
    <row r="60" spans="1:8" x14ac:dyDescent="0.25">
      <c r="A60" s="1" t="s">
        <v>114</v>
      </c>
      <c r="B60" s="1" t="s">
        <v>115</v>
      </c>
      <c r="C60" s="2">
        <v>1764838.13</v>
      </c>
      <c r="D60" s="2"/>
      <c r="E60" s="2"/>
      <c r="F60" s="2"/>
      <c r="G60" s="2">
        <v>1764838.13</v>
      </c>
      <c r="H60" s="2"/>
    </row>
    <row r="61" spans="1:8" x14ac:dyDescent="0.25">
      <c r="A61" s="1" t="s">
        <v>116</v>
      </c>
      <c r="B61" s="1" t="s">
        <v>117</v>
      </c>
      <c r="C61" s="2">
        <v>6057331.8200000003</v>
      </c>
      <c r="D61" s="2"/>
      <c r="E61" s="2"/>
      <c r="F61" s="2"/>
      <c r="G61" s="2">
        <v>6057331.8200000003</v>
      </c>
      <c r="H61" s="2"/>
    </row>
    <row r="62" spans="1:8" x14ac:dyDescent="0.25">
      <c r="A62" s="1" t="s">
        <v>118</v>
      </c>
      <c r="B62" s="1" t="s">
        <v>119</v>
      </c>
      <c r="C62" s="2">
        <v>20124414.489999998</v>
      </c>
      <c r="D62" s="2"/>
      <c r="E62" s="2">
        <f>5000+736355.54</f>
        <v>741355.54</v>
      </c>
      <c r="F62" s="2"/>
      <c r="G62" s="2">
        <v>20865770.030000001</v>
      </c>
      <c r="H62" s="2"/>
    </row>
    <row r="63" spans="1:8" x14ac:dyDescent="0.25">
      <c r="A63" s="1" t="s">
        <v>120</v>
      </c>
      <c r="B63" s="1" t="s">
        <v>121</v>
      </c>
      <c r="C63" s="2">
        <v>1350542.34</v>
      </c>
      <c r="D63" s="2"/>
      <c r="E63" s="2">
        <v>38021</v>
      </c>
      <c r="F63" s="2"/>
      <c r="G63" s="2">
        <v>1388563.34</v>
      </c>
      <c r="H63" s="2"/>
    </row>
    <row r="64" spans="1:8" x14ac:dyDescent="0.25">
      <c r="A64" s="1" t="s">
        <v>122</v>
      </c>
      <c r="B64" s="1" t="s">
        <v>123</v>
      </c>
      <c r="C64" s="2">
        <v>1657648.4</v>
      </c>
      <c r="D64" s="2"/>
      <c r="E64" s="2"/>
      <c r="F64" s="2">
        <f>87236.18+230571.38</f>
        <v>317807.56</v>
      </c>
      <c r="G64" s="2">
        <v>1339840.8400000001</v>
      </c>
      <c r="H64" s="2"/>
    </row>
    <row r="65" spans="1:8" x14ac:dyDescent="0.25">
      <c r="A65" s="1" t="s">
        <v>124</v>
      </c>
      <c r="B65" s="1" t="s">
        <v>125</v>
      </c>
      <c r="C65" s="2">
        <v>1693810.19</v>
      </c>
      <c r="D65" s="2"/>
      <c r="E65" s="2"/>
      <c r="F65" s="2"/>
      <c r="G65" s="2">
        <v>1693810.19</v>
      </c>
      <c r="H65" s="2"/>
    </row>
    <row r="66" spans="1:8" x14ac:dyDescent="0.25">
      <c r="A66" s="1" t="s">
        <v>126</v>
      </c>
      <c r="B66" s="1" t="s">
        <v>127</v>
      </c>
      <c r="C66" s="2">
        <v>150851.92000000001</v>
      </c>
      <c r="D66" s="2"/>
      <c r="E66" s="2">
        <v>54469</v>
      </c>
      <c r="F66" s="2"/>
      <c r="G66" s="2">
        <v>205320.92</v>
      </c>
      <c r="H66" s="2"/>
    </row>
    <row r="67" spans="1:8" x14ac:dyDescent="0.25">
      <c r="A67" s="1" t="s">
        <v>128</v>
      </c>
      <c r="B67" s="1" t="s">
        <v>129</v>
      </c>
      <c r="C67" s="2">
        <v>6579.86</v>
      </c>
      <c r="D67" s="2"/>
      <c r="E67" s="2"/>
      <c r="F67" s="2"/>
      <c r="G67" s="2">
        <v>6579.86</v>
      </c>
      <c r="H67" s="2"/>
    </row>
    <row r="68" spans="1:8" x14ac:dyDescent="0.25">
      <c r="A68" s="1" t="s">
        <v>130</v>
      </c>
      <c r="B68" s="1" t="s">
        <v>131</v>
      </c>
      <c r="C68" s="2">
        <v>354989.67</v>
      </c>
      <c r="D68" s="2"/>
      <c r="E68" s="2"/>
      <c r="F68" s="2"/>
      <c r="G68" s="2">
        <v>354989.67</v>
      </c>
      <c r="H68" s="2"/>
    </row>
    <row r="69" spans="1:8" x14ac:dyDescent="0.25">
      <c r="A69" s="1" t="s">
        <v>132</v>
      </c>
      <c r="B69" s="1" t="s">
        <v>133</v>
      </c>
      <c r="C69" s="2">
        <v>462989.3</v>
      </c>
      <c r="D69" s="2"/>
      <c r="E69" s="2"/>
      <c r="F69" s="2"/>
      <c r="G69" s="2">
        <v>462989.3</v>
      </c>
      <c r="H69" s="2"/>
    </row>
    <row r="70" spans="1:8" x14ac:dyDescent="0.25">
      <c r="A70" s="1" t="s">
        <v>134</v>
      </c>
      <c r="B70" s="1" t="s">
        <v>135</v>
      </c>
      <c r="C70" s="2">
        <v>561.80999999999995</v>
      </c>
      <c r="D70" s="2"/>
      <c r="E70" s="2"/>
      <c r="F70" s="2"/>
      <c r="G70" s="2">
        <v>561.80999999999995</v>
      </c>
      <c r="H70" s="2"/>
    </row>
    <row r="71" spans="1:8" x14ac:dyDescent="0.25">
      <c r="A71" s="1" t="s">
        <v>136</v>
      </c>
      <c r="B71" s="1" t="s">
        <v>137</v>
      </c>
      <c r="C71" s="2">
        <v>4268.53</v>
      </c>
      <c r="D71" s="2"/>
      <c r="E71" s="2"/>
      <c r="F71" s="2"/>
      <c r="G71" s="2">
        <v>4268.53</v>
      </c>
      <c r="H71" s="2"/>
    </row>
    <row r="72" spans="1:8" x14ac:dyDescent="0.25">
      <c r="A72" s="1" t="s">
        <v>138</v>
      </c>
      <c r="B72" s="1" t="s">
        <v>139</v>
      </c>
      <c r="C72" s="2">
        <v>57980.47</v>
      </c>
      <c r="D72" s="2"/>
      <c r="E72" s="2"/>
      <c r="F72" s="2"/>
      <c r="G72" s="2">
        <v>57980.47</v>
      </c>
      <c r="H72" s="2"/>
    </row>
    <row r="73" spans="1:8" x14ac:dyDescent="0.25">
      <c r="A73" s="1" t="s">
        <v>140</v>
      </c>
      <c r="B73" s="1" t="s">
        <v>141</v>
      </c>
      <c r="C73" s="2">
        <v>37533.620000000003</v>
      </c>
      <c r="D73" s="2"/>
      <c r="E73" s="2"/>
      <c r="F73" s="2"/>
      <c r="G73" s="2">
        <v>37533.620000000003</v>
      </c>
      <c r="H73" s="2"/>
    </row>
    <row r="74" spans="1:8" x14ac:dyDescent="0.25">
      <c r="A74" s="1" t="s">
        <v>142</v>
      </c>
      <c r="B74" s="1" t="s">
        <v>143</v>
      </c>
      <c r="C74" s="2">
        <v>286359.82</v>
      </c>
      <c r="D74" s="2"/>
      <c r="E74" s="2">
        <v>39500</v>
      </c>
      <c r="F74" s="2"/>
      <c r="G74" s="2">
        <v>325859.82</v>
      </c>
      <c r="H74" s="2"/>
    </row>
    <row r="75" spans="1:8" x14ac:dyDescent="0.25">
      <c r="A75" s="1" t="s">
        <v>144</v>
      </c>
      <c r="B75" s="1" t="s">
        <v>145</v>
      </c>
      <c r="C75" s="2">
        <v>471348.1</v>
      </c>
      <c r="D75" s="2"/>
      <c r="E75" s="2"/>
      <c r="F75" s="2"/>
      <c r="G75" s="2">
        <v>471348.1</v>
      </c>
      <c r="H75" s="2"/>
    </row>
    <row r="76" spans="1:8" x14ac:dyDescent="0.25">
      <c r="A76" s="1" t="s">
        <v>146</v>
      </c>
      <c r="B76" s="1" t="s">
        <v>147</v>
      </c>
      <c r="C76" s="2">
        <v>28899.58</v>
      </c>
      <c r="D76" s="2"/>
      <c r="E76" s="2"/>
      <c r="F76" s="2"/>
      <c r="G76" s="2">
        <v>28899.58</v>
      </c>
      <c r="H76" s="2"/>
    </row>
    <row r="77" spans="1:8" s="7" customFormat="1" x14ac:dyDescent="0.25">
      <c r="A77" s="5" t="s">
        <v>294</v>
      </c>
      <c r="B77" s="5" t="s">
        <v>292</v>
      </c>
      <c r="C77" s="6">
        <v>0</v>
      </c>
      <c r="D77" s="6">
        <v>0</v>
      </c>
      <c r="E77" s="6">
        <v>908905.81</v>
      </c>
      <c r="F77" s="6"/>
      <c r="G77" s="6">
        <v>908905.81</v>
      </c>
      <c r="H77" s="6"/>
    </row>
    <row r="78" spans="1:8" x14ac:dyDescent="0.25">
      <c r="A78" s="1" t="s">
        <v>148</v>
      </c>
      <c r="B78" s="1" t="s">
        <v>149</v>
      </c>
      <c r="C78" s="2">
        <v>6367.46</v>
      </c>
      <c r="D78" s="2"/>
      <c r="E78" s="2"/>
      <c r="F78" s="2"/>
      <c r="G78" s="2">
        <v>6367.46</v>
      </c>
      <c r="H78" s="2"/>
    </row>
    <row r="79" spans="1:8" x14ac:dyDescent="0.25">
      <c r="A79" s="1" t="s">
        <v>150</v>
      </c>
      <c r="B79" s="1" t="s">
        <v>151</v>
      </c>
      <c r="C79" s="2">
        <v>57770.68</v>
      </c>
      <c r="D79" s="2"/>
      <c r="E79" s="2"/>
      <c r="F79" s="2"/>
      <c r="G79" s="2">
        <v>57770.68</v>
      </c>
      <c r="H79" s="2"/>
    </row>
    <row r="80" spans="1:8" x14ac:dyDescent="0.25">
      <c r="A80" s="1" t="s">
        <v>152</v>
      </c>
      <c r="B80" s="1" t="s">
        <v>153</v>
      </c>
      <c r="C80" s="2">
        <v>1407.16</v>
      </c>
      <c r="D80" s="2"/>
      <c r="E80" s="2"/>
      <c r="F80" s="2"/>
      <c r="G80" s="2">
        <v>1407.16</v>
      </c>
      <c r="H80" s="2"/>
    </row>
    <row r="81" spans="1:8" x14ac:dyDescent="0.25">
      <c r="A81" s="1" t="s">
        <v>154</v>
      </c>
      <c r="B81" s="1" t="s">
        <v>155</v>
      </c>
      <c r="C81" s="2">
        <v>13513.61</v>
      </c>
      <c r="D81" s="2"/>
      <c r="E81" s="2"/>
      <c r="F81" s="2"/>
      <c r="G81" s="2">
        <v>13513.61</v>
      </c>
      <c r="H81" s="2"/>
    </row>
    <row r="82" spans="1:8" x14ac:dyDescent="0.25">
      <c r="A82" s="1" t="s">
        <v>156</v>
      </c>
      <c r="B82" s="1" t="s">
        <v>157</v>
      </c>
      <c r="C82" s="2"/>
      <c r="D82" s="2">
        <v>99294.399999999994</v>
      </c>
      <c r="E82" s="2"/>
      <c r="F82" s="2">
        <v>1205.49</v>
      </c>
      <c r="G82" s="2"/>
      <c r="H82" s="2">
        <v>100499.89</v>
      </c>
    </row>
    <row r="83" spans="1:8" x14ac:dyDescent="0.25">
      <c r="A83" s="1" t="s">
        <v>158</v>
      </c>
      <c r="B83" s="1" t="s">
        <v>159</v>
      </c>
      <c r="C83" s="2"/>
      <c r="D83" s="2">
        <v>2304.6</v>
      </c>
      <c r="E83" s="2"/>
      <c r="F83" s="2">
        <v>631134.74</v>
      </c>
      <c r="G83" s="2"/>
      <c r="H83" s="2">
        <v>633439.34</v>
      </c>
    </row>
    <row r="84" spans="1:8" x14ac:dyDescent="0.25">
      <c r="A84" s="1" t="s">
        <v>160</v>
      </c>
      <c r="B84" s="1" t="s">
        <v>161</v>
      </c>
      <c r="C84" s="2"/>
      <c r="D84" s="2">
        <v>988.72</v>
      </c>
      <c r="E84" s="2"/>
      <c r="F84" s="2"/>
      <c r="G84" s="2"/>
      <c r="H84" s="2">
        <v>988.72</v>
      </c>
    </row>
    <row r="85" spans="1:8" x14ac:dyDescent="0.25">
      <c r="A85" s="1" t="s">
        <v>162</v>
      </c>
      <c r="B85" s="1" t="s">
        <v>163</v>
      </c>
      <c r="C85" s="2">
        <v>1350</v>
      </c>
      <c r="D85" s="2"/>
      <c r="E85" s="2">
        <v>127611.44</v>
      </c>
      <c r="F85" s="2">
        <v>4725.17</v>
      </c>
      <c r="G85" s="2">
        <v>124236.27</v>
      </c>
      <c r="H85" s="2"/>
    </row>
    <row r="86" spans="1:8" x14ac:dyDescent="0.25">
      <c r="A86" s="1" t="s">
        <v>164</v>
      </c>
      <c r="B86" s="1" t="s">
        <v>165</v>
      </c>
      <c r="C86" s="2"/>
      <c r="D86" s="2">
        <v>156.66</v>
      </c>
      <c r="E86" s="2"/>
      <c r="F86" s="2"/>
      <c r="G86" s="2"/>
      <c r="H86" s="2">
        <v>156.66</v>
      </c>
    </row>
    <row r="87" spans="1:8" x14ac:dyDescent="0.25">
      <c r="A87" s="1" t="s">
        <v>166</v>
      </c>
      <c r="B87" s="1" t="s">
        <v>167</v>
      </c>
      <c r="C87" s="2">
        <v>112883.25</v>
      </c>
      <c r="D87" s="2"/>
      <c r="E87" s="2">
        <f>158471.48+35279.6+22167.47+0.02+45620+22167.47</f>
        <v>283706.04000000004</v>
      </c>
      <c r="F87" s="2"/>
      <c r="G87" s="2">
        <v>352254.35</v>
      </c>
      <c r="H87" s="2"/>
    </row>
    <row r="88" spans="1:8" x14ac:dyDescent="0.25">
      <c r="A88" s="1" t="s">
        <v>168</v>
      </c>
      <c r="B88" s="1" t="s">
        <v>169</v>
      </c>
      <c r="C88" s="2">
        <v>4470.7</v>
      </c>
      <c r="D88" s="2"/>
      <c r="E88" s="2"/>
      <c r="F88" s="2"/>
      <c r="G88" s="2">
        <v>4470.7</v>
      </c>
      <c r="H88" s="2"/>
    </row>
    <row r="89" spans="1:8" x14ac:dyDescent="0.25">
      <c r="A89" s="1" t="s">
        <v>295</v>
      </c>
      <c r="B89" s="1" t="s">
        <v>296</v>
      </c>
      <c r="C89" s="2"/>
      <c r="D89" s="2"/>
      <c r="E89" s="2">
        <v>41745.040000000001</v>
      </c>
      <c r="F89" s="2">
        <v>9856.0499999999993</v>
      </c>
      <c r="G89" s="2">
        <v>31888.99</v>
      </c>
      <c r="H89" s="2"/>
    </row>
    <row r="90" spans="1:8" x14ac:dyDescent="0.25">
      <c r="A90" s="1" t="s">
        <v>170</v>
      </c>
      <c r="B90" s="1" t="s">
        <v>171</v>
      </c>
      <c r="C90" s="2"/>
      <c r="D90" s="2">
        <v>92625</v>
      </c>
      <c r="E90" s="2"/>
      <c r="F90" s="2"/>
      <c r="G90" s="2"/>
      <c r="H90" s="2">
        <v>92625</v>
      </c>
    </row>
    <row r="91" spans="1:8" x14ac:dyDescent="0.25">
      <c r="A91" s="1" t="s">
        <v>172</v>
      </c>
      <c r="B91" s="1" t="s">
        <v>173</v>
      </c>
      <c r="C91" s="2">
        <v>12546.23</v>
      </c>
      <c r="D91" s="2"/>
      <c r="E91" s="2"/>
      <c r="F91" s="2"/>
      <c r="G91" s="2">
        <v>12546.23</v>
      </c>
      <c r="H91" s="2"/>
    </row>
    <row r="92" spans="1:8" x14ac:dyDescent="0.25">
      <c r="A92" s="1" t="s">
        <v>174</v>
      </c>
      <c r="B92" s="1" t="s">
        <v>175</v>
      </c>
      <c r="C92" s="2"/>
      <c r="D92" s="2">
        <v>3164471.76</v>
      </c>
      <c r="E92" s="2"/>
      <c r="F92" s="2"/>
      <c r="G92" s="2"/>
      <c r="H92" s="2">
        <v>3164471.76</v>
      </c>
    </row>
    <row r="93" spans="1:8" x14ac:dyDescent="0.25">
      <c r="A93" s="1" t="s">
        <v>176</v>
      </c>
      <c r="B93" s="1" t="s">
        <v>177</v>
      </c>
      <c r="C93" s="2"/>
      <c r="D93" s="2">
        <v>108127.42</v>
      </c>
      <c r="E93" s="2"/>
      <c r="F93" s="2"/>
      <c r="G93" s="2"/>
      <c r="H93" s="2">
        <v>108127.42</v>
      </c>
    </row>
    <row r="94" spans="1:8" x14ac:dyDescent="0.25">
      <c r="A94" s="1" t="s">
        <v>178</v>
      </c>
      <c r="B94" s="1" t="s">
        <v>179</v>
      </c>
      <c r="C94" s="2"/>
      <c r="D94" s="2">
        <v>9134.9599999999991</v>
      </c>
      <c r="E94" s="2"/>
      <c r="F94" s="2"/>
      <c r="G94" s="2"/>
      <c r="H94" s="2">
        <v>9134.9599999999991</v>
      </c>
    </row>
    <row r="95" spans="1:8" x14ac:dyDescent="0.25">
      <c r="A95" s="1" t="s">
        <v>180</v>
      </c>
      <c r="B95" s="1" t="s">
        <v>181</v>
      </c>
      <c r="C95" s="2"/>
      <c r="D95" s="2">
        <v>38640.69</v>
      </c>
      <c r="E95" s="2"/>
      <c r="F95" s="2"/>
      <c r="G95" s="2"/>
      <c r="H95" s="2">
        <v>38640.69</v>
      </c>
    </row>
    <row r="96" spans="1:8" x14ac:dyDescent="0.25">
      <c r="A96" s="1" t="s">
        <v>182</v>
      </c>
      <c r="B96" s="1" t="s">
        <v>183</v>
      </c>
      <c r="C96" s="2">
        <v>105777.25</v>
      </c>
      <c r="D96" s="2"/>
      <c r="E96" s="2"/>
      <c r="F96" s="2"/>
      <c r="G96" s="2">
        <v>110472.25</v>
      </c>
      <c r="H96" s="2"/>
    </row>
    <row r="97" spans="1:8" x14ac:dyDescent="0.25">
      <c r="A97" s="1" t="s">
        <v>184</v>
      </c>
      <c r="B97" s="1" t="s">
        <v>185</v>
      </c>
      <c r="C97" s="2">
        <v>119224.87</v>
      </c>
      <c r="D97" s="2"/>
      <c r="E97" s="2"/>
      <c r="F97" s="2">
        <v>152</v>
      </c>
      <c r="G97" s="2">
        <v>119072.87</v>
      </c>
      <c r="H97" s="2"/>
    </row>
    <row r="98" spans="1:8" x14ac:dyDescent="0.25">
      <c r="A98" s="1" t="s">
        <v>186</v>
      </c>
      <c r="B98" s="1" t="s">
        <v>187</v>
      </c>
      <c r="C98" s="2">
        <v>305711.53000000003</v>
      </c>
      <c r="D98" s="2"/>
      <c r="E98" s="2">
        <v>1181</v>
      </c>
      <c r="F98" s="2"/>
      <c r="G98" s="2">
        <v>306892.53000000003</v>
      </c>
      <c r="H98" s="2"/>
    </row>
    <row r="99" spans="1:8" x14ac:dyDescent="0.25">
      <c r="A99" s="1" t="s">
        <v>188</v>
      </c>
      <c r="B99" s="1" t="s">
        <v>189</v>
      </c>
      <c r="C99" s="2">
        <v>55836.41</v>
      </c>
      <c r="D99" s="2"/>
      <c r="E99" s="2"/>
      <c r="F99" s="2"/>
      <c r="G99" s="2">
        <v>55836.41</v>
      </c>
      <c r="H99" s="2"/>
    </row>
    <row r="100" spans="1:8" x14ac:dyDescent="0.25">
      <c r="A100" s="1" t="s">
        <v>190</v>
      </c>
      <c r="B100" s="1" t="s">
        <v>191</v>
      </c>
      <c r="C100" s="2">
        <v>156707.44</v>
      </c>
      <c r="D100" s="2"/>
      <c r="E100" s="2">
        <v>4495</v>
      </c>
      <c r="F100" s="2"/>
      <c r="G100" s="2">
        <v>161202.44</v>
      </c>
      <c r="H100" s="2"/>
    </row>
    <row r="101" spans="1:8" x14ac:dyDescent="0.25">
      <c r="A101" s="1" t="s">
        <v>192</v>
      </c>
      <c r="B101" s="1" t="s">
        <v>193</v>
      </c>
      <c r="C101" s="2">
        <v>152191.34</v>
      </c>
      <c r="D101" s="2"/>
      <c r="E101" s="2">
        <v>1539</v>
      </c>
      <c r="F101" s="2"/>
      <c r="G101" s="2">
        <v>153730.34</v>
      </c>
      <c r="H101" s="2"/>
    </row>
    <row r="102" spans="1:8" x14ac:dyDescent="0.25">
      <c r="A102" s="1" t="s">
        <v>194</v>
      </c>
      <c r="B102" s="1" t="s">
        <v>195</v>
      </c>
      <c r="C102" s="2">
        <v>18000</v>
      </c>
      <c r="D102" s="2"/>
      <c r="E102" s="2"/>
      <c r="F102" s="2"/>
      <c r="G102" s="2">
        <v>18000</v>
      </c>
      <c r="H102" s="2"/>
    </row>
    <row r="103" spans="1:8" x14ac:dyDescent="0.25">
      <c r="A103" s="1" t="s">
        <v>196</v>
      </c>
      <c r="B103" s="1" t="s">
        <v>197</v>
      </c>
      <c r="C103" s="2">
        <v>22391.38</v>
      </c>
      <c r="D103" s="2"/>
      <c r="E103" s="2">
        <v>4695</v>
      </c>
      <c r="F103" s="2"/>
      <c r="G103" s="2">
        <v>22391.38</v>
      </c>
      <c r="H103" s="2"/>
    </row>
    <row r="104" spans="1:8" x14ac:dyDescent="0.25">
      <c r="A104" s="1" t="s">
        <v>198</v>
      </c>
      <c r="B104" s="1" t="s">
        <v>199</v>
      </c>
      <c r="C104" s="2">
        <v>26147.200000000001</v>
      </c>
      <c r="D104" s="2"/>
      <c r="E104" s="2"/>
      <c r="F104" s="2">
        <v>411</v>
      </c>
      <c r="G104" s="2">
        <v>25736.2</v>
      </c>
      <c r="H104" s="2"/>
    </row>
    <row r="105" spans="1:8" x14ac:dyDescent="0.25">
      <c r="A105" s="1" t="s">
        <v>200</v>
      </c>
      <c r="B105" s="1" t="s">
        <v>201</v>
      </c>
      <c r="C105" s="2">
        <v>95863.59</v>
      </c>
      <c r="D105" s="2"/>
      <c r="E105" s="2"/>
      <c r="F105" s="2"/>
      <c r="G105" s="2">
        <v>95863.59</v>
      </c>
      <c r="H105" s="2"/>
    </row>
    <row r="106" spans="1:8" x14ac:dyDescent="0.25">
      <c r="A106" s="1" t="s">
        <v>202</v>
      </c>
      <c r="B106" s="1" t="s">
        <v>203</v>
      </c>
      <c r="C106" s="2">
        <v>45751.41</v>
      </c>
      <c r="D106" s="2"/>
      <c r="E106" s="2"/>
      <c r="F106" s="2"/>
      <c r="G106" s="2">
        <v>45751.41</v>
      </c>
      <c r="H106" s="2"/>
    </row>
    <row r="107" spans="1:8" x14ac:dyDescent="0.25">
      <c r="A107" s="1" t="s">
        <v>204</v>
      </c>
      <c r="B107" s="1" t="s">
        <v>205</v>
      </c>
      <c r="C107" s="2">
        <v>32385.279999999999</v>
      </c>
      <c r="D107" s="2"/>
      <c r="E107" s="2"/>
      <c r="F107" s="2"/>
      <c r="G107" s="2">
        <v>32385.279999999999</v>
      </c>
      <c r="H107" s="2"/>
    </row>
    <row r="108" spans="1:8" x14ac:dyDescent="0.25">
      <c r="A108" s="1" t="s">
        <v>206</v>
      </c>
      <c r="B108" s="1" t="s">
        <v>207</v>
      </c>
      <c r="C108" s="2">
        <v>16747.310000000001</v>
      </c>
      <c r="D108" s="2"/>
      <c r="E108" s="2">
        <v>6928.52</v>
      </c>
      <c r="F108" s="2"/>
      <c r="G108" s="2">
        <v>23675.83</v>
      </c>
      <c r="H108" s="2"/>
    </row>
    <row r="109" spans="1:8" x14ac:dyDescent="0.25">
      <c r="A109" s="1" t="s">
        <v>208</v>
      </c>
      <c r="B109" s="1" t="s">
        <v>209</v>
      </c>
      <c r="C109" s="2">
        <v>94062.7</v>
      </c>
      <c r="D109" s="2"/>
      <c r="E109" s="2"/>
      <c r="F109" s="2"/>
      <c r="G109" s="2">
        <v>94062.7</v>
      </c>
      <c r="H109" s="2"/>
    </row>
    <row r="110" spans="1:8" x14ac:dyDescent="0.25">
      <c r="A110" s="1" t="s">
        <v>210</v>
      </c>
      <c r="B110" s="1" t="s">
        <v>211</v>
      </c>
      <c r="C110" s="2">
        <v>45549.67</v>
      </c>
      <c r="D110" s="2"/>
      <c r="E110" s="2"/>
      <c r="F110" s="2">
        <v>4341</v>
      </c>
      <c r="G110" s="2">
        <v>41208.67</v>
      </c>
      <c r="H110" s="2"/>
    </row>
    <row r="111" spans="1:8" x14ac:dyDescent="0.25">
      <c r="A111" s="1" t="s">
        <v>212</v>
      </c>
      <c r="B111" s="1" t="s">
        <v>213</v>
      </c>
      <c r="C111" s="2">
        <v>90950.95</v>
      </c>
      <c r="D111" s="2"/>
      <c r="E111" s="2">
        <v>115.62</v>
      </c>
      <c r="F111" s="2">
        <v>3404</v>
      </c>
      <c r="G111" s="2">
        <v>87662.57</v>
      </c>
      <c r="H111" s="2"/>
    </row>
    <row r="112" spans="1:8" x14ac:dyDescent="0.25">
      <c r="A112" s="1" t="s">
        <v>214</v>
      </c>
      <c r="B112" s="1" t="s">
        <v>215</v>
      </c>
      <c r="C112" s="2">
        <v>4776.32</v>
      </c>
      <c r="D112" s="2"/>
      <c r="E112" s="2"/>
      <c r="F112" s="2"/>
      <c r="G112" s="2">
        <v>4776.32</v>
      </c>
      <c r="H112" s="2"/>
    </row>
    <row r="113" spans="1:8" x14ac:dyDescent="0.25">
      <c r="A113" s="1" t="s">
        <v>216</v>
      </c>
      <c r="B113" s="1" t="s">
        <v>217</v>
      </c>
      <c r="C113" s="2">
        <v>39787.279999999999</v>
      </c>
      <c r="D113" s="2"/>
      <c r="E113" s="2"/>
      <c r="F113" s="2"/>
      <c r="G113" s="2">
        <v>39787.279999999999</v>
      </c>
      <c r="H113" s="2"/>
    </row>
    <row r="114" spans="1:8" x14ac:dyDescent="0.25">
      <c r="A114" s="1" t="s">
        <v>218</v>
      </c>
      <c r="B114" s="1" t="s">
        <v>219</v>
      </c>
      <c r="C114" s="2">
        <v>31898.959999999999</v>
      </c>
      <c r="D114" s="2"/>
      <c r="E114" s="2"/>
      <c r="F114" s="2"/>
      <c r="G114" s="2">
        <v>31898.959999999999</v>
      </c>
      <c r="H114" s="2"/>
    </row>
    <row r="115" spans="1:8" x14ac:dyDescent="0.25">
      <c r="A115" s="1" t="s">
        <v>282</v>
      </c>
      <c r="B115" s="1" t="s">
        <v>286</v>
      </c>
      <c r="C115" s="2">
        <v>117.63</v>
      </c>
      <c r="D115" s="2"/>
      <c r="E115" s="2"/>
      <c r="F115" s="2"/>
      <c r="G115" s="2">
        <v>117.63</v>
      </c>
      <c r="H115" s="2"/>
    </row>
    <row r="116" spans="1:8" x14ac:dyDescent="0.25">
      <c r="A116" s="1" t="s">
        <v>220</v>
      </c>
      <c r="B116" s="1" t="s">
        <v>221</v>
      </c>
      <c r="C116" s="2">
        <v>7548.41</v>
      </c>
      <c r="D116" s="2"/>
      <c r="E116" s="2">
        <v>67.33</v>
      </c>
      <c r="F116" s="2">
        <v>6</v>
      </c>
      <c r="G116" s="2">
        <v>7609.74</v>
      </c>
      <c r="H116" s="2"/>
    </row>
    <row r="117" spans="1:8" x14ac:dyDescent="0.25">
      <c r="A117" s="1" t="s">
        <v>222</v>
      </c>
      <c r="B117" s="1" t="s">
        <v>223</v>
      </c>
      <c r="C117" s="2">
        <v>8873.41</v>
      </c>
      <c r="D117" s="2"/>
      <c r="E117" s="2"/>
      <c r="F117" s="2"/>
      <c r="G117" s="2">
        <v>8873.41</v>
      </c>
      <c r="H117" s="2"/>
    </row>
    <row r="118" spans="1:8" x14ac:dyDescent="0.25">
      <c r="A118" s="1" t="s">
        <v>224</v>
      </c>
      <c r="B118" s="1" t="s">
        <v>225</v>
      </c>
      <c r="C118" s="2">
        <v>19113.11</v>
      </c>
      <c r="D118" s="2"/>
      <c r="E118" s="2">
        <f>95.4+59.17+223.37</f>
        <v>377.94</v>
      </c>
      <c r="F118" s="2">
        <v>661</v>
      </c>
      <c r="G118" s="2">
        <v>18830.05</v>
      </c>
      <c r="H118" s="2"/>
    </row>
    <row r="119" spans="1:8" x14ac:dyDescent="0.25">
      <c r="A119" s="1" t="s">
        <v>226</v>
      </c>
      <c r="B119" s="1" t="s">
        <v>227</v>
      </c>
      <c r="C119" s="2">
        <v>24759</v>
      </c>
      <c r="D119" s="2"/>
      <c r="E119" s="2"/>
      <c r="F119" s="2"/>
      <c r="G119" s="2">
        <v>24759</v>
      </c>
      <c r="H119" s="2"/>
    </row>
    <row r="120" spans="1:8" x14ac:dyDescent="0.25">
      <c r="A120" s="1" t="s">
        <v>228</v>
      </c>
      <c r="B120" s="1" t="s">
        <v>229</v>
      </c>
      <c r="C120" s="2">
        <v>59305.74</v>
      </c>
      <c r="D120" s="2"/>
      <c r="E120" s="2"/>
      <c r="F120" s="2"/>
      <c r="G120" s="2">
        <v>59305.74</v>
      </c>
      <c r="H120" s="2"/>
    </row>
    <row r="121" spans="1:8" x14ac:dyDescent="0.25">
      <c r="A121" s="1" t="s">
        <v>230</v>
      </c>
      <c r="B121" s="1" t="s">
        <v>231</v>
      </c>
      <c r="C121" s="2">
        <v>3013.66</v>
      </c>
      <c r="D121" s="2"/>
      <c r="E121" s="2"/>
      <c r="F121" s="2">
        <v>104</v>
      </c>
      <c r="G121" s="2">
        <v>2909.66</v>
      </c>
      <c r="H121" s="2"/>
    </row>
    <row r="122" spans="1:8" x14ac:dyDescent="0.25">
      <c r="A122" s="1" t="s">
        <v>232</v>
      </c>
      <c r="B122" s="1" t="s">
        <v>233</v>
      </c>
      <c r="C122" s="2">
        <v>18000</v>
      </c>
      <c r="D122" s="2"/>
      <c r="E122" s="2"/>
      <c r="F122" s="2"/>
      <c r="G122" s="2">
        <v>18000</v>
      </c>
      <c r="H122" s="2"/>
    </row>
    <row r="123" spans="1:8" x14ac:dyDescent="0.25">
      <c r="A123" s="1" t="s">
        <v>234</v>
      </c>
      <c r="B123" s="1" t="s">
        <v>235</v>
      </c>
      <c r="C123" s="2">
        <v>6000</v>
      </c>
      <c r="D123" s="2"/>
      <c r="E123" s="2"/>
      <c r="F123" s="2"/>
      <c r="G123" s="2">
        <v>6000</v>
      </c>
      <c r="H123" s="2"/>
    </row>
    <row r="124" spans="1:8" x14ac:dyDescent="0.25">
      <c r="A124" s="1" t="s">
        <v>236</v>
      </c>
      <c r="B124" s="1" t="s">
        <v>237</v>
      </c>
      <c r="C124" s="2">
        <v>8685.24</v>
      </c>
      <c r="D124" s="2"/>
      <c r="E124" s="2">
        <v>59</v>
      </c>
      <c r="F124" s="2">
        <v>44</v>
      </c>
      <c r="G124" s="2">
        <v>8700.24</v>
      </c>
      <c r="H124" s="2"/>
    </row>
    <row r="125" spans="1:8" x14ac:dyDescent="0.25">
      <c r="A125" s="1" t="s">
        <v>238</v>
      </c>
      <c r="B125" s="1" t="s">
        <v>239</v>
      </c>
      <c r="C125" s="2">
        <v>9787.23</v>
      </c>
      <c r="D125" s="2"/>
      <c r="E125" s="2">
        <v>59</v>
      </c>
      <c r="F125" s="2">
        <v>44</v>
      </c>
      <c r="G125" s="2">
        <v>9802.23</v>
      </c>
      <c r="H125" s="2"/>
    </row>
    <row r="126" spans="1:8" x14ac:dyDescent="0.25">
      <c r="A126" s="1" t="s">
        <v>240</v>
      </c>
      <c r="B126" s="1" t="s">
        <v>241</v>
      </c>
      <c r="C126" s="2">
        <v>12016.71</v>
      </c>
      <c r="D126" s="2"/>
      <c r="E126" s="2">
        <v>75</v>
      </c>
      <c r="F126" s="2">
        <v>60</v>
      </c>
      <c r="G126" s="2">
        <v>12031.71</v>
      </c>
      <c r="H126" s="2"/>
    </row>
    <row r="127" spans="1:8" x14ac:dyDescent="0.25">
      <c r="A127" s="1" t="s">
        <v>283</v>
      </c>
      <c r="B127" s="1" t="s">
        <v>287</v>
      </c>
      <c r="C127" s="2">
        <v>276.27</v>
      </c>
      <c r="D127" s="2"/>
      <c r="E127" s="2"/>
      <c r="F127" s="2"/>
      <c r="G127" s="2">
        <v>276.27</v>
      </c>
      <c r="H127" s="2"/>
    </row>
    <row r="128" spans="1:8" x14ac:dyDescent="0.25">
      <c r="A128" s="1" t="s">
        <v>242</v>
      </c>
      <c r="B128" s="1" t="s">
        <v>243</v>
      </c>
      <c r="C128" s="2">
        <v>7398.15</v>
      </c>
      <c r="D128" s="2"/>
      <c r="E128" s="2"/>
      <c r="F128" s="2"/>
      <c r="G128" s="2">
        <v>7398.15</v>
      </c>
      <c r="H128" s="2"/>
    </row>
    <row r="129" spans="1:8" x14ac:dyDescent="0.25">
      <c r="A129" s="1" t="s">
        <v>244</v>
      </c>
      <c r="B129" s="1" t="s">
        <v>245</v>
      </c>
      <c r="C129" s="2">
        <v>15040.39</v>
      </c>
      <c r="D129" s="2"/>
      <c r="E129" s="2">
        <v>3498.31</v>
      </c>
      <c r="F129" s="2"/>
      <c r="G129" s="2">
        <v>18538.7</v>
      </c>
      <c r="H129" s="2"/>
    </row>
    <row r="130" spans="1:8" x14ac:dyDescent="0.25">
      <c r="A130" s="1" t="s">
        <v>246</v>
      </c>
      <c r="B130" s="1" t="s">
        <v>247</v>
      </c>
      <c r="C130" s="2">
        <v>6577.79</v>
      </c>
      <c r="D130" s="2"/>
      <c r="E130" s="2">
        <v>2820</v>
      </c>
      <c r="F130" s="2"/>
      <c r="G130" s="2">
        <v>9397.7900000000009</v>
      </c>
      <c r="H130" s="2"/>
    </row>
    <row r="131" spans="1:8" x14ac:dyDescent="0.25">
      <c r="A131" s="1" t="s">
        <v>248</v>
      </c>
      <c r="B131" s="1" t="s">
        <v>249</v>
      </c>
      <c r="C131" s="2">
        <v>50580.13</v>
      </c>
      <c r="D131" s="2"/>
      <c r="E131" s="2">
        <f>62.7+75+11943</f>
        <v>12080.7</v>
      </c>
      <c r="F131" s="2">
        <f>208+14414.2</f>
        <v>14622.2</v>
      </c>
      <c r="G131" s="2">
        <v>48038.63</v>
      </c>
      <c r="H131" s="2"/>
    </row>
    <row r="132" spans="1:8" x14ac:dyDescent="0.25">
      <c r="A132" s="1" t="s">
        <v>250</v>
      </c>
      <c r="B132" s="1" t="s">
        <v>251</v>
      </c>
      <c r="C132" s="2">
        <v>570</v>
      </c>
      <c r="D132" s="2"/>
      <c r="E132" s="2"/>
      <c r="F132" s="2"/>
      <c r="G132" s="2">
        <v>570</v>
      </c>
      <c r="H132" s="2"/>
    </row>
    <row r="133" spans="1:8" x14ac:dyDescent="0.25">
      <c r="A133" s="1" t="s">
        <v>252</v>
      </c>
      <c r="B133" s="1" t="s">
        <v>253</v>
      </c>
      <c r="C133" s="2">
        <v>1221.51</v>
      </c>
      <c r="D133" s="2"/>
      <c r="E133" s="2"/>
      <c r="F133" s="2">
        <v>72</v>
      </c>
      <c r="G133" s="2">
        <v>1149.51</v>
      </c>
      <c r="H133" s="2"/>
    </row>
    <row r="134" spans="1:8" x14ac:dyDescent="0.25">
      <c r="A134" s="1" t="s">
        <v>254</v>
      </c>
      <c r="B134" s="1" t="s">
        <v>255</v>
      </c>
      <c r="C134" s="2">
        <v>2224.15</v>
      </c>
      <c r="D134" s="2"/>
      <c r="E134" s="2"/>
      <c r="F134" s="2">
        <v>209</v>
      </c>
      <c r="G134" s="2">
        <v>2015.15</v>
      </c>
      <c r="H134" s="2"/>
    </row>
    <row r="135" spans="1:8" x14ac:dyDescent="0.25">
      <c r="A135" s="1" t="s">
        <v>256</v>
      </c>
      <c r="B135" s="1" t="s">
        <v>257</v>
      </c>
      <c r="C135" s="2">
        <v>35882.300000000003</v>
      </c>
      <c r="D135" s="2"/>
      <c r="E135" s="2"/>
      <c r="F135" s="2">
        <v>2375</v>
      </c>
      <c r="G135" s="2">
        <v>33507.300000000003</v>
      </c>
      <c r="H135" s="2"/>
    </row>
    <row r="136" spans="1:8" x14ac:dyDescent="0.25">
      <c r="A136" s="1" t="s">
        <v>258</v>
      </c>
      <c r="B136" s="1" t="s">
        <v>259</v>
      </c>
      <c r="C136" s="2">
        <v>1216.4000000000001</v>
      </c>
      <c r="D136" s="2"/>
      <c r="E136" s="2"/>
      <c r="F136" s="2">
        <v>86</v>
      </c>
      <c r="G136" s="2">
        <v>1130.4000000000001</v>
      </c>
      <c r="H136" s="2"/>
    </row>
    <row r="137" spans="1:8" x14ac:dyDescent="0.25">
      <c r="A137" s="1" t="s">
        <v>260</v>
      </c>
      <c r="B137" s="1" t="s">
        <v>261</v>
      </c>
      <c r="C137" s="2">
        <v>39902.550000000003</v>
      </c>
      <c r="D137" s="2"/>
      <c r="E137" s="2">
        <v>24638</v>
      </c>
      <c r="F137" s="2">
        <v>24638.34</v>
      </c>
      <c r="G137" s="2">
        <v>39902.21</v>
      </c>
      <c r="H137" s="2"/>
    </row>
    <row r="138" spans="1:8" x14ac:dyDescent="0.25">
      <c r="A138" s="1" t="s">
        <v>262</v>
      </c>
      <c r="B138" s="1" t="s">
        <v>263</v>
      </c>
      <c r="C138" s="2">
        <v>12275.06</v>
      </c>
      <c r="D138" s="2"/>
      <c r="E138" s="2">
        <v>1368</v>
      </c>
      <c r="F138" s="2">
        <v>1368.12</v>
      </c>
      <c r="G138" s="2">
        <v>12274.94</v>
      </c>
      <c r="H138" s="2"/>
    </row>
    <row r="139" spans="1:8" x14ac:dyDescent="0.25">
      <c r="A139" s="1" t="s">
        <v>264</v>
      </c>
      <c r="B139" s="1" t="s">
        <v>265</v>
      </c>
      <c r="C139" s="2">
        <v>2560.27</v>
      </c>
      <c r="D139" s="2"/>
      <c r="E139" s="2">
        <f>178.28+777</f>
        <v>955.28</v>
      </c>
      <c r="F139" s="2">
        <v>777.16</v>
      </c>
      <c r="G139" s="2">
        <v>2738.39</v>
      </c>
      <c r="H139" s="2"/>
    </row>
    <row r="140" spans="1:8" x14ac:dyDescent="0.25">
      <c r="A140" s="1" t="s">
        <v>266</v>
      </c>
      <c r="B140" s="1" t="s">
        <v>267</v>
      </c>
      <c r="C140" s="2">
        <v>1499.08</v>
      </c>
      <c r="D140" s="2"/>
      <c r="E140" s="2">
        <v>182</v>
      </c>
      <c r="F140" s="2"/>
      <c r="G140" s="2">
        <v>1681.08</v>
      </c>
      <c r="H140" s="2"/>
    </row>
    <row r="141" spans="1:8" x14ac:dyDescent="0.25">
      <c r="A141" s="1" t="s">
        <v>268</v>
      </c>
      <c r="B141" s="1" t="s">
        <v>269</v>
      </c>
      <c r="C141" s="2">
        <v>0</v>
      </c>
      <c r="D141" s="2">
        <v>184.03</v>
      </c>
      <c r="E141" s="2">
        <v>16306.79</v>
      </c>
      <c r="F141" s="2"/>
      <c r="G141" s="2">
        <v>16122.76</v>
      </c>
      <c r="H141" s="2"/>
    </row>
    <row r="142" spans="1:8" x14ac:dyDescent="0.25">
      <c r="A142" s="1" t="s">
        <v>270</v>
      </c>
      <c r="B142" s="1" t="s">
        <v>271</v>
      </c>
      <c r="C142" s="2">
        <v>3777.4</v>
      </c>
      <c r="D142" s="2"/>
      <c r="E142" s="2"/>
      <c r="F142" s="2"/>
      <c r="G142" s="2">
        <v>3777.4</v>
      </c>
      <c r="H142" s="2"/>
    </row>
    <row r="143" spans="1:8" x14ac:dyDescent="0.25">
      <c r="A143" s="1" t="s">
        <v>272</v>
      </c>
      <c r="B143" s="1" t="s">
        <v>273</v>
      </c>
      <c r="C143" s="2">
        <v>4963.7299999999996</v>
      </c>
      <c r="D143" s="2"/>
      <c r="E143" s="2">
        <f>341.71+88.69</f>
        <v>430.4</v>
      </c>
      <c r="F143" s="2">
        <v>89</v>
      </c>
      <c r="G143" s="2">
        <v>5305.13</v>
      </c>
      <c r="H143" s="2"/>
    </row>
    <row r="144" spans="1:8" x14ac:dyDescent="0.25">
      <c r="A144" s="1" t="s">
        <v>274</v>
      </c>
      <c r="B144" s="1" t="s">
        <v>275</v>
      </c>
      <c r="C144" s="2">
        <v>12246.22</v>
      </c>
      <c r="D144" s="2"/>
      <c r="E144" s="2">
        <v>208.26</v>
      </c>
      <c r="F144" s="2"/>
      <c r="G144" s="2">
        <v>12231.48</v>
      </c>
      <c r="H144" s="2"/>
    </row>
    <row r="145" spans="1:8" x14ac:dyDescent="0.25">
      <c r="A145" s="1" t="s">
        <v>276</v>
      </c>
      <c r="B145" s="1" t="s">
        <v>277</v>
      </c>
      <c r="C145" s="2">
        <v>61.44</v>
      </c>
      <c r="D145" s="2"/>
      <c r="E145" s="2"/>
      <c r="F145" s="2">
        <v>223</v>
      </c>
      <c r="G145" s="2">
        <v>61.44</v>
      </c>
      <c r="H145" s="2"/>
    </row>
    <row r="146" spans="1:8" x14ac:dyDescent="0.25">
      <c r="A146" s="1" t="s">
        <v>278</v>
      </c>
      <c r="B146" s="1" t="s">
        <v>279</v>
      </c>
      <c r="C146" s="2">
        <v>20708.419999999998</v>
      </c>
      <c r="D146" s="2"/>
      <c r="E146" s="2">
        <f>105.65+2035.21</f>
        <v>2140.86</v>
      </c>
      <c r="F146" s="2"/>
      <c r="G146" s="2">
        <v>22849.279999999999</v>
      </c>
      <c r="H146" s="2"/>
    </row>
    <row r="147" spans="1:8" x14ac:dyDescent="0.25">
      <c r="A147" s="1"/>
      <c r="B147" s="1"/>
      <c r="C147" s="4">
        <f>SUBTOTAL(109,Table1[Original Balance Debit])</f>
        <v>51933214.659999996</v>
      </c>
      <c r="D147" s="4">
        <f>SUBTOTAL(109,Table1[Original Balance Credit])</f>
        <v>51933214.659999982</v>
      </c>
      <c r="E147" s="4">
        <f>SUBTOTAL(109,Table1[Audit Debit])</f>
        <v>8272374.6000000015</v>
      </c>
      <c r="F147" s="4">
        <f>SUBTOTAL(109,Table1[Audit Credit])</f>
        <v>8272374.5999999996</v>
      </c>
      <c r="G147" s="4">
        <f>SUBTOTAL(109,Table1[[Final Balance Debit ]])</f>
        <v>53267048.050000004</v>
      </c>
      <c r="H147" s="4">
        <f>SUBTOTAL(109,Table1[Final Balance Credit])</f>
        <v>53267048.049999997</v>
      </c>
    </row>
    <row r="148" spans="1:8" x14ac:dyDescent="0.25">
      <c r="E148" s="3"/>
      <c r="F148" s="3"/>
    </row>
    <row r="160" spans="1:8" x14ac:dyDescent="0.25">
      <c r="E160" s="3"/>
      <c r="F160" s="3"/>
    </row>
  </sheetData>
  <pageMargins left="0.7" right="0.7" top="0.75" bottom="0.75" header="0.3" footer="0.3"/>
  <pageSetup orientation="landscape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Adjusted Trial 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Latisha Elmore</dc:creator>
  <cp:lastModifiedBy>Latisha Elmore</cp:lastModifiedBy>
  <cp:lastPrinted>2021-03-01T14:40:42Z</cp:lastPrinted>
  <dcterms:created xsi:type="dcterms:W3CDTF">2021-02-22T13:06:42Z</dcterms:created>
  <dcterms:modified xsi:type="dcterms:W3CDTF">2021-03-01T14:40:50Z</dcterms:modified>
</cp:coreProperties>
</file>