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Regulatory Support\Generation Support\_KPCo\Mitchell 2020 CPCN\03 - Discovery\Round 1\Sierra Club 1\Becker\16\"/>
    </mc:Choice>
  </mc:AlternateContent>
  <bookViews>
    <workbookView xWindow="0" yWindow="0" windowWidth="28800" windowHeight="12000"/>
  </bookViews>
  <sheets>
    <sheet name="Sheet1" sheetId="1" r:id="rId1"/>
    <sheet name="Sheet2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L12" i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G12" i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11" i="1"/>
  <c r="L11" i="1"/>
  <c r="E12" i="1" l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J12" i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I12" i="1" l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D12" i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K12" i="1" l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<sst xmlns="http://schemas.openxmlformats.org/spreadsheetml/2006/main" count="10" uniqueCount="6">
  <si>
    <t>240 MW CT</t>
  </si>
  <si>
    <t>430 MW CC</t>
  </si>
  <si>
    <t>1100 MW CC</t>
  </si>
  <si>
    <t>20 MW Internal Combustion (RICE)</t>
  </si>
  <si>
    <t>overnight cost  ($Millions)</t>
  </si>
  <si>
    <t>overnight cost  ($Millions)+ Overheads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</si>
</sst>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0" xfId="1" applyNumberFormat="1" applyFont="1" applyFill="1"/>
    <xf numFmtId="165" fontId="0" fillId="0" borderId="0" xfId="2" applyNumberFormat="1" applyFont="1"/>
    <xf numFmtId="10" fontId="0" fillId="0" borderId="0" xfId="2" applyNumberFormat="1" applyFont="1"/>
    <xf numFmtId="0" fontId="0" fillId="0" borderId="0" xfId="0" applyAlignment="1">
      <alignment wrapText="1"/>
    </xf>
    <xf numFmtId="164" fontId="0" fillId="0" borderId="0" xfId="1" applyNumberFormat="1" applyFont="1" applyFill="1" applyAlignme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4" fontId="0" fillId="0" borderId="8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7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3" fontId="0" fillId="0" borderId="5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3" fontId="0" fillId="0" borderId="6" xfId="0" applyNumberFormat="1" applyBorder="1" applyAlignment="1">
      <alignment horizontal="center"/>
    </xf>
    <xf numFmtId="164" fontId="0" fillId="0" borderId="7" xfId="1" applyNumberFormat="1" applyFont="1" applyFill="1" applyBorder="1" applyAlignment="1"/>
    <xf numFmtId="164" fontId="0" fillId="0" borderId="0" xfId="1" applyNumberFormat="1" applyFont="1" applyFill="1" applyBorder="1" applyAlignment="1"/>
    <xf numFmtId="164" fontId="0" fillId="0" borderId="8" xfId="1" applyNumberFormat="1" applyFont="1" applyFill="1" applyBorder="1" applyAlignment="1"/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8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M37"/>
  <sheetViews>
    <sheetView tabSelected="1" workbookViewId="0">
      <selection activeCell="M5" sqref="M5"/>
    </sheetView>
  </sheetViews>
  <sheetFormatPr defaultRowHeight="15" x14ac:dyDescent="0.25"/>
  <cols>
    <col min="3" max="3" width="4.42578125" style="1" customWidth="1"/>
    <col min="4" max="6" width="11.7109375" style="1" customWidth="1"/>
    <col min="7" max="7" width="13.42578125" customWidth="1"/>
    <col min="9" max="12" width="10.140625" customWidth="1"/>
  </cols>
  <sheetData>
    <row r="6" spans="1:13" x14ac:dyDescent="0.25">
      <c r="D6" s="30" t="s">
        <v>4</v>
      </c>
      <c r="E6" s="31"/>
      <c r="F6" s="31"/>
      <c r="G6" s="32"/>
      <c r="I6" s="30" t="s">
        <v>5</v>
      </c>
      <c r="J6" s="31"/>
      <c r="K6" s="31"/>
      <c r="L6" s="32"/>
    </row>
    <row r="7" spans="1:13" ht="60" x14ac:dyDescent="0.25">
      <c r="C7" s="2"/>
      <c r="D7" s="10" t="s">
        <v>0</v>
      </c>
      <c r="E7" s="2" t="s">
        <v>1</v>
      </c>
      <c r="F7" s="2" t="s">
        <v>2</v>
      </c>
      <c r="G7" s="11" t="s">
        <v>3</v>
      </c>
      <c r="I7" s="10" t="s">
        <v>0</v>
      </c>
      <c r="J7" s="2" t="s">
        <v>1</v>
      </c>
      <c r="K7" s="2" t="s">
        <v>2</v>
      </c>
      <c r="L7" s="11" t="s">
        <v>3</v>
      </c>
      <c r="M7" s="6"/>
    </row>
    <row r="8" spans="1:13" x14ac:dyDescent="0.25">
      <c r="A8">
        <v>2021</v>
      </c>
      <c r="C8" s="7"/>
      <c r="D8" s="24"/>
      <c r="E8" s="25"/>
      <c r="F8" s="25"/>
      <c r="G8" s="26"/>
      <c r="I8" s="12"/>
      <c r="J8" s="13"/>
      <c r="K8" s="13"/>
      <c r="L8" s="14"/>
    </row>
    <row r="9" spans="1:13" x14ac:dyDescent="0.25">
      <c r="A9">
        <f>+A8+1</f>
        <v>2022</v>
      </c>
      <c r="C9" s="7"/>
      <c r="D9" s="24"/>
      <c r="E9" s="25"/>
      <c r="F9" s="25"/>
      <c r="G9" s="26"/>
      <c r="I9" s="12"/>
      <c r="J9" s="13"/>
      <c r="K9" s="13"/>
      <c r="L9" s="14"/>
    </row>
    <row r="10" spans="1:13" x14ac:dyDescent="0.25">
      <c r="A10">
        <f t="shared" ref="A10:A37" si="0">+A9+1</f>
        <v>2023</v>
      </c>
      <c r="C10" s="7"/>
      <c r="D10" s="27"/>
      <c r="E10" s="28"/>
      <c r="F10" s="28"/>
      <c r="G10" s="29"/>
      <c r="I10" s="12"/>
      <c r="J10" s="13"/>
      <c r="K10" s="13"/>
      <c r="L10" s="14"/>
    </row>
    <row r="11" spans="1:13" x14ac:dyDescent="0.25">
      <c r="A11">
        <f t="shared" si="0"/>
        <v>2024</v>
      </c>
      <c r="C11" s="7"/>
      <c r="D11" s="27"/>
      <c r="E11" s="28"/>
      <c r="F11" s="28"/>
      <c r="G11" s="15">
        <f>40321.8438533315/1000</f>
        <v>40.321843853331501</v>
      </c>
      <c r="I11" s="12"/>
      <c r="J11" s="13"/>
      <c r="K11" s="13"/>
      <c r="L11" s="15">
        <f>45791.5385383247/1000</f>
        <v>45.791538538324694</v>
      </c>
    </row>
    <row r="12" spans="1:13" x14ac:dyDescent="0.25">
      <c r="A12">
        <f t="shared" si="0"/>
        <v>2025</v>
      </c>
      <c r="C12" s="7"/>
      <c r="D12" s="19">
        <f>170835.411145672/1000</f>
        <v>170.835411145672</v>
      </c>
      <c r="E12" s="20">
        <f>484504.493804014/1000</f>
        <v>484.50449380401398</v>
      </c>
      <c r="F12" s="20">
        <v>1087.154</v>
      </c>
      <c r="G12" s="18">
        <f>G11*(1+Sheet2!$B6)</f>
        <v>40.513107721950085</v>
      </c>
      <c r="H12" s="9"/>
      <c r="I12" s="16">
        <f>194009.389591475/1000</f>
        <v>194.00938959147499</v>
      </c>
      <c r="J12" s="17">
        <f>550227.967766531/1000</f>
        <v>550.22796776653104</v>
      </c>
      <c r="K12" s="17">
        <f>1234627.80403664/1000</f>
        <v>1234.6278040366401</v>
      </c>
      <c r="L12" s="18">
        <f>L11*(1+Sheet2!$B6)</f>
        <v>46.008747524171049</v>
      </c>
    </row>
    <row r="13" spans="1:13" x14ac:dyDescent="0.25">
      <c r="A13">
        <f t="shared" si="0"/>
        <v>2026</v>
      </c>
      <c r="C13" s="7"/>
      <c r="D13" s="19">
        <f>D12*(1+Sheet2!$B7)</f>
        <v>171.15617123114399</v>
      </c>
      <c r="E13" s="20">
        <f>E12*(1+Sheet2!$B7)</f>
        <v>485.41419807318107</v>
      </c>
      <c r="F13" s="20">
        <f>F12*(1+Sheet2!$B7)</f>
        <v>1089.1952372799212</v>
      </c>
      <c r="G13" s="18">
        <f>G12*(1+Sheet2!$B7)</f>
        <v>40.589175018586538</v>
      </c>
      <c r="H13" s="8"/>
      <c r="I13" s="19">
        <f>I12*(1+Sheet2!$B7)</f>
        <v>194.37366107342589</v>
      </c>
      <c r="J13" s="20">
        <f>J12*(1+Sheet2!$B7)</f>
        <v>551.2610742447855</v>
      </c>
      <c r="K13" s="20">
        <f>K12*(1+Sheet2!$B7)</f>
        <v>1236.945937714506</v>
      </c>
      <c r="L13" s="18">
        <f>L12*(1+Sheet2!$B7)</f>
        <v>46.095133418578669</v>
      </c>
    </row>
    <row r="14" spans="1:13" x14ac:dyDescent="0.25">
      <c r="A14">
        <f t="shared" si="0"/>
        <v>2027</v>
      </c>
      <c r="C14" s="7"/>
      <c r="D14" s="19">
        <f>D13*(1+Sheet2!$B8)</f>
        <v>168.74645023321872</v>
      </c>
      <c r="E14" s="20">
        <f>E13*(1+Sheet2!$B8)</f>
        <v>478.58001396299602</v>
      </c>
      <c r="F14" s="20">
        <f>F13*(1+Sheet2!$B8)</f>
        <v>1073.8603731307983</v>
      </c>
      <c r="G14" s="18">
        <f>G13*(1+Sheet2!$B8)</f>
        <v>40.017716878180593</v>
      </c>
      <c r="H14" s="8"/>
      <c r="I14" s="19">
        <f>I13*(1+Sheet2!$B8)</f>
        <v>191.6370592368512</v>
      </c>
      <c r="J14" s="20">
        <f>J13*(1+Sheet2!$B8)</f>
        <v>543.49982686240207</v>
      </c>
      <c r="K14" s="20">
        <f>K13*(1+Sheet2!$B8)</f>
        <v>1219.5308800045295</v>
      </c>
      <c r="L14" s="18">
        <f>L13*(1+Sheet2!$B8)</f>
        <v>45.446156463193823</v>
      </c>
    </row>
    <row r="15" spans="1:13" x14ac:dyDescent="0.25">
      <c r="A15">
        <f t="shared" si="0"/>
        <v>2028</v>
      </c>
      <c r="C15" s="7"/>
      <c r="D15" s="19">
        <f>D14*(1+Sheet2!$B9)</f>
        <v>168.48172888347798</v>
      </c>
      <c r="E15" s="20">
        <f>E14*(1+Sheet2!$B9)</f>
        <v>477.82924055662136</v>
      </c>
      <c r="F15" s="20">
        <f>F14*(1+Sheet2!$B9)</f>
        <v>1072.1757524053526</v>
      </c>
      <c r="G15" s="18">
        <f>G14*(1+Sheet2!$B9)</f>
        <v>39.954939000418463</v>
      </c>
      <c r="H15" s="8"/>
      <c r="I15" s="19">
        <f>I14*(1+Sheet2!$B9)</f>
        <v>191.33642819595281</v>
      </c>
      <c r="J15" s="20">
        <f>J14*(1+Sheet2!$B9)</f>
        <v>542.64721036260596</v>
      </c>
      <c r="K15" s="20">
        <f>K14*(1+Sheet2!$B9)</f>
        <v>1217.6177383641625</v>
      </c>
      <c r="L15" s="18">
        <f>L14*(1+Sheet2!$B9)</f>
        <v>45.374862709382484</v>
      </c>
    </row>
    <row r="16" spans="1:13" x14ac:dyDescent="0.25">
      <c r="A16">
        <f t="shared" si="0"/>
        <v>2029</v>
      </c>
      <c r="C16" s="7"/>
      <c r="D16" s="19">
        <f>D15*(1+Sheet2!$B10)</f>
        <v>169.17259675563835</v>
      </c>
      <c r="E16" s="20">
        <f>E15*(1+Sheet2!$B10)</f>
        <v>479.78860358587696</v>
      </c>
      <c r="F16" s="20">
        <f>F15*(1+Sheet2!$B10)</f>
        <v>1076.5722634428107</v>
      </c>
      <c r="G16" s="18">
        <f>G15*(1+Sheet2!$B10)</f>
        <v>40.118776253706663</v>
      </c>
      <c r="H16" s="8"/>
      <c r="I16" s="19">
        <f>I15*(1+Sheet2!$B10)</f>
        <v>192.12101292149254</v>
      </c>
      <c r="J16" s="20">
        <f>J15*(1+Sheet2!$B10)</f>
        <v>544.87236276364911</v>
      </c>
      <c r="K16" s="20">
        <f>K15*(1+Sheet2!$B10)</f>
        <v>1222.6106416396872</v>
      </c>
      <c r="L16" s="18">
        <f>L15*(1+Sheet2!$B10)</f>
        <v>45.560924634656764</v>
      </c>
    </row>
    <row r="17" spans="1:12" x14ac:dyDescent="0.25">
      <c r="A17">
        <f t="shared" si="0"/>
        <v>2030</v>
      </c>
      <c r="C17" s="7"/>
      <c r="D17" s="19">
        <f>D16*(1+Sheet2!$B11)</f>
        <v>169.6244548810285</v>
      </c>
      <c r="E17" s="20">
        <f>E16*(1+Sheet2!$B11)</f>
        <v>481.07011361266353</v>
      </c>
      <c r="F17" s="20">
        <f>F16*(1+Sheet2!$B11)</f>
        <v>1079.447775991152</v>
      </c>
      <c r="G17" s="18">
        <f>G16*(1+Sheet2!$B11)</f>
        <v>40.22593305911488</v>
      </c>
      <c r="H17" s="8"/>
      <c r="I17" s="19">
        <f>I16*(1+Sheet2!$B11)</f>
        <v>192.63416601136416</v>
      </c>
      <c r="J17" s="20">
        <f>J16*(1+Sheet2!$B11)</f>
        <v>546.32771078772021</v>
      </c>
      <c r="K17" s="20">
        <f>K16*(1+Sheet2!$B11)</f>
        <v>1225.8762210728109</v>
      </c>
      <c r="L17" s="18">
        <f>L16*(1+Sheet2!$B11)</f>
        <v>45.682617357894884</v>
      </c>
    </row>
    <row r="18" spans="1:12" x14ac:dyDescent="0.25">
      <c r="A18">
        <f t="shared" si="0"/>
        <v>2031</v>
      </c>
      <c r="C18" s="7"/>
      <c r="D18" s="19">
        <f>D17*(1+Sheet2!$B12)</f>
        <v>170.4356920958902</v>
      </c>
      <c r="E18" s="20">
        <f>E17*(1+Sheet2!$B12)</f>
        <v>483.3708548553933</v>
      </c>
      <c r="F18" s="20">
        <f>F17*(1+Sheet2!$B12)</f>
        <v>1084.6102875405504</v>
      </c>
      <c r="G18" s="18">
        <f>G17*(1+Sheet2!$B12)</f>
        <v>40.41831554266053</v>
      </c>
      <c r="H18" s="8"/>
      <c r="I18" s="19">
        <f>I17*(1+Sheet2!$B12)</f>
        <v>193.55544829010086</v>
      </c>
      <c r="J18" s="20">
        <f>J17*(1+Sheet2!$B12)</f>
        <v>548.94054966647775</v>
      </c>
      <c r="K18" s="20">
        <f>K17*(1+Sheet2!$B12)</f>
        <v>1231.7390337907402</v>
      </c>
      <c r="L18" s="18">
        <f>L17*(1+Sheet2!$B12)</f>
        <v>45.901096699797584</v>
      </c>
    </row>
    <row r="19" spans="1:12" x14ac:dyDescent="0.25">
      <c r="A19">
        <f t="shared" si="0"/>
        <v>2032</v>
      </c>
      <c r="C19" s="7"/>
      <c r="D19" s="19">
        <f>D18*(1+Sheet2!$B13)</f>
        <v>171.51352538398763</v>
      </c>
      <c r="E19" s="20">
        <f>E18*(1+Sheet2!$B13)</f>
        <v>486.42768638787612</v>
      </c>
      <c r="F19" s="20">
        <f>F18*(1+Sheet2!$B13)</f>
        <v>1091.4693500887072</v>
      </c>
      <c r="G19" s="18">
        <f>G18*(1+Sheet2!$B13)</f>
        <v>40.673920489048136</v>
      </c>
      <c r="H19" s="8"/>
      <c r="I19" s="19">
        <f>I18*(1+Sheet2!$B13)</f>
        <v>194.77949064117317</v>
      </c>
      <c r="J19" s="20">
        <f>J18*(1+Sheet2!$B13)</f>
        <v>552.41204316846176</v>
      </c>
      <c r="K19" s="20">
        <f>K18*(1+Sheet2!$B13)</f>
        <v>1239.5285367788917</v>
      </c>
      <c r="L19" s="18">
        <f>L18*(1+Sheet2!$B13)</f>
        <v>46.191374688960707</v>
      </c>
    </row>
    <row r="20" spans="1:12" x14ac:dyDescent="0.25">
      <c r="A20">
        <f t="shared" si="0"/>
        <v>2033</v>
      </c>
      <c r="C20" s="7"/>
      <c r="D20" s="19">
        <f>D19*(1+Sheet2!$B14)</f>
        <v>172.14770651477588</v>
      </c>
      <c r="E20" s="20">
        <f>E19*(1+Sheet2!$B14)</f>
        <v>488.22628075242864</v>
      </c>
      <c r="F20" s="20">
        <f>F19*(1+Sheet2!$B14)</f>
        <v>1095.505120825215</v>
      </c>
      <c r="G20" s="18">
        <f>G19*(1+Sheet2!$B14)</f>
        <v>40.824314650858916</v>
      </c>
      <c r="H20" s="8"/>
      <c r="I20" s="19">
        <f>I19*(1+Sheet2!$B14)</f>
        <v>195.4996990174667</v>
      </c>
      <c r="J20" s="20">
        <f>J19*(1+Sheet2!$B14)</f>
        <v>554.4546184896401</v>
      </c>
      <c r="K20" s="20">
        <f>K19*(1+Sheet2!$B14)</f>
        <v>1244.1117648790596</v>
      </c>
      <c r="L20" s="18">
        <f>L19*(1+Sheet2!$B14)</f>
        <v>46.362169955207648</v>
      </c>
    </row>
    <row r="21" spans="1:12" x14ac:dyDescent="0.25">
      <c r="A21">
        <f t="shared" si="0"/>
        <v>2034</v>
      </c>
      <c r="C21" s="7"/>
      <c r="D21" s="19">
        <f>D20*(1+Sheet2!$B15)</f>
        <v>172.84205781688175</v>
      </c>
      <c r="E21" s="20">
        <f>E20*(1+Sheet2!$B15)</f>
        <v>490.19552310032861</v>
      </c>
      <c r="F21" s="20">
        <f>F20*(1+Sheet2!$B15)</f>
        <v>1099.9237995430947</v>
      </c>
      <c r="G21" s="18">
        <f>G20*(1+Sheet2!$B15)</f>
        <v>40.988977989158869</v>
      </c>
      <c r="H21" s="8"/>
      <c r="I21" s="19">
        <f>I20*(1+Sheet2!$B15)</f>
        <v>196.288239703383</v>
      </c>
      <c r="J21" s="20">
        <f>J20*(1+Sheet2!$B15)</f>
        <v>556.69099034786086</v>
      </c>
      <c r="K21" s="20">
        <f>K20*(1+Sheet2!$B15)</f>
        <v>1249.1298429086664</v>
      </c>
      <c r="L21" s="18">
        <f>L20*(1+Sheet2!$B15)</f>
        <v>46.549170024674666</v>
      </c>
    </row>
    <row r="22" spans="1:12" x14ac:dyDescent="0.25">
      <c r="A22">
        <f t="shared" si="0"/>
        <v>2035</v>
      </c>
      <c r="C22" s="7"/>
      <c r="D22" s="19">
        <f>D21*(1+Sheet2!$B16)</f>
        <v>173.38565586653976</v>
      </c>
      <c r="E22" s="20">
        <f>E21*(1+Sheet2!$B16)</f>
        <v>491.73721575126166</v>
      </c>
      <c r="F22" s="20">
        <f>F21*(1+Sheet2!$B16)</f>
        <v>1103.3831221162934</v>
      </c>
      <c r="G22" s="18">
        <f>G21*(1+Sheet2!$B16)</f>
        <v>41.117890643716528</v>
      </c>
      <c r="H22" s="8"/>
      <c r="I22" s="19">
        <f>I21*(1+Sheet2!$B16)</f>
        <v>196.90557732144475</v>
      </c>
      <c r="J22" s="20">
        <f>J21*(1+Sheet2!$B16)</f>
        <v>558.44181500499315</v>
      </c>
      <c r="K22" s="20">
        <f>K21*(1+Sheet2!$B16)</f>
        <v>1253.0584269289641</v>
      </c>
      <c r="L22" s="18">
        <f>L21*(1+Sheet2!$B16)</f>
        <v>46.695569797728865</v>
      </c>
    </row>
    <row r="23" spans="1:12" x14ac:dyDescent="0.25">
      <c r="A23">
        <f t="shared" si="0"/>
        <v>2036</v>
      </c>
      <c r="C23" s="7"/>
      <c r="D23" s="19">
        <f>D22*(1+Sheet2!$B17)</f>
        <v>173.76988595845359</v>
      </c>
      <c r="E23" s="20">
        <f>E22*(1+Sheet2!$B17)</f>
        <v>492.8269266310993</v>
      </c>
      <c r="F23" s="20">
        <f>F22*(1+Sheet2!$B17)</f>
        <v>1105.8282667063006</v>
      </c>
      <c r="G23" s="18">
        <f>G22*(1+Sheet2!$B17)</f>
        <v>41.209009662890168</v>
      </c>
      <c r="H23" s="8"/>
      <c r="I23" s="19">
        <f>I22*(1+Sheet2!$B17)</f>
        <v>197.34192857376979</v>
      </c>
      <c r="J23" s="20">
        <f>J22*(1+Sheet2!$B17)</f>
        <v>559.67934615389652</v>
      </c>
      <c r="K23" s="20">
        <f>K22*(1+Sheet2!$B17)</f>
        <v>1255.8352584502688</v>
      </c>
      <c r="L23" s="18">
        <f>L22*(1+Sheet2!$B17)</f>
        <v>46.799049194485654</v>
      </c>
    </row>
    <row r="24" spans="1:12" x14ac:dyDescent="0.25">
      <c r="A24">
        <f t="shared" si="0"/>
        <v>2037</v>
      </c>
      <c r="C24" s="7"/>
      <c r="D24" s="19">
        <f>D23*(1+Sheet2!$B18)</f>
        <v>174.32378997049696</v>
      </c>
      <c r="E24" s="20">
        <f>E23*(1+Sheet2!$B18)</f>
        <v>494.39784791241522</v>
      </c>
      <c r="F24" s="20">
        <f>F23*(1+Sheet2!$B18)</f>
        <v>1109.3531738568183</v>
      </c>
      <c r="G24" s="18">
        <f>G23*(1+Sheet2!$B18)</f>
        <v>41.340366345658936</v>
      </c>
      <c r="H24" s="8"/>
      <c r="I24" s="19">
        <f>I23*(1+Sheet2!$B18)</f>
        <v>197.97097016736055</v>
      </c>
      <c r="J24" s="20">
        <f>J23*(1+Sheet2!$B18)</f>
        <v>561.46336433162946</v>
      </c>
      <c r="K24" s="20">
        <f>K23*(1+Sheet2!$B18)</f>
        <v>1259.8383236780808</v>
      </c>
      <c r="L24" s="18">
        <f>L23*(1+Sheet2!$B18)</f>
        <v>46.948224530394192</v>
      </c>
    </row>
    <row r="25" spans="1:12" x14ac:dyDescent="0.25">
      <c r="A25">
        <f t="shared" si="0"/>
        <v>2038</v>
      </c>
      <c r="C25" s="7"/>
      <c r="D25" s="19">
        <f>D24*(1+Sheet2!$B19)</f>
        <v>175.12907374631459</v>
      </c>
      <c r="E25" s="20">
        <f>E24*(1+Sheet2!$B19)</f>
        <v>496.68170466994894</v>
      </c>
      <c r="F25" s="20">
        <f>F24*(1+Sheet2!$B19)</f>
        <v>1114.4777992031916</v>
      </c>
      <c r="G25" s="18">
        <f>G24*(1+Sheet2!$B19)</f>
        <v>41.531336988909345</v>
      </c>
      <c r="H25" s="8"/>
      <c r="I25" s="19">
        <f>I24*(1+Sheet2!$B19)</f>
        <v>198.8854914176479</v>
      </c>
      <c r="J25" s="20">
        <f>J24*(1+Sheet2!$B19)</f>
        <v>564.05702832946224</v>
      </c>
      <c r="K25" s="20">
        <f>K24*(1+Sheet2!$B19)</f>
        <v>1265.6581108820128</v>
      </c>
      <c r="L25" s="18">
        <f>L24*(1+Sheet2!$B19)</f>
        <v>47.165100514585262</v>
      </c>
    </row>
    <row r="26" spans="1:12" x14ac:dyDescent="0.25">
      <c r="A26">
        <f t="shared" si="0"/>
        <v>2039</v>
      </c>
      <c r="C26" s="7"/>
      <c r="D26" s="19">
        <f>D25*(1+Sheet2!$B20)</f>
        <v>176.04340790319185</v>
      </c>
      <c r="E26" s="20">
        <f>E25*(1+Sheet2!$B20)</f>
        <v>499.27483805414988</v>
      </c>
      <c r="F26" s="20">
        <f>F25*(1+Sheet2!$B20)</f>
        <v>1120.2963940092657</v>
      </c>
      <c r="G26" s="18">
        <f>G25*(1+Sheet2!$B20)</f>
        <v>41.748168604456779</v>
      </c>
      <c r="H26" s="8"/>
      <c r="I26" s="19">
        <f>I25*(1+Sheet2!$B20)</f>
        <v>199.92385583207911</v>
      </c>
      <c r="J26" s="20">
        <f>J25*(1+Sheet2!$B20)</f>
        <v>567.00192260884035</v>
      </c>
      <c r="K26" s="20">
        <f>K25*(1+Sheet2!$B20)</f>
        <v>1272.2660053735035</v>
      </c>
      <c r="L26" s="18">
        <f>L25*(1+Sheet2!$B20)</f>
        <v>47.411345535417745</v>
      </c>
    </row>
    <row r="27" spans="1:12" x14ac:dyDescent="0.25">
      <c r="A27">
        <f t="shared" si="0"/>
        <v>2040</v>
      </c>
      <c r="C27" s="7"/>
      <c r="D27" s="19">
        <f>D26*(1+Sheet2!$B21)</f>
        <v>177.30273005458048</v>
      </c>
      <c r="E27" s="20">
        <f>E26*(1+Sheet2!$B21)</f>
        <v>502.84638822283506</v>
      </c>
      <c r="F27" s="20">
        <f>F26*(1+Sheet2!$B21)</f>
        <v>1128.3104064730126</v>
      </c>
      <c r="G27" s="18">
        <f>G26*(1+Sheet2!$B21)</f>
        <v>42.046813092936638</v>
      </c>
      <c r="H27" s="8"/>
      <c r="I27" s="19">
        <f>I26*(1+Sheet2!$B21)</f>
        <v>201.35400617533315</v>
      </c>
      <c r="J27" s="20">
        <f>J26*(1+Sheet2!$B21)</f>
        <v>571.05795679680557</v>
      </c>
      <c r="K27" s="20">
        <f>K26*(1+Sheet2!$B21)</f>
        <v>1281.3671286822878</v>
      </c>
      <c r="L27" s="18">
        <f>L26*(1+Sheet2!$B21)</f>
        <v>47.750501419588794</v>
      </c>
    </row>
    <row r="28" spans="1:12" x14ac:dyDescent="0.25">
      <c r="A28">
        <f t="shared" si="0"/>
        <v>2041</v>
      </c>
      <c r="C28" s="7"/>
      <c r="D28" s="19">
        <f>D27*(1+Sheet2!$B22)</f>
        <v>178.49051495845669</v>
      </c>
      <c r="E28" s="20">
        <f>E27*(1+Sheet2!$B22)</f>
        <v>506.21505236419313</v>
      </c>
      <c r="F28" s="20">
        <f>F27*(1+Sheet2!$B22)</f>
        <v>1135.8691737141178</v>
      </c>
      <c r="G28" s="18">
        <f>G27*(1+Sheet2!$B22)</f>
        <v>42.328492736744266</v>
      </c>
      <c r="H28" s="8"/>
      <c r="I28" s="19">
        <f>I27*(1+Sheet2!$B22)</f>
        <v>202.70291517857541</v>
      </c>
      <c r="J28" s="20">
        <f>J27*(1+Sheet2!$B22)</f>
        <v>574.88358328384743</v>
      </c>
      <c r="K28" s="20">
        <f>K27*(1+Sheet2!$B22)</f>
        <v>1289.9512521828312</v>
      </c>
      <c r="L28" s="18">
        <f>L27*(1+Sheet2!$B22)</f>
        <v>48.07039116252308</v>
      </c>
    </row>
    <row r="29" spans="1:12" x14ac:dyDescent="0.25">
      <c r="A29">
        <f t="shared" si="0"/>
        <v>2042</v>
      </c>
      <c r="C29" s="7"/>
      <c r="D29" s="19">
        <f>D28*(1+Sheet2!$B23)</f>
        <v>179.66293820854278</v>
      </c>
      <c r="E29" s="20">
        <f>E28*(1+Sheet2!$B23)</f>
        <v>509.5401494825104</v>
      </c>
      <c r="F29" s="20">
        <f>F28*(1+Sheet2!$B23)</f>
        <v>1143.3301832172192</v>
      </c>
      <c r="G29" s="18">
        <f>G28*(1+Sheet2!$B23)</f>
        <v>42.606529410217981</v>
      </c>
      <c r="H29" s="8"/>
      <c r="I29" s="19">
        <f>I28*(1+Sheet2!$B23)</f>
        <v>204.03437870576005</v>
      </c>
      <c r="J29" s="20">
        <f>J28*(1+Sheet2!$B23)</f>
        <v>578.65973284166375</v>
      </c>
      <c r="K29" s="20">
        <f>K28*(1+Sheet2!$B23)</f>
        <v>1298.4243569855644</v>
      </c>
      <c r="L29" s="18">
        <f>L28*(1+Sheet2!$B23)</f>
        <v>48.386143762893987</v>
      </c>
    </row>
    <row r="30" spans="1:12" x14ac:dyDescent="0.25">
      <c r="A30">
        <f t="shared" si="0"/>
        <v>2043</v>
      </c>
      <c r="C30" s="7"/>
      <c r="D30" s="19">
        <f>D29*(1+Sheet2!$B24)</f>
        <v>181.0339619193372</v>
      </c>
      <c r="E30" s="20">
        <f>E29*(1+Sheet2!$B24)</f>
        <v>513.42849525659187</v>
      </c>
      <c r="F30" s="20">
        <f>F29*(1+Sheet2!$B24)</f>
        <v>1152.055036579231</v>
      </c>
      <c r="G30" s="18">
        <f>G29*(1+Sheet2!$B24)</f>
        <v>42.931663590024527</v>
      </c>
      <c r="H30" s="8"/>
      <c r="I30" s="19">
        <f>I29*(1+Sheet2!$B24)</f>
        <v>205.59138302625104</v>
      </c>
      <c r="J30" s="20">
        <f>J29*(1+Sheet2!$B24)</f>
        <v>583.07553624618674</v>
      </c>
      <c r="K30" s="20">
        <f>K29*(1+Sheet2!$B24)</f>
        <v>1308.3327476522797</v>
      </c>
      <c r="L30" s="18">
        <f>L29*(1+Sheet2!$B24)</f>
        <v>48.755382689042648</v>
      </c>
    </row>
    <row r="31" spans="1:12" x14ac:dyDescent="0.25">
      <c r="A31">
        <f t="shared" si="0"/>
        <v>2044</v>
      </c>
      <c r="C31" s="7"/>
      <c r="D31" s="19">
        <f>D30*(1+Sheet2!$B25)</f>
        <v>182.49116131866762</v>
      </c>
      <c r="E31" s="20">
        <f>E30*(1+Sheet2!$B25)</f>
        <v>517.56124298500083</v>
      </c>
      <c r="F31" s="20">
        <f>F30*(1+Sheet2!$B25)</f>
        <v>1161.3282905560004</v>
      </c>
      <c r="G31" s="18">
        <f>G30*(1+Sheet2!$B25)</f>
        <v>43.277234077088792</v>
      </c>
      <c r="H31" s="8"/>
      <c r="I31" s="19">
        <f>I30*(1+Sheet2!$B25)</f>
        <v>207.24625284557726</v>
      </c>
      <c r="J31" s="20">
        <f>J30*(1+Sheet2!$B25)</f>
        <v>587.76889495178023</v>
      </c>
      <c r="K31" s="20">
        <f>K30*(1+Sheet2!$B25)</f>
        <v>1318.8639301651647</v>
      </c>
      <c r="L31" s="18">
        <f>L30*(1+Sheet2!$B25)</f>
        <v>49.147830126061415</v>
      </c>
    </row>
    <row r="32" spans="1:12" x14ac:dyDescent="0.25">
      <c r="A32">
        <f t="shared" si="0"/>
        <v>2045</v>
      </c>
      <c r="C32" s="7"/>
      <c r="D32" s="19">
        <f>D31*(1+Sheet2!$B26)</f>
        <v>183.78522710274206</v>
      </c>
      <c r="E32" s="20">
        <f>E31*(1+Sheet2!$B26)</f>
        <v>521.231329201069</v>
      </c>
      <c r="F32" s="20">
        <f>F31*(1+Sheet2!$B26)</f>
        <v>1169.5634028432301</v>
      </c>
      <c r="G32" s="18">
        <f>G31*(1+Sheet2!$B26)</f>
        <v>43.584117914332538</v>
      </c>
      <c r="H32" s="8"/>
      <c r="I32" s="19">
        <f>I31*(1+Sheet2!$B26)</f>
        <v>208.71585982679858</v>
      </c>
      <c r="J32" s="20">
        <f>J31*(1+Sheet2!$B26)</f>
        <v>591.93683169131441</v>
      </c>
      <c r="K32" s="20">
        <f>K31*(1+Sheet2!$B26)</f>
        <v>1328.2161457658776</v>
      </c>
      <c r="L32" s="18">
        <f>L31*(1+Sheet2!$B26)</f>
        <v>49.496343034128117</v>
      </c>
    </row>
    <row r="33" spans="1:12" x14ac:dyDescent="0.25">
      <c r="A33">
        <f t="shared" si="0"/>
        <v>2046</v>
      </c>
      <c r="C33" s="7"/>
      <c r="D33" s="19">
        <f>D32*(1+Sheet2!$B27)</f>
        <v>185.14630940956326</v>
      </c>
      <c r="E33" s="20">
        <f>E32*(1+Sheet2!$B27)</f>
        <v>525.09148026500554</v>
      </c>
      <c r="F33" s="20">
        <f>F32*(1+Sheet2!$B27)</f>
        <v>1178.2249915868433</v>
      </c>
      <c r="G33" s="18">
        <f>G32*(1+Sheet2!$B27)</f>
        <v>43.906894519867024</v>
      </c>
      <c r="H33" s="8"/>
      <c r="I33" s="19">
        <f>I32*(1+Sheet2!$B27)</f>
        <v>210.26157418285192</v>
      </c>
      <c r="J33" s="20">
        <f>J32*(1+Sheet2!$B27)</f>
        <v>596.32061574769261</v>
      </c>
      <c r="K33" s="20">
        <f>K32*(1+Sheet2!$B27)</f>
        <v>1338.0526898893374</v>
      </c>
      <c r="L33" s="18">
        <f>L32*(1+Sheet2!$B27)</f>
        <v>49.862904578916719</v>
      </c>
    </row>
    <row r="34" spans="1:12" x14ac:dyDescent="0.25">
      <c r="A34">
        <f t="shared" si="0"/>
        <v>2047</v>
      </c>
      <c r="C34" s="7"/>
      <c r="D34" s="19">
        <f>D33*(1+Sheet2!$B28)</f>
        <v>186.50443602957318</v>
      </c>
      <c r="E34" s="20">
        <f>E33*(1+Sheet2!$B28)</f>
        <v>528.94324873699156</v>
      </c>
      <c r="F34" s="20">
        <f>F33*(1+Sheet2!$B28)</f>
        <v>1186.8677710758759</v>
      </c>
      <c r="G34" s="18">
        <f>G33*(1+Sheet2!$B28)</f>
        <v>44.228970193098455</v>
      </c>
      <c r="H34" s="8"/>
      <c r="I34" s="19">
        <f>I33*(1+Sheet2!$B28)</f>
        <v>211.80393191049762</v>
      </c>
      <c r="J34" s="20">
        <f>J33*(1+Sheet2!$B28)</f>
        <v>600.69488010592033</v>
      </c>
      <c r="K34" s="20">
        <f>K33*(1+Sheet2!$B28)</f>
        <v>1347.8678732592348</v>
      </c>
      <c r="L34" s="18">
        <f>L33*(1+Sheet2!$B28)</f>
        <v>50.228670109299706</v>
      </c>
    </row>
    <row r="35" spans="1:12" x14ac:dyDescent="0.25">
      <c r="A35">
        <f t="shared" si="0"/>
        <v>2048</v>
      </c>
      <c r="C35" s="7"/>
      <c r="D35" s="19">
        <f>D34*(1+Sheet2!$B29)</f>
        <v>187.8037016598268</v>
      </c>
      <c r="E35" s="20">
        <f>E34*(1+Sheet2!$B29)</f>
        <v>532.62808218154134</v>
      </c>
      <c r="F35" s="20">
        <f>F34*(1+Sheet2!$B29)</f>
        <v>1195.1359738888646</v>
      </c>
      <c r="G35" s="18">
        <f>G34*(1+Sheet2!$B29)</f>
        <v>44.537087158339389</v>
      </c>
      <c r="H35" s="8"/>
      <c r="I35" s="19">
        <f>I34*(1+Sheet2!$B29)</f>
        <v>213.27944410174786</v>
      </c>
      <c r="J35" s="20">
        <f>J34*(1+Sheet2!$B29)</f>
        <v>604.8795645488533</v>
      </c>
      <c r="K35" s="20">
        <f>K34*(1+Sheet2!$B29)</f>
        <v>1357.2576681570413</v>
      </c>
      <c r="L35" s="18">
        <f>L34*(1+Sheet2!$B29)</f>
        <v>50.578583420294692</v>
      </c>
    </row>
    <row r="36" spans="1:12" x14ac:dyDescent="0.25">
      <c r="A36">
        <f t="shared" si="0"/>
        <v>2049</v>
      </c>
      <c r="C36" s="3"/>
      <c r="D36" s="19">
        <f>D35*(1+Sheet2!$B30)</f>
        <v>188.95581665170556</v>
      </c>
      <c r="E36" s="20">
        <f>E35*(1+Sheet2!$B30)</f>
        <v>535.89558326460576</v>
      </c>
      <c r="F36" s="20">
        <f>F35*(1+Sheet2!$B30)</f>
        <v>1202.4677466956916</v>
      </c>
      <c r="G36" s="18">
        <f>G35*(1+Sheet2!$B30)</f>
        <v>44.810307789009791</v>
      </c>
      <c r="H36" s="8"/>
      <c r="I36" s="19">
        <f>I35*(1+Sheet2!$B30)</f>
        <v>214.58784453708259</v>
      </c>
      <c r="J36" s="20">
        <f>J35*(1+Sheet2!$B30)</f>
        <v>608.59030511700314</v>
      </c>
      <c r="K36" s="20">
        <f>K35*(1+Sheet2!$B30)</f>
        <v>1365.5840051435111</v>
      </c>
      <c r="L36" s="18">
        <f>L35*(1+Sheet2!$B30)</f>
        <v>50.88886667728854</v>
      </c>
    </row>
    <row r="37" spans="1:12" x14ac:dyDescent="0.25">
      <c r="A37">
        <f t="shared" si="0"/>
        <v>2050</v>
      </c>
      <c r="C37" s="3"/>
      <c r="D37" s="21">
        <f>D36*(1+Sheet2!$B31)</f>
        <v>190.2115301615417</v>
      </c>
      <c r="E37" s="22">
        <f>E36*(1+Sheet2!$B31)</f>
        <v>539.45689900333889</v>
      </c>
      <c r="F37" s="22">
        <f>F36*(1+Sheet2!$B31)</f>
        <v>1210.4587946635413</v>
      </c>
      <c r="G37" s="23">
        <f>G36*(1+Sheet2!$B31)</f>
        <v>45.108096498919117</v>
      </c>
      <c r="H37" s="8"/>
      <c r="I37" s="21">
        <f>I36*(1+Sheet2!$B31)</f>
        <v>216.01389672328503</v>
      </c>
      <c r="J37" s="22">
        <f>J36*(1+Sheet2!$B31)</f>
        <v>612.63471656531203</v>
      </c>
      <c r="K37" s="22">
        <f>K36*(1+Sheet2!$B31)</f>
        <v>1374.6590487937187</v>
      </c>
      <c r="L37" s="23">
        <f>L36*(1+Sheet2!$B31)</f>
        <v>51.227050695749895</v>
      </c>
    </row>
  </sheetData>
  <mergeCells count="2">
    <mergeCell ref="D6:G6"/>
    <mergeCell ref="I6:L6"/>
  </mergeCells>
  <pageMargins left="0.7" right="0.7" top="0.75" bottom="0.75" header="0.3" footer="0.3"/>
  <pageSetup scale="86" orientation="landscape" r:id="rId1"/>
  <headerFooter>
    <oddHeader xml:space="preserve">&amp;RKPSC Case No. 2021-00004
Sierra Club First Set of Data Requests
Dated March 12, 2021
Item No. 16
Attachment1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1"/>
  <sheetViews>
    <sheetView workbookViewId="0">
      <selection activeCell="E24" sqref="E24"/>
    </sheetView>
  </sheetViews>
  <sheetFormatPr defaultRowHeight="15" x14ac:dyDescent="0.25"/>
  <sheetData>
    <row r="2" spans="1:2" x14ac:dyDescent="0.25">
      <c r="A2">
        <v>2021</v>
      </c>
      <c r="B2" s="4"/>
    </row>
    <row r="3" spans="1:2" x14ac:dyDescent="0.25">
      <c r="A3">
        <v>2022</v>
      </c>
      <c r="B3" s="4"/>
    </row>
    <row r="4" spans="1:2" x14ac:dyDescent="0.25">
      <c r="A4">
        <v>2023</v>
      </c>
      <c r="B4" s="4"/>
    </row>
    <row r="5" spans="1:2" x14ac:dyDescent="0.25">
      <c r="A5">
        <v>2024</v>
      </c>
      <c r="B5" s="5">
        <v>-6.6117738800937076E-3</v>
      </c>
    </row>
    <row r="6" spans="1:2" x14ac:dyDescent="0.25">
      <c r="A6">
        <v>2025</v>
      </c>
      <c r="B6" s="5">
        <v>4.7434306157798645E-3</v>
      </c>
    </row>
    <row r="7" spans="1:2" x14ac:dyDescent="0.25">
      <c r="A7">
        <v>2026</v>
      </c>
      <c r="B7" s="5">
        <v>1.8775971756725962E-3</v>
      </c>
    </row>
    <row r="8" spans="1:2" x14ac:dyDescent="0.25">
      <c r="A8">
        <v>2027</v>
      </c>
      <c r="B8" s="5">
        <v>-1.4079077491579106E-2</v>
      </c>
    </row>
    <row r="9" spans="1:2" x14ac:dyDescent="0.25">
      <c r="A9">
        <v>2028</v>
      </c>
      <c r="B9" s="5">
        <v>-1.5687521093028511E-3</v>
      </c>
    </row>
    <row r="10" spans="1:2" x14ac:dyDescent="0.25">
      <c r="A10">
        <v>2029</v>
      </c>
      <c r="B10" s="5">
        <v>4.100550705045114E-3</v>
      </c>
    </row>
    <row r="11" spans="1:2" x14ac:dyDescent="0.25">
      <c r="A11">
        <v>2030</v>
      </c>
      <c r="B11" s="5">
        <v>2.670988883872516E-3</v>
      </c>
    </row>
    <row r="12" spans="1:2" x14ac:dyDescent="0.25">
      <c r="A12">
        <v>2031</v>
      </c>
      <c r="B12" s="5">
        <v>4.7825486922312699E-3</v>
      </c>
    </row>
    <row r="13" spans="1:2" x14ac:dyDescent="0.25">
      <c r="A13">
        <v>2032</v>
      </c>
      <c r="B13" s="5">
        <v>6.3239880968770645E-3</v>
      </c>
    </row>
    <row r="14" spans="1:2" x14ac:dyDescent="0.25">
      <c r="A14">
        <v>2033</v>
      </c>
      <c r="B14" s="5">
        <v>3.6975575504523128E-3</v>
      </c>
    </row>
    <row r="15" spans="1:2" x14ac:dyDescent="0.25">
      <c r="A15">
        <v>2034</v>
      </c>
      <c r="B15" s="5">
        <v>4.0334624036728606E-3</v>
      </c>
    </row>
    <row r="16" spans="1:2" x14ac:dyDescent="0.25">
      <c r="A16">
        <v>2035</v>
      </c>
      <c r="B16" s="5">
        <v>3.1450565708603939E-3</v>
      </c>
    </row>
    <row r="17" spans="1:2" x14ac:dyDescent="0.25">
      <c r="A17">
        <v>2036</v>
      </c>
      <c r="B17" s="5">
        <v>2.2160431322506557E-3</v>
      </c>
    </row>
    <row r="18" spans="1:2" x14ac:dyDescent="0.25">
      <c r="A18">
        <v>2037</v>
      </c>
      <c r="B18" s="5">
        <v>3.1875719373828382E-3</v>
      </c>
    </row>
    <row r="19" spans="1:2" x14ac:dyDescent="0.25">
      <c r="A19">
        <v>2038</v>
      </c>
      <c r="B19" s="5">
        <v>4.6194714786427227E-3</v>
      </c>
    </row>
    <row r="20" spans="1:2" x14ac:dyDescent="0.25">
      <c r="A20">
        <v>2039</v>
      </c>
      <c r="B20" s="5">
        <v>5.2209158497675823E-3</v>
      </c>
    </row>
    <row r="21" spans="1:2" x14ac:dyDescent="0.25">
      <c r="A21">
        <v>2040</v>
      </c>
      <c r="B21" s="5">
        <v>7.1534751933519658E-3</v>
      </c>
    </row>
    <row r="22" spans="1:2" x14ac:dyDescent="0.25">
      <c r="A22">
        <v>2041</v>
      </c>
      <c r="B22" s="5">
        <v>6.6991912843674672E-3</v>
      </c>
    </row>
    <row r="23" spans="1:2" x14ac:dyDescent="0.25">
      <c r="A23">
        <v>2042</v>
      </c>
      <c r="B23" s="5">
        <v>6.5685465155331801E-3</v>
      </c>
    </row>
    <row r="24" spans="1:2" x14ac:dyDescent="0.25">
      <c r="A24">
        <v>2043</v>
      </c>
      <c r="B24" s="5">
        <v>7.631088105678252E-3</v>
      </c>
    </row>
    <row r="25" spans="1:2" x14ac:dyDescent="0.25">
      <c r="A25">
        <v>2044</v>
      </c>
      <c r="B25" s="5">
        <v>8.0493150781271172E-3</v>
      </c>
    </row>
    <row r="26" spans="1:2" x14ac:dyDescent="0.25">
      <c r="A26">
        <v>2045</v>
      </c>
      <c r="B26" s="5">
        <v>7.0911148502952326E-3</v>
      </c>
    </row>
    <row r="27" spans="1:2" x14ac:dyDescent="0.25">
      <c r="A27">
        <v>2046</v>
      </c>
      <c r="B27" s="5">
        <v>7.4058308618043522E-3</v>
      </c>
    </row>
    <row r="28" spans="1:2" x14ac:dyDescent="0.25">
      <c r="A28">
        <v>2047</v>
      </c>
      <c r="B28" s="5">
        <v>7.335423667590435E-3</v>
      </c>
    </row>
    <row r="29" spans="1:2" x14ac:dyDescent="0.25">
      <c r="A29">
        <v>2048</v>
      </c>
      <c r="B29" s="5">
        <v>6.9664060432728103E-3</v>
      </c>
    </row>
    <row r="30" spans="1:2" x14ac:dyDescent="0.25">
      <c r="A30">
        <v>2049</v>
      </c>
      <c r="B30" s="5">
        <v>6.134676695380703E-3</v>
      </c>
    </row>
    <row r="31" spans="1:2" x14ac:dyDescent="0.25">
      <c r="A31">
        <v>2050</v>
      </c>
      <c r="B31" s="5">
        <v>6.6455403812772929E-3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defaultValue">
  <element uid="936e22d5-45a7-4cb7-95ab-1aa8c7c88789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E2BDECB756CA4D9BCDF6A872126CDA" ma:contentTypeVersion="0" ma:contentTypeDescription="Create a new document." ma:contentTypeScope="" ma:versionID="0b4e9073c090802ff62d1ee4b5f6421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573F21-9709-452A-A570-3C9788FAA1C4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FC5DCAA5-49CA-4CE2-ADEE-60FAE8F3159E}"/>
</file>

<file path=customXml/itemProps3.xml><?xml version="1.0" encoding="utf-8"?>
<ds:datastoreItem xmlns:ds="http://schemas.openxmlformats.org/officeDocument/2006/customXml" ds:itemID="{A33763B8-B50C-4E92-BF8C-67A6761200A1}"/>
</file>

<file path=customXml/itemProps4.xml><?xml version="1.0" encoding="utf-8"?>
<ds:datastoreItem xmlns:ds="http://schemas.openxmlformats.org/officeDocument/2006/customXml" ds:itemID="{818E9CB2-791B-4ADE-86FE-B67BA77C1E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s998095</dc:creator>
  <cp:keywords/>
  <cp:lastModifiedBy>s287620</cp:lastModifiedBy>
  <cp:lastPrinted>2021-03-14T19:37:52Z</cp:lastPrinted>
  <dcterms:created xsi:type="dcterms:W3CDTF">2021-02-07T16:48:05Z</dcterms:created>
  <dcterms:modified xsi:type="dcterms:W3CDTF">2021-03-25T14:52:21Z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1eb46378-ce4b-4308-a9ff-da7bc3f1580a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policy="e9c0b8d7-bdb4-4fd3-b62a-f50327aaefce" origin="defaultValue" xmlns="http://www.boldonj</vt:lpwstr>
  </property>
  <property fmtid="{D5CDD505-2E9C-101B-9397-08002B2CF9AE}" pid="4" name="bjDocumentLabelXML-0">
    <vt:lpwstr>ames.com/2008/01/sie/internal/label"&gt;&lt;element uid="936e22d5-45a7-4cb7-95ab-1aa8c7c88789" value="" /&gt;&lt;/sisl&gt;</vt:lpwstr>
  </property>
  <property fmtid="{D5CDD505-2E9C-101B-9397-08002B2CF9AE}" pid="5" name="bjDocumentSecurityLabel">
    <vt:lpwstr>Uncategorized</vt:lpwstr>
  </property>
  <property fmtid="{D5CDD505-2E9C-101B-9397-08002B2CF9AE}" pid="6" name="{A44787D4-0540-4523-9961-78E4036D8C6D}">
    <vt:lpwstr>{76275E43-6293-499C-8AD7-25CA6A1C67E1}</vt:lpwstr>
  </property>
  <property fmtid="{D5CDD505-2E9C-101B-9397-08002B2CF9AE}" pid="7" name="bjSaver">
    <vt:lpwstr>TgjhMDBr47vilInI5sjUkO2t97mJ31wv</vt:lpwstr>
  </property>
  <property fmtid="{D5CDD505-2E9C-101B-9397-08002B2CF9AE}" pid="8" name="ContentTypeId">
    <vt:lpwstr>0x01010053E2BDECB756CA4D9BCDF6A872126CDA</vt:lpwstr>
  </property>
</Properties>
</file>