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Internal\01_Regulatory Services\02_Cases\2021 Cases\01_2021-00004 Mitchell ECP &amp; CPCN for CCR-ELG\10_Discovery\Supplment response\"/>
    </mc:Choice>
  </mc:AlternateContent>
  <bookViews>
    <workbookView xWindow="0" yWindow="0" windowWidth="28800" windowHeight="13755"/>
  </bookViews>
  <sheets>
    <sheet name="Sheet1" sheetId="1" r:id="rId1"/>
    <sheet name="Sheet2" sheetId="2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L12" i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G12" i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11" i="1"/>
  <c r="L11" i="1"/>
  <c r="E12" i="1" l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J12" i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I12" i="1" l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D12" i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K12" i="1" l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<sst xmlns="http://schemas.openxmlformats.org/spreadsheetml/2006/main" count="10" uniqueCount="6">
  <si>
    <t>240 MW CT</t>
  </si>
  <si>
    <t>430 MW CC</t>
  </si>
  <si>
    <t>1100 MW CC</t>
  </si>
  <si>
    <t>20 MW Internal Combustion (RICE)</t>
  </si>
  <si>
    <t>overnight cost  ($Millions)</t>
  </si>
  <si>
    <t>overnight cost  ($Millions)+ Overheads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</si>
</sst>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164" fontId="0" fillId="0" borderId="0" xfId="1" applyNumberFormat="1" applyFont="1" applyFill="1"/>
    <xf numFmtId="165" fontId="0" fillId="0" borderId="0" xfId="2" applyNumberFormat="1" applyFont="1"/>
    <xf numFmtId="10" fontId="0" fillId="0" borderId="0" xfId="2" applyNumberFormat="1" applyFont="1"/>
    <xf numFmtId="0" fontId="0" fillId="0" borderId="0" xfId="0" applyAlignment="1">
      <alignment wrapText="1"/>
    </xf>
    <xf numFmtId="164" fontId="0" fillId="0" borderId="0" xfId="1" applyNumberFormat="1" applyFont="1" applyFill="1" applyAlignment="1"/>
    <xf numFmtId="3" fontId="0" fillId="0" borderId="0" xfId="0" applyNumberFormat="1"/>
    <xf numFmtId="3" fontId="0" fillId="0" borderId="0" xfId="0" applyNumberForma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4" fontId="0" fillId="0" borderId="8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0" fillId="0" borderId="7" xfId="0" applyNumberFormat="1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3" fontId="0" fillId="0" borderId="5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3" fontId="0" fillId="0" borderId="6" xfId="0" applyNumberFormat="1" applyBorder="1" applyAlignment="1">
      <alignment horizontal="center"/>
    </xf>
    <xf numFmtId="164" fontId="0" fillId="0" borderId="7" xfId="1" applyNumberFormat="1" applyFont="1" applyFill="1" applyBorder="1" applyAlignment="1"/>
    <xf numFmtId="164" fontId="0" fillId="0" borderId="0" xfId="1" applyNumberFormat="1" applyFont="1" applyFill="1" applyBorder="1" applyAlignment="1"/>
    <xf numFmtId="164" fontId="0" fillId="0" borderId="8" xfId="1" applyNumberFormat="1" applyFont="1" applyFill="1" applyBorder="1" applyAlignment="1"/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M37"/>
  <sheetViews>
    <sheetView tabSelected="1" workbookViewId="0">
      <selection activeCell="D12" sqref="D12"/>
    </sheetView>
  </sheetViews>
  <sheetFormatPr defaultRowHeight="15" x14ac:dyDescent="0.25"/>
  <cols>
    <col min="3" max="3" width="4.42578125" style="1" customWidth="1"/>
    <col min="4" max="6" width="11.7109375" style="1" customWidth="1"/>
    <col min="7" max="7" width="13.42578125" customWidth="1"/>
    <col min="9" max="11" width="10.140625" customWidth="1"/>
    <col min="12" max="12" width="12.140625" customWidth="1"/>
  </cols>
  <sheetData>
    <row r="6" spans="1:13" x14ac:dyDescent="0.25">
      <c r="D6" s="30" t="s">
        <v>4</v>
      </c>
      <c r="E6" s="31"/>
      <c r="F6" s="31"/>
      <c r="G6" s="32"/>
      <c r="I6" s="30" t="s">
        <v>5</v>
      </c>
      <c r="J6" s="31"/>
      <c r="K6" s="31"/>
      <c r="L6" s="32"/>
    </row>
    <row r="7" spans="1:13" ht="60" x14ac:dyDescent="0.25">
      <c r="C7" s="2"/>
      <c r="D7" s="10" t="s">
        <v>0</v>
      </c>
      <c r="E7" s="2" t="s">
        <v>1</v>
      </c>
      <c r="F7" s="2" t="s">
        <v>2</v>
      </c>
      <c r="G7" s="11" t="s">
        <v>3</v>
      </c>
      <c r="I7" s="10" t="s">
        <v>0</v>
      </c>
      <c r="J7" s="2" t="s">
        <v>1</v>
      </c>
      <c r="K7" s="2" t="s">
        <v>2</v>
      </c>
      <c r="L7" s="11" t="s">
        <v>3</v>
      </c>
      <c r="M7" s="6"/>
    </row>
    <row r="8" spans="1:13" x14ac:dyDescent="0.25">
      <c r="A8">
        <v>2021</v>
      </c>
      <c r="C8" s="7"/>
      <c r="D8" s="24"/>
      <c r="E8" s="25"/>
      <c r="F8" s="25"/>
      <c r="G8" s="26"/>
      <c r="I8" s="12"/>
      <c r="J8" s="13"/>
      <c r="K8" s="13"/>
      <c r="L8" s="14"/>
    </row>
    <row r="9" spans="1:13" x14ac:dyDescent="0.25">
      <c r="A9">
        <f>+A8+1</f>
        <v>2022</v>
      </c>
      <c r="C9" s="7"/>
      <c r="D9" s="24"/>
      <c r="E9" s="25"/>
      <c r="F9" s="25"/>
      <c r="G9" s="26"/>
      <c r="I9" s="12"/>
      <c r="J9" s="13"/>
      <c r="K9" s="13"/>
      <c r="L9" s="14"/>
    </row>
    <row r="10" spans="1:13" x14ac:dyDescent="0.25">
      <c r="A10">
        <f t="shared" ref="A10:A37" si="0">+A9+1</f>
        <v>2023</v>
      </c>
      <c r="C10" s="7"/>
      <c r="D10" s="27"/>
      <c r="E10" s="28"/>
      <c r="F10" s="28"/>
      <c r="G10" s="29"/>
      <c r="I10" s="12"/>
      <c r="J10" s="13"/>
      <c r="K10" s="13"/>
      <c r="L10" s="14"/>
    </row>
    <row r="11" spans="1:13" x14ac:dyDescent="0.25">
      <c r="A11">
        <f t="shared" si="0"/>
        <v>2024</v>
      </c>
      <c r="C11" s="7"/>
      <c r="D11" s="27"/>
      <c r="E11" s="28"/>
      <c r="F11" s="28"/>
      <c r="G11" s="15">
        <f>40321.8438533315/1000</f>
        <v>40.321843853331501</v>
      </c>
      <c r="I11" s="12"/>
      <c r="J11" s="13"/>
      <c r="K11" s="13"/>
      <c r="L11" s="15">
        <f>45791.5385383247/1000</f>
        <v>45.791538538324694</v>
      </c>
    </row>
    <row r="12" spans="1:13" x14ac:dyDescent="0.25">
      <c r="A12">
        <f t="shared" si="0"/>
        <v>2025</v>
      </c>
      <c r="C12" s="7"/>
      <c r="D12" s="19">
        <f>170835.411145672/1000</f>
        <v>170.835411145672</v>
      </c>
      <c r="E12" s="20">
        <f>484504.493804014/1000</f>
        <v>484.50449380401398</v>
      </c>
      <c r="F12" s="20">
        <v>1087.154</v>
      </c>
      <c r="G12" s="18">
        <f>G11*(1+Sheet2!$B6)</f>
        <v>41.147662360620522</v>
      </c>
      <c r="H12" s="9"/>
      <c r="I12" s="16">
        <f>194009.389591475/1000</f>
        <v>194.00938959147499</v>
      </c>
      <c r="J12" s="17">
        <f>550227.967766531/1000</f>
        <v>550.22796776653104</v>
      </c>
      <c r="K12" s="17">
        <f>1234627.80403664/1000</f>
        <v>1234.6278040366401</v>
      </c>
      <c r="L12" s="18">
        <f>L11*(1+Sheet2!$B6)</f>
        <v>46.729380075029681</v>
      </c>
    </row>
    <row r="13" spans="1:13" x14ac:dyDescent="0.25">
      <c r="A13">
        <f t="shared" si="0"/>
        <v>2026</v>
      </c>
      <c r="C13" s="7"/>
      <c r="D13" s="19">
        <f>D12*(1+Sheet2!$B7)</f>
        <v>174.38537455262761</v>
      </c>
      <c r="E13" s="20">
        <f>E12*(1+Sheet2!$B7)</f>
        <v>494.57250729123632</v>
      </c>
      <c r="F13" s="20">
        <f>F12*(1+Sheet2!$B7)</f>
        <v>1109.7450827962625</v>
      </c>
      <c r="G13" s="18">
        <f>G12*(1+Sheet2!$B7)</f>
        <v>42.002711642747464</v>
      </c>
      <c r="H13" s="8"/>
      <c r="I13" s="19">
        <f>I12*(1+Sheet2!$B7)</f>
        <v>198.04090875390585</v>
      </c>
      <c r="J13" s="20">
        <f>J12*(1+Sheet2!$B7)</f>
        <v>561.66171641357914</v>
      </c>
      <c r="K13" s="20">
        <f>K12*(1+Sheet2!$B7)</f>
        <v>1260.2833955568474</v>
      </c>
      <c r="L13" s="18">
        <f>L12*(1+Sheet2!$B7)</f>
        <v>47.700417567687587</v>
      </c>
    </row>
    <row r="14" spans="1:13" x14ac:dyDescent="0.25">
      <c r="A14">
        <f t="shared" si="0"/>
        <v>2027</v>
      </c>
      <c r="C14" s="7"/>
      <c r="D14" s="19">
        <f>D13*(1+Sheet2!$B8)</f>
        <v>178.63966069500955</v>
      </c>
      <c r="E14" s="20">
        <f>E13*(1+Sheet2!$B8)</f>
        <v>506.63804300241617</v>
      </c>
      <c r="F14" s="20">
        <f>F13*(1+Sheet2!$B8)</f>
        <v>1136.8183000280887</v>
      </c>
      <c r="G14" s="18">
        <f>G13*(1+Sheet2!$B8)</f>
        <v>43.027405109975582</v>
      </c>
      <c r="H14" s="8"/>
      <c r="I14" s="19">
        <f>I13*(1+Sheet2!$B8)</f>
        <v>202.87229266954614</v>
      </c>
      <c r="J14" s="20">
        <f>J13*(1+Sheet2!$B8)</f>
        <v>575.36395298573871</v>
      </c>
      <c r="K14" s="20">
        <f>K13*(1+Sheet2!$B8)</f>
        <v>1291.0291286720606</v>
      </c>
      <c r="L14" s="18">
        <f>L13*(1+Sheet2!$B8)</f>
        <v>48.864111632999261</v>
      </c>
    </row>
    <row r="15" spans="1:13" x14ac:dyDescent="0.25">
      <c r="A15">
        <f t="shared" si="0"/>
        <v>2028</v>
      </c>
      <c r="C15" s="7"/>
      <c r="D15" s="19">
        <f>D14*(1+Sheet2!$B9)</f>
        <v>183.62833828379044</v>
      </c>
      <c r="E15" s="20">
        <f>E14*(1+Sheet2!$B9)</f>
        <v>520.78637848915366</v>
      </c>
      <c r="F15" s="20">
        <f>F14*(1+Sheet2!$B9)</f>
        <v>1168.5650014817404</v>
      </c>
      <c r="G15" s="18">
        <f>G14*(1+Sheet2!$B9)</f>
        <v>44.228985155192987</v>
      </c>
      <c r="H15" s="8"/>
      <c r="I15" s="19">
        <f>I14*(1+Sheet2!$B9)</f>
        <v>208.53768889727996</v>
      </c>
      <c r="J15" s="20">
        <f>J14*(1+Sheet2!$B9)</f>
        <v>591.43152301181919</v>
      </c>
      <c r="K15" s="20">
        <f>K14*(1+Sheet2!$B9)</f>
        <v>1327.0823100071141</v>
      </c>
      <c r="L15" s="18">
        <f>L14*(1+Sheet2!$B9)</f>
        <v>50.228687101015922</v>
      </c>
    </row>
    <row r="16" spans="1:13" x14ac:dyDescent="0.25">
      <c r="A16">
        <f t="shared" si="0"/>
        <v>2029</v>
      </c>
      <c r="C16" s="7"/>
      <c r="D16" s="19">
        <f>D15*(1+Sheet2!$B10)</f>
        <v>188.71531470087706</v>
      </c>
      <c r="E16" s="20">
        <f>E15*(1+Sheet2!$B10)</f>
        <v>535.21349823806725</v>
      </c>
      <c r="F16" s="20">
        <f>F15*(1+Sheet2!$B10)</f>
        <v>1200.9372521916687</v>
      </c>
      <c r="G16" s="18">
        <f>G15*(1+Sheet2!$B10)</f>
        <v>45.454241597302833</v>
      </c>
      <c r="H16" s="8"/>
      <c r="I16" s="19">
        <f>I15*(1+Sheet2!$B10)</f>
        <v>214.31471827852255</v>
      </c>
      <c r="J16" s="20">
        <f>J15*(1+Sheet2!$B10)</f>
        <v>607.8156946380584</v>
      </c>
      <c r="K16" s="20">
        <f>K15*(1+Sheet2!$B10)</f>
        <v>1363.8458971398684</v>
      </c>
      <c r="L16" s="18">
        <f>L15*(1+Sheet2!$B10)</f>
        <v>51.620150690634681</v>
      </c>
    </row>
    <row r="17" spans="1:12" x14ac:dyDescent="0.25">
      <c r="A17">
        <f t="shared" si="0"/>
        <v>2030</v>
      </c>
      <c r="C17" s="7"/>
      <c r="D17" s="19">
        <f>D16*(1+Sheet2!$B11)</f>
        <v>194.19199444188715</v>
      </c>
      <c r="E17" s="20">
        <f>E16*(1+Sheet2!$B11)</f>
        <v>550.74585144194816</v>
      </c>
      <c r="F17" s="20">
        <f>F16*(1+Sheet2!$B11)</f>
        <v>1235.7894777766855</v>
      </c>
      <c r="G17" s="18">
        <f>G16*(1+Sheet2!$B11)</f>
        <v>46.773362541427083</v>
      </c>
      <c r="H17" s="8"/>
      <c r="I17" s="19">
        <f>I16*(1+Sheet2!$B11)</f>
        <v>220.53431459298537</v>
      </c>
      <c r="J17" s="20">
        <f>J16*(1+Sheet2!$B11)</f>
        <v>625.45502563972377</v>
      </c>
      <c r="K17" s="20">
        <f>K16*(1+Sheet2!$B11)</f>
        <v>1403.425870850878</v>
      </c>
      <c r="L17" s="18">
        <f>L16*(1+Sheet2!$B11)</f>
        <v>53.118211587088105</v>
      </c>
    </row>
    <row r="18" spans="1:12" x14ac:dyDescent="0.25">
      <c r="A18">
        <f t="shared" si="0"/>
        <v>2031</v>
      </c>
      <c r="C18" s="7"/>
      <c r="D18" s="19">
        <f>D17*(1+Sheet2!$B12)</f>
        <v>199.60297646448285</v>
      </c>
      <c r="E18" s="20">
        <f>E17*(1+Sheet2!$B12)</f>
        <v>566.09188004491068</v>
      </c>
      <c r="F18" s="20">
        <f>F17*(1+Sheet2!$B12)</f>
        <v>1270.2236194475649</v>
      </c>
      <c r="G18" s="18">
        <f>G17*(1+Sheet2!$B12)</f>
        <v>48.076659438785804</v>
      </c>
      <c r="H18" s="8"/>
      <c r="I18" s="19">
        <f>I17*(1+Sheet2!$B12)</f>
        <v>226.67930123395223</v>
      </c>
      <c r="J18" s="20">
        <f>J17*(1+Sheet2!$B12)</f>
        <v>642.8827569393859</v>
      </c>
      <c r="K18" s="20">
        <f>K17*(1+Sheet2!$B12)</f>
        <v>1442.5310470402721</v>
      </c>
      <c r="L18" s="18">
        <f>L17*(1+Sheet2!$B12)</f>
        <v>54.598301890482055</v>
      </c>
    </row>
    <row r="19" spans="1:12" x14ac:dyDescent="0.25">
      <c r="A19">
        <f t="shared" si="0"/>
        <v>2032</v>
      </c>
      <c r="C19" s="7"/>
      <c r="D19" s="19">
        <f>D18*(1+Sheet2!$B13)</f>
        <v>204.72504941767085</v>
      </c>
      <c r="E19" s="20">
        <f>E18*(1+Sheet2!$B13)</f>
        <v>580.61853670683342</v>
      </c>
      <c r="F19" s="20">
        <f>F18*(1+Sheet2!$B13)</f>
        <v>1302.8192157704016</v>
      </c>
      <c r="G19" s="18">
        <f>G18*(1+Sheet2!$B13)</f>
        <v>49.310369282961666</v>
      </c>
      <c r="H19" s="8"/>
      <c r="I19" s="19">
        <f>I18*(1+Sheet2!$B13)</f>
        <v>232.496188028246</v>
      </c>
      <c r="J19" s="20">
        <f>J18*(1+Sheet2!$B13)</f>
        <v>659.37996775115005</v>
      </c>
      <c r="K19" s="20">
        <f>K18*(1+Sheet2!$B13)</f>
        <v>1479.5482768985337</v>
      </c>
      <c r="L19" s="18">
        <f>L18*(1+Sheet2!$B13)</f>
        <v>55.999365593823136</v>
      </c>
    </row>
    <row r="20" spans="1:12" x14ac:dyDescent="0.25">
      <c r="A20">
        <f t="shared" si="0"/>
        <v>2033</v>
      </c>
      <c r="C20" s="7"/>
      <c r="D20" s="19">
        <f>D19*(1+Sheet2!$B14)</f>
        <v>209.8407919012362</v>
      </c>
      <c r="E20" s="20">
        <f>E19*(1+Sheet2!$B14)</f>
        <v>595.12723959114362</v>
      </c>
      <c r="F20" s="20">
        <f>F19*(1+Sheet2!$B14)</f>
        <v>1335.3745265615325</v>
      </c>
      <c r="G20" s="18">
        <f>G19*(1+Sheet2!$B14)</f>
        <v>50.542554361136908</v>
      </c>
      <c r="H20" s="8"/>
      <c r="I20" s="19">
        <f>I19*(1+Sheet2!$B14)</f>
        <v>238.30588561897196</v>
      </c>
      <c r="J20" s="20">
        <f>J19*(1+Sheet2!$B14)</f>
        <v>675.85678933908684</v>
      </c>
      <c r="K20" s="20">
        <f>K19*(1+Sheet2!$B14)</f>
        <v>1516.5197564421719</v>
      </c>
      <c r="L20" s="18">
        <f>L19*(1+Sheet2!$B14)</f>
        <v>57.398697695272865</v>
      </c>
    </row>
    <row r="21" spans="1:12" x14ac:dyDescent="0.25">
      <c r="A21">
        <f t="shared" si="0"/>
        <v>2034</v>
      </c>
      <c r="C21" s="7"/>
      <c r="D21" s="19">
        <f>D20*(1+Sheet2!$B15)</f>
        <v>215.06292097363115</v>
      </c>
      <c r="E21" s="20">
        <f>E20*(1+Sheet2!$B15)</f>
        <v>609.93766434928978</v>
      </c>
      <c r="F21" s="20">
        <f>F20*(1+Sheet2!$B15)</f>
        <v>1368.6068551021851</v>
      </c>
      <c r="G21" s="18">
        <f>G20*(1+Sheet2!$B15)</f>
        <v>51.800363865814248</v>
      </c>
      <c r="H21" s="8"/>
      <c r="I21" s="19">
        <f>I20*(1+Sheet2!$B15)</f>
        <v>244.23640123578005</v>
      </c>
      <c r="J21" s="20">
        <f>J20*(1+Sheet2!$B15)</f>
        <v>692.67626164666513</v>
      </c>
      <c r="K21" s="20">
        <f>K20*(1+Sheet2!$B15)</f>
        <v>1554.2600920424366</v>
      </c>
      <c r="L21" s="18">
        <f>L20*(1+Sheet2!$B15)</f>
        <v>58.827130199917484</v>
      </c>
    </row>
    <row r="22" spans="1:12" x14ac:dyDescent="0.25">
      <c r="A22">
        <f t="shared" si="0"/>
        <v>2035</v>
      </c>
      <c r="C22" s="7"/>
      <c r="D22" s="19">
        <f>D21*(1+Sheet2!$B16)</f>
        <v>220.17634473361377</v>
      </c>
      <c r="E22" s="20">
        <f>E21*(1+Sheet2!$B16)</f>
        <v>624.43979112629177</v>
      </c>
      <c r="F22" s="20">
        <f>F21*(1+Sheet2!$B16)</f>
        <v>1401.1474101140493</v>
      </c>
      <c r="G22" s="18">
        <f>G21*(1+Sheet2!$B16)</f>
        <v>53.031990452898853</v>
      </c>
      <c r="H22" s="8"/>
      <c r="I22" s="19">
        <f>I21*(1+Sheet2!$B16)</f>
        <v>250.04346556596653</v>
      </c>
      <c r="J22" s="20">
        <f>J21*(1+Sheet2!$B16)</f>
        <v>709.14561507237386</v>
      </c>
      <c r="K22" s="20">
        <f>K21*(1+Sheet2!$B16)</f>
        <v>1591.2148141668376</v>
      </c>
      <c r="L22" s="18">
        <f>L21*(1+Sheet2!$B16)</f>
        <v>60.225828050453664</v>
      </c>
    </row>
    <row r="23" spans="1:12" x14ac:dyDescent="0.25">
      <c r="A23">
        <f t="shared" si="0"/>
        <v>2036</v>
      </c>
      <c r="C23" s="7"/>
      <c r="D23" s="19">
        <f>D22*(1+Sheet2!$B17)</f>
        <v>225.38309003024287</v>
      </c>
      <c r="E23" s="20">
        <f>E22*(1+Sheet2!$B17)</f>
        <v>639.2065861214968</v>
      </c>
      <c r="F23" s="20">
        <f>F22*(1+Sheet2!$B17)</f>
        <v>1434.2818401379554</v>
      </c>
      <c r="G23" s="18">
        <f>G22*(1+Sheet2!$B17)</f>
        <v>54.286094599262015</v>
      </c>
      <c r="H23" s="8"/>
      <c r="I23" s="19">
        <f>I22*(1+Sheet2!$B17)</f>
        <v>255.95651058387517</v>
      </c>
      <c r="J23" s="20">
        <f>J22*(1+Sheet2!$B17)</f>
        <v>725.91553920010199</v>
      </c>
      <c r="K23" s="20">
        <f>K22*(1+Sheet2!$B17)</f>
        <v>1628.8439711937363</v>
      </c>
      <c r="L23" s="18">
        <f>L22*(1+Sheet2!$B17)</f>
        <v>61.650052561568543</v>
      </c>
    </row>
    <row r="24" spans="1:12" x14ac:dyDescent="0.25">
      <c r="A24">
        <f t="shared" si="0"/>
        <v>2037</v>
      </c>
      <c r="C24" s="7"/>
      <c r="D24" s="19">
        <f>D23*(1+Sheet2!$B18)</f>
        <v>230.52766709237781</v>
      </c>
      <c r="E24" s="20">
        <f>E23*(1+Sheet2!$B18)</f>
        <v>653.7970664476162</v>
      </c>
      <c r="F24" s="20">
        <f>F23*(1+Sheet2!$B18)</f>
        <v>1467.0206470041685</v>
      </c>
      <c r="G24" s="18">
        <f>G23*(1+Sheet2!$B18)</f>
        <v>55.525224815423201</v>
      </c>
      <c r="H24" s="8"/>
      <c r="I24" s="19">
        <f>I23*(1+Sheet2!$B18)</f>
        <v>261.79895418990264</v>
      </c>
      <c r="J24" s="20">
        <f>J23*(1+Sheet2!$B18)</f>
        <v>742.48523141399016</v>
      </c>
      <c r="K24" s="20">
        <f>K23*(1+Sheet2!$B18)</f>
        <v>1666.0238382852544</v>
      </c>
      <c r="L24" s="18">
        <f>L23*(1+Sheet2!$B18)</f>
        <v>63.057271915270285</v>
      </c>
    </row>
    <row r="25" spans="1:12" x14ac:dyDescent="0.25">
      <c r="A25">
        <f t="shared" si="0"/>
        <v>2038</v>
      </c>
      <c r="C25" s="7"/>
      <c r="D25" s="19">
        <f>D24*(1+Sheet2!$B19)</f>
        <v>235.73646921998503</v>
      </c>
      <c r="E25" s="20">
        <f>E24*(1+Sheet2!$B19)</f>
        <v>668.56969479929705</v>
      </c>
      <c r="F25" s="20">
        <f>F24*(1+Sheet2!$B19)</f>
        <v>1500.1681661880455</v>
      </c>
      <c r="G25" s="18">
        <f>G24*(1+Sheet2!$B19)</f>
        <v>56.779824373048307</v>
      </c>
      <c r="H25" s="8"/>
      <c r="I25" s="19">
        <f>I24*(1+Sheet2!$B19)</f>
        <v>267.71433504977688</v>
      </c>
      <c r="J25" s="20">
        <f>J24*(1+Sheet2!$B19)</f>
        <v>759.26178019829001</v>
      </c>
      <c r="K25" s="20">
        <f>K24*(1+Sheet2!$B19)</f>
        <v>1703.6678600330956</v>
      </c>
      <c r="L25" s="18">
        <f>L24*(1+Sheet2!$B19)</f>
        <v>64.482059040634056</v>
      </c>
    </row>
    <row r="26" spans="1:12" x14ac:dyDescent="0.25">
      <c r="A26">
        <f t="shared" si="0"/>
        <v>2039</v>
      </c>
      <c r="C26" s="7"/>
      <c r="D26" s="19">
        <f>D25*(1+Sheet2!$B20)</f>
        <v>241.28789345656747</v>
      </c>
      <c r="E26" s="20">
        <f>E25*(1+Sheet2!$B20)</f>
        <v>684.31403007263918</v>
      </c>
      <c r="F26" s="20">
        <f>F25*(1+Sheet2!$B20)</f>
        <v>1535.4960471234053</v>
      </c>
      <c r="G26" s="18">
        <f>G25*(1+Sheet2!$B20)</f>
        <v>58.116948383670895</v>
      </c>
      <c r="H26" s="8"/>
      <c r="I26" s="19">
        <f>I25*(1+Sheet2!$B20)</f>
        <v>274.01881501841928</v>
      </c>
      <c r="J26" s="20">
        <f>J25*(1+Sheet2!$B20)</f>
        <v>777.1418488293773</v>
      </c>
      <c r="K26" s="20">
        <f>K25*(1+Sheet2!$B20)</f>
        <v>1743.7880123394766</v>
      </c>
      <c r="L26" s="18">
        <f>L25*(1+Sheet2!$B20)</f>
        <v>66.000565135882596</v>
      </c>
    </row>
    <row r="27" spans="1:12" x14ac:dyDescent="0.25">
      <c r="A27">
        <f t="shared" si="0"/>
        <v>2040</v>
      </c>
      <c r="C27" s="7"/>
      <c r="D27" s="19">
        <f>D26*(1+Sheet2!$B21)</f>
        <v>247.50669957428437</v>
      </c>
      <c r="E27" s="20">
        <f>E26*(1+Sheet2!$B21)</f>
        <v>701.95112000571226</v>
      </c>
      <c r="F27" s="20">
        <f>F26*(1+Sheet2!$B21)</f>
        <v>1575.0709800998914</v>
      </c>
      <c r="G27" s="18">
        <f>G26*(1+Sheet2!$B21)</f>
        <v>59.614818952201787</v>
      </c>
      <c r="H27" s="8"/>
      <c r="I27" s="19">
        <f>I26*(1+Sheet2!$B21)</f>
        <v>281.08120782559433</v>
      </c>
      <c r="J27" s="20">
        <f>J26*(1+Sheet2!$B21)</f>
        <v>797.17142600625255</v>
      </c>
      <c r="K27" s="20">
        <f>K26*(1+Sheet2!$B21)</f>
        <v>1788.7313346246874</v>
      </c>
      <c r="L27" s="18">
        <f>L26*(1+Sheet2!$B21)</f>
        <v>67.701623205394398</v>
      </c>
    </row>
    <row r="28" spans="1:12" x14ac:dyDescent="0.25">
      <c r="A28">
        <f t="shared" si="0"/>
        <v>2041</v>
      </c>
      <c r="C28" s="7"/>
      <c r="D28" s="19">
        <f>D27*(1+Sheet2!$B22)</f>
        <v>253.91302368260395</v>
      </c>
      <c r="E28" s="20">
        <f>E27*(1+Sheet2!$B22)</f>
        <v>720.12002771887444</v>
      </c>
      <c r="F28" s="20">
        <f>F27*(1+Sheet2!$B22)</f>
        <v>1615.8392308562716</v>
      </c>
      <c r="G28" s="18">
        <f>G27*(1+Sheet2!$B22)</f>
        <v>61.157855373128946</v>
      </c>
      <c r="H28" s="8"/>
      <c r="I28" s="19">
        <f>I27*(1+Sheet2!$B22)</f>
        <v>288.35655560884999</v>
      </c>
      <c r="J28" s="20">
        <f>J27*(1+Sheet2!$B22)</f>
        <v>817.80496252737044</v>
      </c>
      <c r="K28" s="20">
        <f>K27*(1+Sheet2!$B22)</f>
        <v>1835.0298497437641</v>
      </c>
      <c r="L28" s="18">
        <f>L27*(1+Sheet2!$B22)</f>
        <v>69.453973916139162</v>
      </c>
    </row>
    <row r="29" spans="1:12" x14ac:dyDescent="0.25">
      <c r="A29">
        <f t="shared" si="0"/>
        <v>2042</v>
      </c>
      <c r="C29" s="7"/>
      <c r="D29" s="19">
        <f>D28*(1+Sheet2!$B23)</f>
        <v>260.61792048464218</v>
      </c>
      <c r="E29" s="20">
        <f>E28*(1+Sheet2!$B23)</f>
        <v>739.13571427527359</v>
      </c>
      <c r="F29" s="20">
        <f>F28*(1+Sheet2!$B23)</f>
        <v>1658.5075238585196</v>
      </c>
      <c r="G29" s="18">
        <f>G28*(1+Sheet2!$B23)</f>
        <v>62.772806441662503</v>
      </c>
      <c r="H29" s="8"/>
      <c r="I29" s="19">
        <f>I28*(1+Sheet2!$B23)</f>
        <v>295.97097774249102</v>
      </c>
      <c r="J29" s="20">
        <f>J28*(1+Sheet2!$B23)</f>
        <v>839.40014420972079</v>
      </c>
      <c r="K29" s="20">
        <f>K28*(1+Sheet2!$B23)</f>
        <v>1883.486150223142</v>
      </c>
      <c r="L29" s="18">
        <f>L28*(1+Sheet2!$B23)</f>
        <v>71.287994561654685</v>
      </c>
    </row>
    <row r="30" spans="1:12" x14ac:dyDescent="0.25">
      <c r="A30">
        <f t="shared" si="0"/>
        <v>2043</v>
      </c>
      <c r="C30" s="7"/>
      <c r="D30" s="19">
        <f>D29*(1+Sheet2!$B24)</f>
        <v>267.54651332663411</v>
      </c>
      <c r="E30" s="20">
        <f>E29*(1+Sheet2!$B24)</f>
        <v>758.78582279300315</v>
      </c>
      <c r="F30" s="20">
        <f>F29*(1+Sheet2!$B24)</f>
        <v>1702.5993627344767</v>
      </c>
      <c r="G30" s="18">
        <f>G29*(1+Sheet2!$B24)</f>
        <v>64.44163725949214</v>
      </c>
      <c r="H30" s="8"/>
      <c r="I30" s="19">
        <f>I29*(1+Sheet2!$B24)</f>
        <v>303.83944048676653</v>
      </c>
      <c r="J30" s="20">
        <f>J29*(1+Sheet2!$B24)</f>
        <v>861.71580776778819</v>
      </c>
      <c r="K30" s="20">
        <f>K29*(1+Sheet2!$B24)</f>
        <v>1933.5591023599693</v>
      </c>
      <c r="L30" s="18">
        <f>L29*(1+Sheet2!$B24)</f>
        <v>73.18320379331972</v>
      </c>
    </row>
    <row r="31" spans="1:12" x14ac:dyDescent="0.25">
      <c r="A31">
        <f t="shared" si="0"/>
        <v>2044</v>
      </c>
      <c r="C31" s="7"/>
      <c r="D31" s="19">
        <f>D30*(1+Sheet2!$B25)</f>
        <v>274.60046556447963</v>
      </c>
      <c r="E31" s="20">
        <f>E30*(1+Sheet2!$B25)</f>
        <v>778.79146176091456</v>
      </c>
      <c r="F31" s="20">
        <f>F30*(1+Sheet2!$B25)</f>
        <v>1747.4889575775712</v>
      </c>
      <c r="G31" s="18">
        <f>G30*(1+Sheet2!$B25)</f>
        <v>66.140662321358903</v>
      </c>
      <c r="H31" s="8"/>
      <c r="I31" s="19">
        <f>I30*(1+Sheet2!$B25)</f>
        <v>311.85026774262667</v>
      </c>
      <c r="J31" s="20">
        <f>J30*(1+Sheet2!$B25)</f>
        <v>884.43522980402111</v>
      </c>
      <c r="K31" s="20">
        <f>K30*(1+Sheet2!$B25)</f>
        <v>1984.5380270617356</v>
      </c>
      <c r="L31" s="18">
        <f>L30*(1+Sheet2!$B25)</f>
        <v>75.112703145607483</v>
      </c>
    </row>
    <row r="32" spans="1:12" x14ac:dyDescent="0.25">
      <c r="A32">
        <f t="shared" si="0"/>
        <v>2045</v>
      </c>
      <c r="C32" s="7"/>
      <c r="D32" s="19">
        <f>D31*(1+Sheet2!$B26)</f>
        <v>281.4939348596825</v>
      </c>
      <c r="E32" s="20">
        <f>E31*(1+Sheet2!$B26)</f>
        <v>798.34195676091099</v>
      </c>
      <c r="F32" s="20">
        <f>F31*(1+Sheet2!$B26)</f>
        <v>1791.3572789513325</v>
      </c>
      <c r="G32" s="18">
        <f>G31*(1+Sheet2!$B26)</f>
        <v>67.801033231289537</v>
      </c>
      <c r="H32" s="8"/>
      <c r="I32" s="19">
        <f>I31*(1+Sheet2!$B26)</f>
        <v>319.67884239913911</v>
      </c>
      <c r="J32" s="20">
        <f>J31*(1+Sheet2!$B26)</f>
        <v>906.63776718033932</v>
      </c>
      <c r="K32" s="20">
        <f>K31*(1+Sheet2!$B26)</f>
        <v>2034.3571412667707</v>
      </c>
      <c r="L32" s="18">
        <f>L31*(1+Sheet2!$B26)</f>
        <v>76.998304875195046</v>
      </c>
    </row>
    <row r="33" spans="1:12" x14ac:dyDescent="0.25">
      <c r="A33">
        <f t="shared" si="0"/>
        <v>2046</v>
      </c>
      <c r="C33" s="7"/>
      <c r="D33" s="19">
        <f>D32*(1+Sheet2!$B27)</f>
        <v>288.81018897708338</v>
      </c>
      <c r="E33" s="20">
        <f>E32*(1+Sheet2!$B27)</f>
        <v>819.0915073015201</v>
      </c>
      <c r="F33" s="20">
        <f>F32*(1+Sheet2!$B27)</f>
        <v>1837.9160976143235</v>
      </c>
      <c r="G33" s="18">
        <f>G32*(1+Sheet2!$B27)</f>
        <v>69.563236700397056</v>
      </c>
      <c r="H33" s="8"/>
      <c r="I33" s="19">
        <f>I32*(1+Sheet2!$B27)</f>
        <v>327.9875530223876</v>
      </c>
      <c r="J33" s="20">
        <f>J32*(1+Sheet2!$B27)</f>
        <v>930.20201306873048</v>
      </c>
      <c r="K33" s="20">
        <f>K32*(1+Sheet2!$B27)</f>
        <v>2087.2317220938003</v>
      </c>
      <c r="L33" s="18">
        <f>L32*(1+Sheet2!$B27)</f>
        <v>78.999552842959773</v>
      </c>
    </row>
    <row r="34" spans="1:12" x14ac:dyDescent="0.25">
      <c r="A34">
        <f t="shared" si="0"/>
        <v>2047</v>
      </c>
      <c r="C34" s="7"/>
      <c r="D34" s="19">
        <f>D33*(1+Sheet2!$B28)</f>
        <v>296.24095565995964</v>
      </c>
      <c r="E34" s="20">
        <f>E33*(1+Sheet2!$B28)</f>
        <v>840.16582571196238</v>
      </c>
      <c r="F34" s="20">
        <f>F33*(1+Sheet2!$B28)</f>
        <v>1885.2036457179611</v>
      </c>
      <c r="G34" s="18">
        <f>G33*(1+Sheet2!$B28)</f>
        <v>71.353021830406306</v>
      </c>
      <c r="H34" s="8"/>
      <c r="I34" s="19">
        <f>I33*(1+Sheet2!$B28)</f>
        <v>336.42630994446512</v>
      </c>
      <c r="J34" s="20">
        <f>J33*(1+Sheet2!$B28)</f>
        <v>954.13508188301682</v>
      </c>
      <c r="K34" s="20">
        <f>K33*(1+Sheet2!$B28)</f>
        <v>2140.9338854243597</v>
      </c>
      <c r="L34" s="18">
        <f>L33*(1+Sheet2!$B28)</f>
        <v>81.032123948940281</v>
      </c>
    </row>
    <row r="35" spans="1:12" x14ac:dyDescent="0.25">
      <c r="A35">
        <f t="shared" si="0"/>
        <v>2048</v>
      </c>
      <c r="C35" s="7"/>
      <c r="D35" s="19">
        <f>D34*(1+Sheet2!$B29)</f>
        <v>303.78462608116786</v>
      </c>
      <c r="E35" s="20">
        <f>E34*(1+Sheet2!$B29)</f>
        <v>861.56034921467597</v>
      </c>
      <c r="F35" s="20">
        <f>F34*(1+Sheet2!$B29)</f>
        <v>1933.2096850870769</v>
      </c>
      <c r="G35" s="18">
        <f>G34*(1+Sheet2!$B29)</f>
        <v>73.170001116902085</v>
      </c>
      <c r="H35" s="8"/>
      <c r="I35" s="19">
        <f>I34*(1+Sheet2!$B29)</f>
        <v>344.99328609936725</v>
      </c>
      <c r="J35" s="20">
        <f>J34*(1+Sheet2!$B29)</f>
        <v>978.43179190072237</v>
      </c>
      <c r="K35" s="20">
        <f>K34*(1+Sheet2!$B29)</f>
        <v>2195.4520042619743</v>
      </c>
      <c r="L35" s="18">
        <f>L34*(1+Sheet2!$B29)</f>
        <v>83.095578123396024</v>
      </c>
    </row>
    <row r="36" spans="1:12" x14ac:dyDescent="0.25">
      <c r="A36">
        <f t="shared" si="0"/>
        <v>2049</v>
      </c>
      <c r="C36" s="3"/>
      <c r="D36" s="19">
        <f>D35*(1+Sheet2!$B30)</f>
        <v>311.37249178099813</v>
      </c>
      <c r="E36" s="20">
        <f>E35*(1+Sheet2!$B30)</f>
        <v>883.08021447735428</v>
      </c>
      <c r="F36" s="20">
        <f>F35*(1+Sheet2!$B30)</f>
        <v>1981.4969721999294</v>
      </c>
      <c r="G36" s="18">
        <f>G35*(1+Sheet2!$B30)</f>
        <v>74.997625341648529</v>
      </c>
      <c r="H36" s="8"/>
      <c r="I36" s="19">
        <f>I35*(1+Sheet2!$B30)</f>
        <v>353.61045266251546</v>
      </c>
      <c r="J36" s="20">
        <f>J35*(1+Sheet2!$B30)</f>
        <v>1002.8708464017993</v>
      </c>
      <c r="K36" s="20">
        <f>K35*(1+Sheet2!$B30)</f>
        <v>2250.2895224526151</v>
      </c>
      <c r="L36" s="18">
        <f>L35*(1+Sheet2!$B30)</f>
        <v>85.171121231629598</v>
      </c>
    </row>
    <row r="37" spans="1:12" x14ac:dyDescent="0.25">
      <c r="A37">
        <f t="shared" si="0"/>
        <v>2050</v>
      </c>
      <c r="C37" s="3"/>
      <c r="D37" s="21">
        <f>D36*(1+Sheet2!$B31)</f>
        <v>321.65179658866998</v>
      </c>
      <c r="E37" s="22">
        <f>E36*(1+Sheet2!$B31)</f>
        <v>912.23324158747391</v>
      </c>
      <c r="F37" s="22">
        <f>F36*(1+Sheet2!$B31)</f>
        <v>2046.9119073350726</v>
      </c>
      <c r="G37" s="23">
        <f>G36*(1+Sheet2!$B31)</f>
        <v>77.473513453436524</v>
      </c>
      <c r="H37" s="8"/>
      <c r="I37" s="21">
        <f>I36*(1+Sheet2!$B31)</f>
        <v>365.28415448924386</v>
      </c>
      <c r="J37" s="22">
        <f>J36*(1+Sheet2!$B31)</f>
        <v>1035.9785080771362</v>
      </c>
      <c r="K37" s="22">
        <f>K36*(1+Sheet2!$B31)</f>
        <v>2324.5780756080107</v>
      </c>
      <c r="L37" s="23">
        <f>L36*(1+Sheet2!$B31)</f>
        <v>87.982865811066844</v>
      </c>
    </row>
  </sheetData>
  <mergeCells count="2">
    <mergeCell ref="D6:G6"/>
    <mergeCell ref="I6:L6"/>
  </mergeCells>
  <pageMargins left="0.7" right="0.7" top="0.75" bottom="0.75" header="0.3" footer="0.3"/>
  <pageSetup scale="86" orientation="landscape" r:id="rId1"/>
  <headerFooter>
    <oddHeader xml:space="preserve">&amp;RKPSC Case No. 2021-00004
Sierra Club First Set of Data Requests
Dated May 26, 2021
Item No. 16 Supplemental
Attachment1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1"/>
  <sheetViews>
    <sheetView workbookViewId="0">
      <selection activeCell="B7" sqref="B7"/>
    </sheetView>
  </sheetViews>
  <sheetFormatPr defaultRowHeight="15" x14ac:dyDescent="0.25"/>
  <sheetData>
    <row r="2" spans="1:2" x14ac:dyDescent="0.25">
      <c r="A2">
        <v>2021</v>
      </c>
      <c r="B2" s="4"/>
    </row>
    <row r="3" spans="1:2" x14ac:dyDescent="0.25">
      <c r="A3">
        <v>2022</v>
      </c>
      <c r="B3" s="4"/>
    </row>
    <row r="4" spans="1:2" x14ac:dyDescent="0.25">
      <c r="A4">
        <v>2023</v>
      </c>
      <c r="B4" s="4"/>
    </row>
    <row r="5" spans="1:2" x14ac:dyDescent="0.25">
      <c r="A5">
        <v>2024</v>
      </c>
      <c r="B5" s="5">
        <v>9.6998012527715893E-3</v>
      </c>
    </row>
    <row r="6" spans="1:2" x14ac:dyDescent="0.25">
      <c r="A6">
        <v>2025</v>
      </c>
      <c r="B6" s="5">
        <v>2.0480673212586398E-2</v>
      </c>
    </row>
    <row r="7" spans="1:2" x14ac:dyDescent="0.25">
      <c r="A7">
        <v>2026</v>
      </c>
      <c r="B7" s="5">
        <v>2.0780020858371939E-2</v>
      </c>
    </row>
    <row r="8" spans="1:2" x14ac:dyDescent="0.25">
      <c r="A8">
        <v>2027</v>
      </c>
      <c r="B8" s="5">
        <v>2.4395888435575497E-2</v>
      </c>
    </row>
    <row r="9" spans="1:2" x14ac:dyDescent="0.25">
      <c r="A9">
        <v>2028</v>
      </c>
      <c r="B9" s="5">
        <v>2.7925924004625235E-2</v>
      </c>
    </row>
    <row r="10" spans="1:2" x14ac:dyDescent="0.25">
      <c r="A10">
        <v>2029</v>
      </c>
      <c r="B10" s="5">
        <v>2.7702567395806232E-2</v>
      </c>
    </row>
    <row r="11" spans="1:2" x14ac:dyDescent="0.25">
      <c r="A11">
        <v>2030</v>
      </c>
      <c r="B11" s="5">
        <v>2.902085477106553E-2</v>
      </c>
    </row>
    <row r="12" spans="1:2" x14ac:dyDescent="0.25">
      <c r="A12">
        <v>2031</v>
      </c>
      <c r="B12" s="5">
        <v>2.786408388330841E-2</v>
      </c>
    </row>
    <row r="13" spans="1:2" x14ac:dyDescent="0.25">
      <c r="A13">
        <v>2032</v>
      </c>
      <c r="B13" s="5">
        <v>2.566130547707246E-2</v>
      </c>
    </row>
    <row r="14" spans="1:2" x14ac:dyDescent="0.25">
      <c r="A14">
        <v>2033</v>
      </c>
      <c r="B14" s="5">
        <v>2.4988356325309491E-2</v>
      </c>
    </row>
    <row r="15" spans="1:2" x14ac:dyDescent="0.25">
      <c r="A15">
        <v>2034</v>
      </c>
      <c r="B15" s="5">
        <v>2.4886148327408097E-2</v>
      </c>
    </row>
    <row r="16" spans="1:2" x14ac:dyDescent="0.25">
      <c r="A16">
        <v>2035</v>
      </c>
      <c r="B16" s="5">
        <v>2.3776408024373419E-2</v>
      </c>
    </row>
    <row r="17" spans="1:2" x14ac:dyDescent="0.25">
      <c r="A17">
        <v>2036</v>
      </c>
      <c r="B17" s="5">
        <v>2.3648068564897873E-2</v>
      </c>
    </row>
    <row r="18" spans="1:2" x14ac:dyDescent="0.25">
      <c r="A18">
        <v>2037</v>
      </c>
      <c r="B18" s="5">
        <v>2.2825923015984184E-2</v>
      </c>
    </row>
    <row r="19" spans="1:2" x14ac:dyDescent="0.25">
      <c r="A19">
        <v>2038</v>
      </c>
      <c r="B19" s="5">
        <v>2.2595127922410807E-2</v>
      </c>
    </row>
    <row r="20" spans="1:2" x14ac:dyDescent="0.25">
      <c r="A20">
        <v>2039</v>
      </c>
      <c r="B20" s="5">
        <v>2.3549280495085201E-2</v>
      </c>
    </row>
    <row r="21" spans="1:2" x14ac:dyDescent="0.25">
      <c r="A21">
        <v>2040</v>
      </c>
      <c r="B21" s="5">
        <v>2.5773386424944311E-2</v>
      </c>
    </row>
    <row r="22" spans="1:2" x14ac:dyDescent="0.25">
      <c r="A22">
        <v>2041</v>
      </c>
      <c r="B22" s="5">
        <v>2.5883437172967705E-2</v>
      </c>
    </row>
    <row r="23" spans="1:2" x14ac:dyDescent="0.25">
      <c r="A23">
        <v>2042</v>
      </c>
      <c r="B23" s="5">
        <v>2.6406273710557926E-2</v>
      </c>
    </row>
    <row r="24" spans="1:2" x14ac:dyDescent="0.25">
      <c r="A24">
        <v>2043</v>
      </c>
      <c r="B24" s="5">
        <v>2.658525104147702E-2</v>
      </c>
    </row>
    <row r="25" spans="1:2" x14ac:dyDescent="0.25">
      <c r="A25">
        <v>2044</v>
      </c>
      <c r="B25" s="5">
        <v>2.6365330462122971E-2</v>
      </c>
    </row>
    <row r="26" spans="1:2" x14ac:dyDescent="0.25">
      <c r="A26">
        <v>2045</v>
      </c>
      <c r="B26" s="5">
        <v>2.5103632949173615E-2</v>
      </c>
    </row>
    <row r="27" spans="1:2" x14ac:dyDescent="0.25">
      <c r="A27">
        <v>2046</v>
      </c>
      <c r="B27" s="5">
        <v>2.5990805524985339E-2</v>
      </c>
    </row>
    <row r="28" spans="1:2" x14ac:dyDescent="0.25">
      <c r="A28">
        <v>2047</v>
      </c>
      <c r="B28" s="5">
        <v>2.5728893808057096E-2</v>
      </c>
    </row>
    <row r="29" spans="1:2" x14ac:dyDescent="0.25">
      <c r="A29">
        <v>2048</v>
      </c>
      <c r="B29" s="5">
        <v>2.5464643821454747E-2</v>
      </c>
    </row>
    <row r="30" spans="1:2" x14ac:dyDescent="0.25">
      <c r="A30">
        <v>2049</v>
      </c>
      <c r="B30" s="5">
        <v>2.4977780468070421E-2</v>
      </c>
    </row>
    <row r="31" spans="1:2" x14ac:dyDescent="0.25">
      <c r="A31">
        <v>2050</v>
      </c>
      <c r="B31" s="5">
        <v>3.3012886748202908E-2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Props1.xml><?xml version="1.0" encoding="utf-8"?>
<ds:datastoreItem xmlns:ds="http://schemas.openxmlformats.org/officeDocument/2006/customXml" ds:itemID="{55AABA7B-1728-4DB9-8F11-8B54F28013B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s998095</dc:creator>
  <cp:keywords/>
  <cp:lastModifiedBy>s007506</cp:lastModifiedBy>
  <cp:lastPrinted>2021-05-26T16:44:22Z</cp:lastPrinted>
  <dcterms:created xsi:type="dcterms:W3CDTF">2021-02-07T16:48:05Z</dcterms:created>
  <dcterms:modified xsi:type="dcterms:W3CDTF">2021-05-28T14:23:07Z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1eb46378-ce4b-4308-a9ff-da7bc3f1580a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{A44787D4-0540-4523-9961-78E4036D8C6D}">
    <vt:lpwstr>{76275E43-6293-499C-8AD7-25CA6A1C67E1}</vt:lpwstr>
  </property>
  <property fmtid="{D5CDD505-2E9C-101B-9397-08002B2CF9AE}" pid="7" name="bjSaver">
    <vt:lpwstr>TgjhMDBr47vilInI5sjUkO2t97mJ31wv</vt:lpwstr>
  </property>
</Properties>
</file>