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54353\Desktop\AG_KIUC 1-2\KIUC-AG\"/>
    </mc:Choice>
  </mc:AlternateContent>
  <bookViews>
    <workbookView xWindow="0" yWindow="0" windowWidth="28800" windowHeight="1290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6" i="1"/>
  <c r="H8" i="1"/>
  <c r="H7" i="1"/>
  <c r="H6" i="1"/>
  <c r="D9" i="1" l="1"/>
  <c r="E8" i="1" s="1"/>
  <c r="I8" i="1" s="1"/>
  <c r="E7" i="1" l="1"/>
  <c r="I7" i="1" s="1"/>
  <c r="E6" i="1"/>
  <c r="E9" i="1" l="1"/>
  <c r="I6" i="1"/>
  <c r="I9" i="1" s="1"/>
  <c r="J9" i="1" s="1"/>
</calcChain>
</file>

<file path=xl/sharedStrings.xml><?xml version="1.0" encoding="utf-8"?>
<sst xmlns="http://schemas.openxmlformats.org/spreadsheetml/2006/main" count="24" uniqueCount="22">
  <si>
    <t>A</t>
  </si>
  <si>
    <t>B</t>
  </si>
  <si>
    <t>C = A x B</t>
  </si>
  <si>
    <t>Case 1 - CCR and ELG Investment at Mitchell Generating Station:</t>
  </si>
  <si>
    <t>Line No.</t>
  </si>
  <si>
    <t>Project Description</t>
  </si>
  <si>
    <t>Remaining Life
(in Years)</t>
  </si>
  <si>
    <t>Wtd. Avg. Remaining Life
(in Years)</t>
  </si>
  <si>
    <t>Proposed Depreciation Rate</t>
  </si>
  <si>
    <t>Dry Ash Handling System</t>
  </si>
  <si>
    <t>December 2040</t>
  </si>
  <si>
    <t>May 2023</t>
  </si>
  <si>
    <t>November 2023</t>
  </si>
  <si>
    <t>April 2024</t>
  </si>
  <si>
    <t>Total</t>
  </si>
  <si>
    <t>D = 1 / C</t>
  </si>
  <si>
    <t>Estimated Project Cost
(in thousands)</t>
  </si>
  <si>
    <t>Percentage of Total Estimated Project Cost</t>
  </si>
  <si>
    <t>Expected Retirement Date</t>
  </si>
  <si>
    <t>Estimated Project
In-Service Date</t>
  </si>
  <si>
    <t>Wastewater Ponds</t>
  </si>
  <si>
    <t xml:space="preserve">Water Biological Treatment System with Ultrafiltration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</si>
</sst>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10" fontId="6" fillId="2" borderId="4" xfId="2" quotePrefix="1" applyNumberFormat="1" applyFont="1" applyFill="1" applyBorder="1" applyAlignment="1">
      <alignment horizontal="center"/>
    </xf>
    <xf numFmtId="14" fontId="6" fillId="2" borderId="4" xfId="0" quotePrefix="1" applyNumberFormat="1" applyFont="1" applyFill="1" applyBorder="1" applyAlignment="1">
      <alignment horizontal="center"/>
    </xf>
    <xf numFmtId="2" fontId="6" fillId="2" borderId="4" xfId="0" quotePrefix="1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0" fontId="6" fillId="3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10" fontId="6" fillId="3" borderId="5" xfId="0" applyNumberFormat="1" applyFont="1" applyFill="1" applyBorder="1" applyAlignment="1">
      <alignment horizontal="center"/>
    </xf>
    <xf numFmtId="10" fontId="6" fillId="2" borderId="6" xfId="2" quotePrefix="1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10" fontId="6" fillId="3" borderId="7" xfId="0" applyNumberFormat="1" applyFont="1" applyFill="1" applyBorder="1" applyAlignment="1">
      <alignment horizontal="center"/>
    </xf>
    <xf numFmtId="0" fontId="5" fillId="2" borderId="5" xfId="0" applyFont="1" applyFill="1" applyBorder="1"/>
    <xf numFmtId="10" fontId="6" fillId="0" borderId="8" xfId="2" applyNumberFormat="1" applyFont="1" applyFill="1" applyBorder="1" applyAlignment="1">
      <alignment horizontal="center"/>
    </xf>
    <xf numFmtId="0" fontId="6" fillId="3" borderId="5" xfId="0" applyFont="1" applyFill="1" applyBorder="1"/>
    <xf numFmtId="2" fontId="5" fillId="0" borderId="8" xfId="0" applyNumberFormat="1" applyFont="1" applyFill="1" applyBorder="1" applyAlignment="1">
      <alignment horizontal="center"/>
    </xf>
    <xf numFmtId="10" fontId="5" fillId="2" borderId="6" xfId="2" applyNumberFormat="1" applyFont="1" applyFill="1" applyBorder="1"/>
    <xf numFmtId="0" fontId="6" fillId="2" borderId="0" xfId="0" applyFont="1" applyFill="1"/>
    <xf numFmtId="0" fontId="5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6" fillId="2" borderId="4" xfId="1" applyNumberFormat="1" applyFont="1" applyFill="1" applyBorder="1"/>
    <xf numFmtId="164" fontId="6" fillId="2" borderId="5" xfId="1" applyNumberFormat="1" applyFont="1" applyFill="1" applyBorder="1"/>
    <xf numFmtId="164" fontId="6" fillId="2" borderId="6" xfId="1" applyNumberFormat="1" applyFont="1" applyFill="1" applyBorder="1"/>
    <xf numFmtId="164" fontId="5" fillId="2" borderId="8" xfId="1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tabSelected="1" workbookViewId="0">
      <selection activeCell="P17" sqref="P17"/>
    </sheetView>
  </sheetViews>
  <sheetFormatPr defaultRowHeight="15" x14ac:dyDescent="0.25"/>
  <cols>
    <col min="2" max="2" width="5.28515625" customWidth="1"/>
    <col min="3" max="3" width="48.140625" customWidth="1"/>
    <col min="4" max="4" width="14.42578125" bestFit="1" customWidth="1"/>
    <col min="5" max="5" width="15.7109375" customWidth="1"/>
    <col min="6" max="6" width="15.42578125" bestFit="1" customWidth="1"/>
    <col min="7" max="7" width="16.28515625" bestFit="1" customWidth="1"/>
    <col min="8" max="9" width="11.28515625" bestFit="1" customWidth="1"/>
    <col min="10" max="10" width="13.42578125" bestFit="1" customWidth="1"/>
  </cols>
  <sheetData>
    <row r="2" spans="1:11" ht="15.75" thickBot="1" x14ac:dyDescent="0.3">
      <c r="A2" s="1"/>
      <c r="B2" s="1"/>
      <c r="C2" s="1"/>
      <c r="D2" s="1"/>
      <c r="E2" s="2"/>
      <c r="F2" s="1"/>
      <c r="G2" s="1"/>
      <c r="H2" s="2"/>
      <c r="I2" s="2"/>
      <c r="J2" s="1"/>
      <c r="K2" s="1"/>
    </row>
    <row r="3" spans="1:11" ht="16.5" thickBot="1" x14ac:dyDescent="0.3">
      <c r="A3" s="3"/>
      <c r="B3" s="37" t="s">
        <v>3</v>
      </c>
      <c r="C3" s="38"/>
      <c r="D3" s="38"/>
      <c r="E3" s="39"/>
      <c r="F3" s="40"/>
      <c r="G3" s="40"/>
      <c r="H3" s="40"/>
      <c r="I3" s="40"/>
      <c r="J3" s="41"/>
      <c r="K3" s="3"/>
    </row>
    <row r="4" spans="1:11" s="32" customFormat="1" ht="13.5" customHeight="1" thickBot="1" x14ac:dyDescent="0.3">
      <c r="A4" s="26"/>
      <c r="B4" s="27"/>
      <c r="C4" s="28"/>
      <c r="D4" s="28"/>
      <c r="E4" s="29" t="s">
        <v>0</v>
      </c>
      <c r="F4" s="30"/>
      <c r="G4" s="30"/>
      <c r="H4" s="29" t="s">
        <v>1</v>
      </c>
      <c r="I4" s="29" t="s">
        <v>2</v>
      </c>
      <c r="J4" s="31" t="s">
        <v>15</v>
      </c>
      <c r="K4" s="26"/>
    </row>
    <row r="5" spans="1:11" ht="63.75" thickBot="1" x14ac:dyDescent="0.3">
      <c r="A5" s="4"/>
      <c r="B5" s="25" t="s">
        <v>4</v>
      </c>
      <c r="C5" s="25" t="s">
        <v>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6</v>
      </c>
      <c r="I5" s="5" t="s">
        <v>7</v>
      </c>
      <c r="J5" s="5" t="s">
        <v>8</v>
      </c>
      <c r="K5" s="4"/>
    </row>
    <row r="6" spans="1:11" ht="16.5" thickTop="1" x14ac:dyDescent="0.25">
      <c r="A6" s="3"/>
      <c r="B6" s="6">
        <v>1</v>
      </c>
      <c r="C6" s="7" t="s">
        <v>9</v>
      </c>
      <c r="D6" s="33">
        <f>28308044.34/1000</f>
        <v>28308.04434</v>
      </c>
      <c r="E6" s="8">
        <f>D6/$D$9</f>
        <v>0.43047996802243843</v>
      </c>
      <c r="F6" s="9" t="s">
        <v>10</v>
      </c>
      <c r="G6" s="9" t="s">
        <v>11</v>
      </c>
      <c r="H6" s="10">
        <f>(2040-2023)+(6/12)</f>
        <v>17.5</v>
      </c>
      <c r="I6" s="11">
        <f>H6*E6</f>
        <v>7.5333994403926727</v>
      </c>
      <c r="J6" s="12"/>
      <c r="K6" s="3"/>
    </row>
    <row r="7" spans="1:11" ht="15.75" x14ac:dyDescent="0.25">
      <c r="A7" s="3"/>
      <c r="B7" s="13">
        <v>2</v>
      </c>
      <c r="C7" s="14" t="s">
        <v>20</v>
      </c>
      <c r="D7" s="34">
        <f>13045522.14/1000</f>
        <v>13045.522140000001</v>
      </c>
      <c r="E7" s="8">
        <f>D7/$D$9</f>
        <v>0.19838304215624994</v>
      </c>
      <c r="F7" s="9" t="s">
        <v>10</v>
      </c>
      <c r="G7" s="9" t="s">
        <v>12</v>
      </c>
      <c r="H7" s="10">
        <f>(2040-2023)+(1/12)</f>
        <v>17.083333333333332</v>
      </c>
      <c r="I7" s="11">
        <f>H7*E7</f>
        <v>3.389043636835936</v>
      </c>
      <c r="J7" s="15"/>
      <c r="K7" s="3"/>
    </row>
    <row r="8" spans="1:11" ht="16.5" thickBot="1" x14ac:dyDescent="0.3">
      <c r="A8" s="3"/>
      <c r="B8" s="13">
        <v>3</v>
      </c>
      <c r="C8" s="14" t="s">
        <v>21</v>
      </c>
      <c r="D8" s="35">
        <f>24405693.98/1000</f>
        <v>24405.69398</v>
      </c>
      <c r="E8" s="16">
        <f>D8/$D$9</f>
        <v>0.3711369898213116</v>
      </c>
      <c r="F8" s="9" t="s">
        <v>10</v>
      </c>
      <c r="G8" s="9" t="s">
        <v>13</v>
      </c>
      <c r="H8" s="10">
        <f>(2040-2024)+(7/12)</f>
        <v>16.583333333333332</v>
      </c>
      <c r="I8" s="17">
        <f>H8*E8</f>
        <v>6.15468841453675</v>
      </c>
      <c r="J8" s="18"/>
      <c r="K8" s="3"/>
    </row>
    <row r="9" spans="1:11" ht="17.25" thickTop="1" thickBot="1" x14ac:dyDescent="0.3">
      <c r="A9" s="3"/>
      <c r="B9" s="13">
        <v>4</v>
      </c>
      <c r="C9" s="19" t="s">
        <v>14</v>
      </c>
      <c r="D9" s="36">
        <f>SUM(D6:D8)</f>
        <v>65759.260460000005</v>
      </c>
      <c r="E9" s="20">
        <f>SUM(E6:E8)</f>
        <v>1</v>
      </c>
      <c r="F9" s="21"/>
      <c r="G9" s="21"/>
      <c r="H9" s="21"/>
      <c r="I9" s="22">
        <f>SUM(I6:I8)</f>
        <v>17.077131491765357</v>
      </c>
      <c r="J9" s="23">
        <f>1/I9</f>
        <v>5.8557843890948723E-2</v>
      </c>
      <c r="K9" s="3"/>
    </row>
    <row r="10" spans="1:11" ht="16.5" thickTop="1" x14ac:dyDescent="0.25">
      <c r="A10" s="3"/>
      <c r="B10" s="24"/>
      <c r="C10" s="24"/>
      <c r="D10" s="24"/>
      <c r="E10" s="24"/>
      <c r="F10" s="24"/>
      <c r="G10" s="24"/>
      <c r="H10" s="24"/>
      <c r="I10" s="24"/>
      <c r="J10" s="24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1">
    <mergeCell ref="B3:J3"/>
  </mergeCells>
  <pageMargins left="0.7" right="0.7" top="1.32" bottom="0.75" header="0.3" footer="0.3"/>
  <pageSetup orientation="portrait" horizontalDpi="0" verticalDpi="0" r:id="rId1"/>
  <headerFooter>
    <oddHeader>&amp;RKPSC Case No. 2021-00004
KIUC-AG First Set of Data Requests
Dated March 10, 2021
Item No. 02
Attachment 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58EA7-DBB5-4CED-968C-E1C089F20DA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66CE89E5-EB1B-4EC5-8717-DB3C31A305BC}"/>
</file>

<file path=customXml/itemProps3.xml><?xml version="1.0" encoding="utf-8"?>
<ds:datastoreItem xmlns:ds="http://schemas.openxmlformats.org/officeDocument/2006/customXml" ds:itemID="{7B553165-E030-4CF7-88DD-E7C5ADF8E34D}"/>
</file>

<file path=customXml/itemProps4.xml><?xml version="1.0" encoding="utf-8"?>
<ds:datastoreItem xmlns:ds="http://schemas.openxmlformats.org/officeDocument/2006/customXml" ds:itemID="{9ACEFCCC-D71A-4370-8277-51E9D3140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s254353</cp:lastModifiedBy>
  <cp:lastPrinted>2021-03-23T14:30:07Z</cp:lastPrinted>
  <dcterms:created xsi:type="dcterms:W3CDTF">2021-01-22T18:47:58Z</dcterms:created>
  <dcterms:modified xsi:type="dcterms:W3CDTF">2021-03-23T14:30:12Z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3203d090-6aef-4aee-86d3-b9aee4c5c3a3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mHnpUGvhrYAwVF9YqH5Whw/DnKUHosNP</vt:lpwstr>
  </property>
  <property fmtid="{D5CDD505-2E9C-101B-9397-08002B2CF9AE}" pid="7" name="ContentTypeId">
    <vt:lpwstr>0x01010053E2BDECB756CA4D9BCDF6A872126CDA</vt:lpwstr>
  </property>
</Properties>
</file>