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1 Cases\01_2021-00004 Mitchell ECP &amp; CPCN for CCR-ELG\10_Discovery\Set 2\AG-KIUC\As Filed\"/>
    </mc:Choice>
  </mc:AlternateContent>
  <bookViews>
    <workbookView xWindow="-15" yWindow="-15" windowWidth="17520" windowHeight="5055"/>
  </bookViews>
  <sheets>
    <sheet name="Mitchell Plant ARO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G6" i="3" l="1"/>
  <c r="G5" i="3"/>
  <c r="G4" i="3"/>
  <c r="C10" i="3"/>
  <c r="C13" i="3"/>
  <c r="C12" i="3"/>
  <c r="B12" i="3"/>
  <c r="D6" i="3"/>
  <c r="F6" i="3" s="1"/>
  <c r="D5" i="3"/>
  <c r="F5" i="3" s="1"/>
</calcChain>
</file>

<file path=xl/sharedStrings.xml><?xml version="1.0" encoding="utf-8"?>
<sst xmlns="http://schemas.openxmlformats.org/spreadsheetml/2006/main" count="20" uniqueCount="17">
  <si>
    <t>Size</t>
  </si>
  <si>
    <t>Percent Asbestos Remaining</t>
  </si>
  <si>
    <t>ASH#1 Connor Run - KPCo Mitchell</t>
  </si>
  <si>
    <t>ARO Description</t>
  </si>
  <si>
    <t>ASH#1 Mitchell Bottom Ash Pond</t>
  </si>
  <si>
    <t>ASH#2 Mitchell Landfill</t>
  </si>
  <si>
    <t>ASH#3 Mitchell Wastewater Pond</t>
  </si>
  <si>
    <t>ARO Mitchell U0 Asbestos</t>
  </si>
  <si>
    <t>ARO Mitchell U1 Asbestos</t>
  </si>
  <si>
    <t xml:space="preserve">ARO Mitchell U2 Asbestos </t>
  </si>
  <si>
    <t>Estimated Cubic yards</t>
  </si>
  <si>
    <t>Estimated Cost per Cubic Yard</t>
  </si>
  <si>
    <t>Estimated Cost at Date of Last Revision</t>
  </si>
  <si>
    <t>Estimated Cost 
Current $</t>
  </si>
  <si>
    <t>Support</t>
  </si>
  <si>
    <t>* Closure cost estimates represent 100% Mitchell cost.</t>
  </si>
  <si>
    <t xml:space="preserve">Based on section VI.A. of the Conner Run Impoundment Transition and Joint Use Operating Agreement Dated July 2, 2015, with the assumption closure begins by June 1,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</si>
</sst>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5" fontId="0" fillId="0" borderId="0" xfId="2" applyNumberFormat="1" applyFont="1" applyAlignment="1">
      <alignment horizontal="center"/>
    </xf>
    <xf numFmtId="0" fontId="0" fillId="0" borderId="0" xfId="0" applyFill="1"/>
    <xf numFmtId="164" fontId="0" fillId="0" borderId="0" xfId="1" applyNumberFormat="1" applyFont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1" applyNumberFormat="1" applyFont="1" applyAlignment="1">
      <alignment vertical="top"/>
    </xf>
    <xf numFmtId="164" fontId="3" fillId="0" borderId="0" xfId="1" applyNumberFormat="1" applyFont="1" applyFill="1" applyAlignment="1">
      <alignment vertical="top" wrapText="1"/>
    </xf>
    <xf numFmtId="164" fontId="0" fillId="0" borderId="0" xfId="0" applyNumberFormat="1"/>
    <xf numFmtId="164" fontId="0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tabSelected="1" zoomScaleNormal="100" workbookViewId="0">
      <selection activeCell="D8" sqref="D8"/>
    </sheetView>
  </sheetViews>
  <sheetFormatPr defaultRowHeight="12.75" x14ac:dyDescent="0.2"/>
  <cols>
    <col min="1" max="1" width="31.7109375" customWidth="1"/>
    <col min="2" max="2" width="16.140625" customWidth="1"/>
    <col min="3" max="3" width="16.5703125" bestFit="1" customWidth="1"/>
    <col min="4" max="4" width="16.7109375" customWidth="1"/>
    <col min="5" max="5" width="18.140625" bestFit="1" customWidth="1"/>
    <col min="6" max="6" width="16.7109375" bestFit="1" customWidth="1"/>
    <col min="7" max="7" width="16.42578125" customWidth="1"/>
    <col min="10" max="10" width="10.28515625" bestFit="1" customWidth="1"/>
  </cols>
  <sheetData>
    <row r="3" spans="1:10" s="3" customFormat="1" ht="39" thickBot="1" x14ac:dyDescent="0.25">
      <c r="A3" s="8" t="s">
        <v>3</v>
      </c>
      <c r="B3" s="5" t="s">
        <v>0</v>
      </c>
      <c r="C3" s="5" t="s">
        <v>1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10" ht="13.5" thickTop="1" x14ac:dyDescent="0.2">
      <c r="A4" t="s">
        <v>7</v>
      </c>
      <c r="F4" s="4">
        <v>1200000</v>
      </c>
      <c r="G4" s="4">
        <f>+F4*1.0225^10</f>
        <v>1499044.1117545504</v>
      </c>
      <c r="J4" s="12"/>
    </row>
    <row r="5" spans="1:10" x14ac:dyDescent="0.2">
      <c r="A5" t="s">
        <v>8</v>
      </c>
      <c r="B5" s="1">
        <v>800</v>
      </c>
      <c r="C5" s="1">
        <v>30</v>
      </c>
      <c r="D5">
        <f>(C5/100)*6.76*B5</f>
        <v>1622.4</v>
      </c>
      <c r="E5" s="2">
        <v>2280</v>
      </c>
      <c r="F5" s="4">
        <f>+D5*E5</f>
        <v>3699072</v>
      </c>
      <c r="G5" s="4">
        <f>+F5*1.0225^12</f>
        <v>4831172.9481933834</v>
      </c>
    </row>
    <row r="6" spans="1:10" x14ac:dyDescent="0.2">
      <c r="A6" t="s">
        <v>9</v>
      </c>
      <c r="B6" s="1">
        <v>800</v>
      </c>
      <c r="C6" s="1">
        <v>30</v>
      </c>
      <c r="D6">
        <f>(C6/100)*6.76*B6</f>
        <v>1622.4</v>
      </c>
      <c r="E6" s="2">
        <v>2280</v>
      </c>
      <c r="F6" s="4">
        <f>+D6*E6</f>
        <v>3699072</v>
      </c>
      <c r="G6" s="4">
        <f>+F6*1.0225^12</f>
        <v>4831172.9481933834</v>
      </c>
    </row>
    <row r="9" spans="1:10" ht="51" customHeight="1" thickBot="1" x14ac:dyDescent="0.25">
      <c r="A9" s="8" t="s">
        <v>3</v>
      </c>
      <c r="B9" s="8" t="s">
        <v>12</v>
      </c>
      <c r="C9" s="8" t="s">
        <v>13</v>
      </c>
      <c r="D9" s="8" t="s">
        <v>14</v>
      </c>
      <c r="E9" s="9"/>
      <c r="F9" s="9"/>
    </row>
    <row r="10" spans="1:10" ht="46.5" customHeight="1" thickTop="1" x14ac:dyDescent="0.2">
      <c r="A10" s="7" t="s">
        <v>2</v>
      </c>
      <c r="C10" s="11">
        <f>18320000*0.865</f>
        <v>15846800</v>
      </c>
      <c r="D10" s="14" t="s">
        <v>16</v>
      </c>
      <c r="E10" s="14"/>
      <c r="F10" s="14"/>
      <c r="G10" s="14"/>
    </row>
    <row r="11" spans="1:10" ht="65.25" customHeight="1" x14ac:dyDescent="0.2">
      <c r="A11" s="7" t="s">
        <v>4</v>
      </c>
      <c r="B11" s="3"/>
      <c r="C11" s="13">
        <v>166000</v>
      </c>
      <c r="D11" s="3"/>
    </row>
    <row r="12" spans="1:10" ht="72.75" customHeight="1" x14ac:dyDescent="0.2">
      <c r="A12" s="7" t="s">
        <v>5</v>
      </c>
      <c r="B12" s="10">
        <f>6176053+4300500</f>
        <v>10476553</v>
      </c>
      <c r="C12" s="10">
        <f>+B12*1.0225</f>
        <v>10712275.442499999</v>
      </c>
    </row>
    <row r="13" spans="1:10" ht="64.5" customHeight="1" x14ac:dyDescent="0.2">
      <c r="A13" s="7" t="s">
        <v>6</v>
      </c>
      <c r="B13" s="10">
        <v>3713687</v>
      </c>
      <c r="C13" s="10">
        <f>+B13*1.0225^2</f>
        <v>3882682.9690437494</v>
      </c>
    </row>
    <row r="14" spans="1:10" x14ac:dyDescent="0.2">
      <c r="A14" s="3"/>
    </row>
    <row r="15" spans="1:10" x14ac:dyDescent="0.2">
      <c r="A15" s="3"/>
    </row>
    <row r="16" spans="1:10" x14ac:dyDescent="0.2">
      <c r="A16" s="6" t="s">
        <v>15</v>
      </c>
    </row>
  </sheetData>
  <mergeCells count="1">
    <mergeCell ref="D10:G10"/>
  </mergeCells>
  <pageMargins left="1" right="1" top="1" bottom="1" header="0.5" footer="0.5"/>
  <pageSetup scale="63" orientation="portrait" r:id="rId1"/>
  <headerFooter>
    <oddHeader>&amp;RKPSC Case No. 2021-00004
AG-KIUC Second of Data Requests
Dated April 19, 2021
Item No. 11
Attachment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25D4B150-5F0E-493D-A4DA-E8D4697BC9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Mitchell Plant ARO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s400356</dc:creator>
  <cp:keywords/>
  <cp:lastModifiedBy>s290792</cp:lastModifiedBy>
  <cp:lastPrinted>2021-04-30T19:27:48Z</cp:lastPrinted>
  <dcterms:created xsi:type="dcterms:W3CDTF">2005-11-07T20:29:24Z</dcterms:created>
  <dcterms:modified xsi:type="dcterms:W3CDTF">2021-05-05T17:35:06Z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9fd5cbbb-3843-41a7-a2aa-c6ce1cf19715</vt:lpwstr>
  </property>
  <property fmtid="{D5CDD505-2E9C-101B-9397-08002B2CF9AE}" pid="3" name="bjSaver">
    <vt:lpwstr>e22DehJH9ZrF1OvEtWjoNSZo1EBHT+Ur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{A44787D4-0540-4523-9961-78E4036D8C6D}">
    <vt:lpwstr>{58EAF5B5-40C5-4834-977D-72A066659306}</vt:lpwstr>
  </property>
</Properties>
</file>