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codeName="ThisWorkbook" defaultThemeVersion="124226"/>
  <xr:revisionPtr revIDLastSave="0" documentId="8_{354331B5-4BEE-4F1F-91D2-F8092B070F54}" xr6:coauthVersionLast="45" xr6:coauthVersionMax="45" xr10:uidLastSave="{00000000-0000-0000-0000-000000000000}"/>
  <bookViews>
    <workbookView xWindow="-120" yWindow="-120" windowWidth="23280" windowHeight="12600" xr2:uid="{00000000-000D-0000-FFFF-FFFF00000000}"/>
  </bookViews>
  <sheets>
    <sheet name="Data" sheetId="1" r:id="rId1"/>
  </sheets>
  <definedNames>
    <definedName name="_xlnm._FilterDatabase" localSheetId="0" hidden="1">Data!$B$1:$L$13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7" i="1" l="1"/>
  <c r="I48" i="1"/>
  <c r="I45"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6" i="1"/>
  <c r="L29" i="1" l="1"/>
  <c r="L30" i="1"/>
  <c r="L31" i="1"/>
  <c r="L32" i="1"/>
  <c r="L33" i="1"/>
  <c r="L34" i="1"/>
  <c r="L35" i="1"/>
  <c r="L36" i="1"/>
  <c r="L37" i="1"/>
  <c r="L38" i="1"/>
  <c r="L28" i="1"/>
  <c r="L27" i="1"/>
  <c r="L6" i="1"/>
  <c r="L7" i="1"/>
  <c r="L8" i="1"/>
  <c r="L9" i="1"/>
  <c r="L10" i="1"/>
  <c r="L11" i="1"/>
  <c r="L12" i="1"/>
  <c r="L13" i="1"/>
  <c r="L14" i="1"/>
  <c r="L15" i="1"/>
  <c r="L16" i="1"/>
  <c r="L17" i="1"/>
  <c r="L18" i="1"/>
  <c r="L19" i="1"/>
  <c r="L20" i="1"/>
  <c r="L21" i="1"/>
  <c r="L22" i="1"/>
  <c r="L23" i="1"/>
  <c r="L24" i="1"/>
  <c r="L25" i="1"/>
  <c r="L26" i="1"/>
  <c r="J51" i="1" l="1"/>
  <c r="H51" i="1"/>
  <c r="G51" i="1"/>
  <c r="H52" i="1" l="1"/>
  <c r="G52" i="1"/>
  <c r="K37" i="1" l="1"/>
  <c r="K38" i="1"/>
  <c r="K35" i="1"/>
  <c r="K36" i="1"/>
  <c r="I49" i="1"/>
  <c r="G49" i="1"/>
  <c r="I51" i="1" l="1"/>
  <c r="K31" i="1"/>
  <c r="K28" i="1" l="1"/>
  <c r="K27" i="1"/>
  <c r="K48" i="1" l="1"/>
  <c r="L48" i="1"/>
  <c r="L47" i="1"/>
  <c r="K47" i="1"/>
  <c r="L45" i="1"/>
  <c r="K45" i="1"/>
  <c r="L44" i="1"/>
  <c r="K44" i="1"/>
  <c r="L43" i="1"/>
  <c r="K43" i="1"/>
  <c r="L42" i="1"/>
  <c r="K42" i="1"/>
  <c r="L41" i="1"/>
  <c r="K41" i="1"/>
  <c r="L40" i="1"/>
  <c r="K40" i="1"/>
  <c r="L39" i="1"/>
  <c r="K39" i="1"/>
  <c r="K34" i="1"/>
  <c r="K33" i="1"/>
  <c r="K32" i="1"/>
  <c r="K30" i="1"/>
  <c r="K29" i="1"/>
  <c r="K26" i="1"/>
  <c r="K25" i="1"/>
  <c r="K24" i="1"/>
  <c r="K23" i="1"/>
  <c r="K22" i="1"/>
  <c r="K21" i="1"/>
  <c r="K20" i="1"/>
  <c r="K19" i="1"/>
  <c r="K18" i="1"/>
  <c r="K17" i="1"/>
  <c r="K16" i="1"/>
  <c r="K15" i="1"/>
  <c r="K14" i="1"/>
  <c r="K13" i="1"/>
  <c r="K12" i="1"/>
  <c r="K11" i="1"/>
  <c r="K10" i="1"/>
  <c r="K9" i="1"/>
  <c r="K8" i="1"/>
  <c r="K7" i="1"/>
  <c r="K6" i="1"/>
  <c r="J52" i="1" l="1"/>
  <c r="K51" i="1" l="1"/>
  <c r="L51" i="1"/>
  <c r="I52" i="1"/>
  <c r="L52" i="1" s="1"/>
  <c r="K52" i="1" l="1"/>
  <c r="L49" i="1" l="1"/>
  <c r="K49" i="1"/>
</calcChain>
</file>

<file path=xl/sharedStrings.xml><?xml version="1.0" encoding="utf-8"?>
<sst xmlns="http://schemas.openxmlformats.org/spreadsheetml/2006/main" count="170" uniqueCount="43">
  <si>
    <t>Rate</t>
  </si>
  <si>
    <t>Category</t>
  </si>
  <si>
    <t>Values</t>
  </si>
  <si>
    <t>Period</t>
  </si>
  <si>
    <t>Customers</t>
  </si>
  <si>
    <t>Avg Number of Customers</t>
  </si>
  <si>
    <t>Energy</t>
  </si>
  <si>
    <t>Sum of Volume</t>
  </si>
  <si>
    <t>GWh</t>
  </si>
  <si>
    <t>Demand</t>
  </si>
  <si>
    <t>MVA</t>
  </si>
  <si>
    <t>Base</t>
  </si>
  <si>
    <t>Intermediate</t>
  </si>
  <si>
    <t>Peak</t>
  </si>
  <si>
    <t>GS</t>
  </si>
  <si>
    <t>MW</t>
  </si>
  <si>
    <t>RTS</t>
  </si>
  <si>
    <t>Lighting</t>
  </si>
  <si>
    <t>Total LGE Customers</t>
  </si>
  <si>
    <t>Residential</t>
  </si>
  <si>
    <t>Comparison of LG&amp;E Electric Customers, Billing Demand, and Energy by Rate Classes: Base Period vs Test Period</t>
  </si>
  <si>
    <t>Other</t>
  </si>
  <si>
    <t>Total LG&amp;E Energy - Calendar Adjusted</t>
  </si>
  <si>
    <t>Total LG&amp;E Unbilled</t>
  </si>
  <si>
    <t>PS-Pri</t>
  </si>
  <si>
    <t>PS-Sec</t>
  </si>
  <si>
    <t>TOD-Pri</t>
  </si>
  <si>
    <t>TOD-Sec</t>
  </si>
  <si>
    <t>LG&amp;E Unbilled Adjustment**</t>
  </si>
  <si>
    <t>Base Period</t>
  </si>
  <si>
    <t xml:space="preserve">*All customers are assigned to one of twenty billing cycles.  Because the beginning and end of most billing cycles do not coincide directly with the beginning and end of calendar months, most customers' monthly bills include energy that was consumed in more than one calendar month.  </t>
  </si>
  <si>
    <t>Special Contract #1</t>
  </si>
  <si>
    <t>OSL</t>
  </si>
  <si>
    <t>EV Charge</t>
  </si>
  <si>
    <t>RS</t>
  </si>
  <si>
    <t>RTOD</t>
  </si>
  <si>
    <t>Difference</t>
  </si>
  <si>
    <t>% Difference</t>
  </si>
  <si>
    <t>Forecasted Test Period
(Jul '21 - Jun '22)</t>
  </si>
  <si>
    <t>Billed Actual
(Mar '20 - Aug '20)*</t>
  </si>
  <si>
    <t xml:space="preserve"> Calendar Forecasted
(Sept '20 - Feb '21)</t>
  </si>
  <si>
    <t>Total
(Mar '20 - Feb '21)</t>
  </si>
  <si>
    <t>**Billed sales in March include a portion of the energy consumed in March and a portion of the energy consumed in February.  Likewise, billed sales for August include a portion of the energy consumed in August and a portion of the energy consumed in July.  The portion of the energy consumed in August but not included in August billed sales is the "unbilled" portion of calendar-month ("calendar") sales for August.  To properly compare the Base Period to the Forecasted Test Period (which includes twelve months of calendar sales), unbilled sales for August must be added to the Base Period and unbilled sales for February (which are included in March billed sales) must be subtracted from the Base Period.  Because August unbilled sales are greater than February unbilled sales, the total unbilled sales adjustment is positive.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</si>
</sst>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6">
    <xf numFmtId="0" fontId="0" fillId="0" borderId="0" xfId="0"/>
    <xf numFmtId="0" fontId="0" fillId="0" borderId="3" xfId="0" applyBorder="1"/>
    <xf numFmtId="0" fontId="0" fillId="0" borderId="5" xfId="0" applyBorder="1"/>
    <xf numFmtId="0" fontId="0" fillId="0" borderId="7" xfId="0" applyBorder="1"/>
    <xf numFmtId="0" fontId="0" fillId="0" borderId="9" xfId="0" applyBorder="1"/>
    <xf numFmtId="0" fontId="0" fillId="0" borderId="2" xfId="0" applyBorder="1"/>
    <xf numFmtId="164" fontId="0" fillId="0" borderId="1" xfId="1" applyNumberFormat="1" applyFont="1" applyBorder="1"/>
    <xf numFmtId="164" fontId="0" fillId="0" borderId="1" xfId="1" applyNumberFormat="1" applyFont="1" applyFill="1" applyBorder="1"/>
    <xf numFmtId="0" fontId="0" fillId="0" borderId="0" xfId="0" applyFill="1"/>
    <xf numFmtId="164" fontId="0" fillId="0" borderId="3" xfId="1" applyNumberFormat="1" applyFont="1" applyBorder="1"/>
    <xf numFmtId="164" fontId="0" fillId="0" borderId="3" xfId="1" applyNumberFormat="1" applyFont="1" applyFill="1" applyBorder="1"/>
    <xf numFmtId="164" fontId="0" fillId="0" borderId="7" xfId="1" applyNumberFormat="1" applyFont="1" applyBorder="1"/>
    <xf numFmtId="164" fontId="0" fillId="0" borderId="7" xfId="1" applyNumberFormat="1" applyFont="1" applyFill="1" applyBorder="1"/>
    <xf numFmtId="164" fontId="0" fillId="0" borderId="5" xfId="1" applyNumberFormat="1" applyFont="1" applyBorder="1"/>
    <xf numFmtId="164" fontId="0" fillId="0" borderId="5" xfId="1" applyNumberFormat="1" applyFont="1" applyFill="1" applyBorder="1"/>
    <xf numFmtId="0" fontId="0" fillId="0" borderId="1" xfId="0" applyBorder="1"/>
    <xf numFmtId="0" fontId="0" fillId="0" borderId="0" xfId="0" applyBorder="1"/>
    <xf numFmtId="164" fontId="0" fillId="0" borderId="0" xfId="1" applyNumberFormat="1" applyFont="1" applyBorder="1"/>
    <xf numFmtId="164" fontId="0" fillId="0" borderId="0" xfId="1" applyNumberFormat="1" applyFont="1" applyFill="1" applyBorder="1"/>
    <xf numFmtId="0" fontId="0" fillId="0" borderId="0" xfId="0" applyFill="1" applyBorder="1"/>
    <xf numFmtId="0" fontId="0" fillId="0" borderId="1" xfId="0" applyFill="1" applyBorder="1" applyAlignment="1">
      <alignment horizontal="left" indent="1"/>
    </xf>
    <xf numFmtId="165" fontId="0" fillId="0" borderId="4" xfId="2" applyNumberFormat="1" applyFont="1" applyFill="1" applyBorder="1"/>
    <xf numFmtId="165" fontId="0" fillId="0" borderId="8" xfId="2" applyNumberFormat="1" applyFont="1" applyFill="1" applyBorder="1"/>
    <xf numFmtId="165" fontId="0" fillId="0" borderId="6" xfId="2" applyNumberFormat="1" applyFont="1" applyFill="1" applyBorder="1"/>
    <xf numFmtId="165" fontId="0" fillId="0" borderId="0" xfId="2" applyNumberFormat="1" applyFont="1" applyFill="1" applyBorder="1"/>
    <xf numFmtId="165" fontId="0" fillId="0" borderId="1" xfId="2" applyNumberFormat="1" applyFont="1" applyFill="1" applyBorder="1"/>
    <xf numFmtId="165" fontId="0" fillId="0" borderId="0" xfId="0" applyNumberFormat="1" applyFill="1" applyBorder="1"/>
    <xf numFmtId="0" fontId="3" fillId="0" borderId="0" xfId="0" applyFont="1"/>
    <xf numFmtId="0" fontId="0" fillId="0" borderId="0" xfId="0" applyFont="1"/>
    <xf numFmtId="0" fontId="0" fillId="0" borderId="0" xfId="0" applyBorder="1" applyAlignment="1">
      <alignment horizontal="left"/>
    </xf>
    <xf numFmtId="0" fontId="3" fillId="0" borderId="0" xfId="0" applyFont="1" applyBorder="1"/>
    <xf numFmtId="0" fontId="0" fillId="0" borderId="0" xfId="0" applyFont="1" applyBorder="1"/>
    <xf numFmtId="0" fontId="2" fillId="0" borderId="0" xfId="0" applyFont="1" applyBorder="1" applyAlignment="1">
      <alignment horizontal="lef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Border="1" applyAlignment="1">
      <alignment horizontal="center"/>
    </xf>
    <xf numFmtId="0" fontId="0" fillId="0" borderId="0" xfId="0" applyFill="1" applyBorder="1" applyAlignment="1">
      <alignment horizontal="left" indent="1"/>
    </xf>
    <xf numFmtId="1" fontId="0" fillId="0" borderId="0" xfId="0" applyNumberFormat="1" applyBorder="1"/>
    <xf numFmtId="3" fontId="0" fillId="0" borderId="3" xfId="0" applyNumberFormat="1" applyBorder="1"/>
    <xf numFmtId="0" fontId="2" fillId="0" borderId="3" xfId="0" applyFont="1" applyBorder="1"/>
    <xf numFmtId="164" fontId="2" fillId="0" borderId="3" xfId="1" applyNumberFormat="1" applyFont="1" applyFill="1" applyBorder="1"/>
    <xf numFmtId="165" fontId="2" fillId="0" borderId="4" xfId="2" applyNumberFormat="1" applyFont="1" applyFill="1" applyBorder="1"/>
    <xf numFmtId="0" fontId="2" fillId="0" borderId="7" xfId="0" applyFont="1" applyBorder="1"/>
    <xf numFmtId="3" fontId="2" fillId="0" borderId="1" xfId="0" applyNumberFormat="1" applyFont="1" applyBorder="1" applyAlignment="1">
      <alignment horizontal="center" wrapText="1"/>
    </xf>
    <xf numFmtId="164" fontId="2" fillId="0" borderId="1" xfId="1" applyNumberFormat="1" applyFont="1" applyBorder="1" applyAlignment="1">
      <alignment horizontal="center" wrapText="1"/>
    </xf>
    <xf numFmtId="164" fontId="2" fillId="0" borderId="7" xfId="1" applyNumberFormat="1" applyFont="1" applyFill="1" applyBorder="1"/>
    <xf numFmtId="165" fontId="2" fillId="0" borderId="8" xfId="2" applyNumberFormat="1" applyFont="1" applyFill="1" applyBorder="1"/>
    <xf numFmtId="0" fontId="0" fillId="0" borderId="7" xfId="0" applyBorder="1" applyAlignment="1">
      <alignment horizontal="left" indent="1"/>
    </xf>
    <xf numFmtId="0" fontId="0" fillId="0" borderId="0" xfId="0" applyAlignment="1">
      <alignment horizontal="left" wrapText="1"/>
    </xf>
    <xf numFmtId="164" fontId="0" fillId="0" borderId="0" xfId="0" applyNumberFormat="1" applyAlignment="1">
      <alignment horizontal="left" wrapText="1"/>
    </xf>
    <xf numFmtId="43" fontId="0" fillId="0" borderId="0" xfId="0" applyNumberFormat="1" applyAlignment="1">
      <alignment horizontal="left" wrapText="1"/>
    </xf>
    <xf numFmtId="43" fontId="0" fillId="0" borderId="0" xfId="0" applyNumberFormat="1"/>
    <xf numFmtId="164" fontId="0" fillId="0" borderId="0" xfId="0" applyNumberFormat="1"/>
    <xf numFmtId="164" fontId="0" fillId="0" borderId="11" xfId="1" applyNumberFormat="1" applyFont="1" applyFill="1" applyBorder="1"/>
    <xf numFmtId="164" fontId="0" fillId="0" borderId="12" xfId="1" applyNumberFormat="1" applyFont="1" applyFill="1" applyBorder="1"/>
    <xf numFmtId="164" fontId="0" fillId="0" borderId="13" xfId="1" applyNumberFormat="1" applyFont="1" applyFill="1" applyBorder="1"/>
    <xf numFmtId="165" fontId="0" fillId="0" borderId="3" xfId="2" applyNumberFormat="1" applyFont="1" applyFill="1" applyBorder="1"/>
    <xf numFmtId="165" fontId="0" fillId="0" borderId="7" xfId="2" applyNumberFormat="1" applyFont="1" applyFill="1" applyBorder="1"/>
    <xf numFmtId="165" fontId="0" fillId="0" borderId="5" xfId="2" applyNumberFormat="1" applyFont="1" applyFill="1" applyBorder="1"/>
    <xf numFmtId="0" fontId="0" fillId="0" borderId="0" xfId="0" applyBorder="1" applyAlignment="1">
      <alignment horizontal="left" vertical="top" wrapText="1"/>
    </xf>
    <xf numFmtId="3" fontId="2" fillId="0" borderId="9" xfId="0" applyNumberFormat="1" applyFont="1" applyBorder="1" applyAlignment="1">
      <alignment horizontal="center"/>
    </xf>
    <xf numFmtId="3" fontId="2" fillId="0" borderId="10" xfId="0" applyNumberFormat="1" applyFont="1" applyBorder="1" applyAlignment="1">
      <alignment horizontal="center"/>
    </xf>
    <xf numFmtId="3" fontId="2" fillId="0" borderId="2" xfId="0" applyNumberFormat="1" applyFont="1" applyBorder="1" applyAlignment="1">
      <alignment horizontal="center"/>
    </xf>
    <xf numFmtId="164" fontId="2" fillId="0" borderId="3" xfId="1" applyNumberFormat="1" applyFont="1" applyBorder="1" applyAlignment="1">
      <alignment horizontal="center" wrapText="1"/>
    </xf>
    <xf numFmtId="164" fontId="2" fillId="0" borderId="5" xfId="1" applyNumberFormat="1" applyFont="1" applyBorder="1" applyAlignment="1">
      <alignment horizontal="center" wrapText="1"/>
    </xf>
    <xf numFmtId="0" fontId="0" fillId="0" borderId="0" xfId="0"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74"/>
  <sheetViews>
    <sheetView showGridLines="0" tabSelected="1" zoomScale="85" zoomScaleNormal="85" workbookViewId="0">
      <pane xSplit="3" ySplit="5" topLeftCell="D6" activePane="bottomRight" state="frozen"/>
      <selection pane="topRight" activeCell="D1" sqref="D1"/>
      <selection pane="bottomLeft" activeCell="A6" sqref="A6"/>
      <selection pane="bottomRight" activeCell="B2" sqref="B2"/>
    </sheetView>
  </sheetViews>
  <sheetFormatPr defaultRowHeight="15" x14ac:dyDescent="0.25"/>
  <cols>
    <col min="1" max="1" width="2.42578125" customWidth="1"/>
    <col min="2" max="2" width="36.5703125" customWidth="1"/>
    <col min="3" max="3" width="12.7109375" customWidth="1"/>
    <col min="4" max="4" width="24.5703125" bestFit="1" customWidth="1"/>
    <col min="5" max="5" width="5.28515625" bestFit="1" customWidth="1"/>
    <col min="6" max="6" width="12.7109375" bestFit="1" customWidth="1"/>
    <col min="7" max="10" width="18.7109375" customWidth="1"/>
    <col min="11" max="11" width="11.85546875" bestFit="1" customWidth="1"/>
    <col min="12" max="12" width="12.42578125" bestFit="1" customWidth="1"/>
  </cols>
  <sheetData>
    <row r="1" spans="1:18" x14ac:dyDescent="0.25">
      <c r="K1" s="8"/>
      <c r="L1" s="8"/>
    </row>
    <row r="2" spans="1:18" ht="15.75" x14ac:dyDescent="0.25">
      <c r="B2" s="27" t="s">
        <v>20</v>
      </c>
      <c r="K2" s="8"/>
      <c r="L2" s="8"/>
    </row>
    <row r="3" spans="1:18" x14ac:dyDescent="0.25">
      <c r="B3" s="28"/>
      <c r="K3" s="8"/>
      <c r="L3" s="8"/>
    </row>
    <row r="4" spans="1:18" ht="14.45" customHeight="1" x14ac:dyDescent="0.25">
      <c r="B4" s="39"/>
      <c r="C4" s="39"/>
      <c r="D4" s="39"/>
      <c r="E4" s="39"/>
      <c r="F4" s="39"/>
      <c r="G4" s="60" t="s">
        <v>29</v>
      </c>
      <c r="H4" s="61"/>
      <c r="I4" s="62"/>
      <c r="J4" s="63" t="s">
        <v>38</v>
      </c>
      <c r="K4" s="40"/>
      <c r="L4" s="41"/>
    </row>
    <row r="5" spans="1:18" ht="45" x14ac:dyDescent="0.25">
      <c r="B5" s="42" t="s">
        <v>0</v>
      </c>
      <c r="C5" s="42" t="s">
        <v>1</v>
      </c>
      <c r="D5" s="42" t="s">
        <v>2</v>
      </c>
      <c r="E5" s="42"/>
      <c r="F5" s="42" t="s">
        <v>3</v>
      </c>
      <c r="G5" s="43" t="s">
        <v>39</v>
      </c>
      <c r="H5" s="43" t="s">
        <v>40</v>
      </c>
      <c r="I5" s="44" t="s">
        <v>41</v>
      </c>
      <c r="J5" s="64"/>
      <c r="K5" s="45" t="s">
        <v>36</v>
      </c>
      <c r="L5" s="46" t="s">
        <v>37</v>
      </c>
    </row>
    <row r="6" spans="1:18" x14ac:dyDescent="0.25">
      <c r="A6" s="52"/>
      <c r="B6" s="1" t="s">
        <v>24</v>
      </c>
      <c r="C6" s="1" t="s">
        <v>4</v>
      </c>
      <c r="D6" s="1" t="s">
        <v>5</v>
      </c>
      <c r="E6" s="1"/>
      <c r="F6" s="1"/>
      <c r="G6" s="9">
        <v>68</v>
      </c>
      <c r="H6" s="9">
        <v>70</v>
      </c>
      <c r="I6" s="9">
        <f>IF(LEFT(D6,3)="Avg",ROUND(AVERAGE(G6:H6),0),ROUND(SUM(G6:H6),0))</f>
        <v>69</v>
      </c>
      <c r="J6" s="9">
        <v>70</v>
      </c>
      <c r="K6" s="10">
        <f t="shared" ref="K6:K45" si="0">IF(I6="","",J6-I6)</f>
        <v>1</v>
      </c>
      <c r="L6" s="21">
        <f t="shared" ref="L6:L45" si="1">IF(I6="","",J6/I6-1)</f>
        <v>1.449275362318847E-2</v>
      </c>
      <c r="M6" s="37"/>
      <c r="N6" s="37"/>
      <c r="O6" s="17"/>
      <c r="P6" s="17"/>
      <c r="Q6" s="18"/>
      <c r="R6" s="24"/>
    </row>
    <row r="7" spans="1:18" x14ac:dyDescent="0.25">
      <c r="A7" s="52"/>
      <c r="B7" s="3"/>
      <c r="C7" s="3" t="s">
        <v>9</v>
      </c>
      <c r="D7" s="3" t="s">
        <v>7</v>
      </c>
      <c r="E7" s="3" t="s">
        <v>15</v>
      </c>
      <c r="F7" s="3" t="s">
        <v>11</v>
      </c>
      <c r="G7" s="11">
        <v>129</v>
      </c>
      <c r="H7" s="11">
        <v>165</v>
      </c>
      <c r="I7" s="11">
        <f t="shared" ref="I7:I44" si="2">IF(LEFT(D7,3)="Avg",ROUND(AVERAGE(G7:H7),0),ROUND(SUM(G7:H7),0))</f>
        <v>294</v>
      </c>
      <c r="J7" s="11">
        <v>340</v>
      </c>
      <c r="K7" s="12">
        <f t="shared" si="0"/>
        <v>46</v>
      </c>
      <c r="L7" s="22">
        <f t="shared" si="1"/>
        <v>0.15646258503401356</v>
      </c>
      <c r="M7" s="37"/>
      <c r="N7" s="37"/>
      <c r="O7" s="17"/>
      <c r="P7" s="17"/>
      <c r="Q7" s="18"/>
      <c r="R7" s="24"/>
    </row>
    <row r="8" spans="1:18" x14ac:dyDescent="0.25">
      <c r="A8" s="52"/>
      <c r="B8" s="3"/>
      <c r="C8" s="3" t="s">
        <v>6</v>
      </c>
      <c r="D8" s="3" t="s">
        <v>7</v>
      </c>
      <c r="E8" s="3" t="s">
        <v>8</v>
      </c>
      <c r="F8" s="3"/>
      <c r="G8" s="11">
        <v>43</v>
      </c>
      <c r="H8" s="11">
        <v>47</v>
      </c>
      <c r="I8" s="11">
        <f t="shared" si="2"/>
        <v>90</v>
      </c>
      <c r="J8" s="11">
        <v>104</v>
      </c>
      <c r="K8" s="12">
        <f t="shared" si="0"/>
        <v>14</v>
      </c>
      <c r="L8" s="22">
        <f t="shared" si="1"/>
        <v>0.15555555555555545</v>
      </c>
      <c r="M8" s="37"/>
      <c r="N8" s="37"/>
      <c r="O8" s="17"/>
      <c r="P8" s="17"/>
      <c r="Q8" s="18"/>
      <c r="R8" s="24"/>
    </row>
    <row r="9" spans="1:18" x14ac:dyDescent="0.25">
      <c r="A9" s="52"/>
      <c r="B9" s="1" t="s">
        <v>25</v>
      </c>
      <c r="C9" s="1" t="s">
        <v>4</v>
      </c>
      <c r="D9" s="1" t="s">
        <v>5</v>
      </c>
      <c r="E9" s="1"/>
      <c r="F9" s="1"/>
      <c r="G9" s="9">
        <v>2800</v>
      </c>
      <c r="H9" s="9">
        <v>2797</v>
      </c>
      <c r="I9" s="9">
        <f t="shared" si="2"/>
        <v>2799</v>
      </c>
      <c r="J9" s="9">
        <v>2782</v>
      </c>
      <c r="K9" s="10">
        <f t="shared" si="0"/>
        <v>-17</v>
      </c>
      <c r="L9" s="21">
        <f t="shared" si="1"/>
        <v>-6.0735977134690478E-3</v>
      </c>
      <c r="M9" s="37"/>
      <c r="N9" s="37"/>
      <c r="O9" s="17"/>
      <c r="P9" s="17"/>
      <c r="Q9" s="18"/>
      <c r="R9" s="24"/>
    </row>
    <row r="10" spans="1:18" x14ac:dyDescent="0.25">
      <c r="A10" s="52"/>
      <c r="B10" s="3"/>
      <c r="C10" s="3" t="s">
        <v>9</v>
      </c>
      <c r="D10" s="3" t="s">
        <v>7</v>
      </c>
      <c r="E10" s="3" t="s">
        <v>15</v>
      </c>
      <c r="F10" s="3" t="s">
        <v>11</v>
      </c>
      <c r="G10" s="11">
        <v>2048</v>
      </c>
      <c r="H10" s="11">
        <v>2038</v>
      </c>
      <c r="I10" s="11">
        <f t="shared" si="2"/>
        <v>4086</v>
      </c>
      <c r="J10" s="11">
        <v>4277</v>
      </c>
      <c r="K10" s="12">
        <f t="shared" si="0"/>
        <v>191</v>
      </c>
      <c r="L10" s="22">
        <f t="shared" si="1"/>
        <v>4.6744982868330842E-2</v>
      </c>
      <c r="M10" s="37"/>
      <c r="N10" s="37"/>
      <c r="O10" s="17"/>
      <c r="P10" s="17"/>
      <c r="Q10" s="18"/>
      <c r="R10" s="24"/>
    </row>
    <row r="11" spans="1:18" x14ac:dyDescent="0.25">
      <c r="A11" s="52"/>
      <c r="B11" s="2"/>
      <c r="C11" s="2" t="s">
        <v>6</v>
      </c>
      <c r="D11" s="2" t="s">
        <v>7</v>
      </c>
      <c r="E11" s="2" t="s">
        <v>8</v>
      </c>
      <c r="F11" s="2"/>
      <c r="G11" s="13">
        <v>704</v>
      </c>
      <c r="H11" s="13">
        <v>685</v>
      </c>
      <c r="I11" s="13">
        <f t="shared" si="2"/>
        <v>1389</v>
      </c>
      <c r="J11" s="13">
        <v>1509</v>
      </c>
      <c r="K11" s="14">
        <f t="shared" si="0"/>
        <v>120</v>
      </c>
      <c r="L11" s="23">
        <f t="shared" si="1"/>
        <v>8.6393088552915831E-2</v>
      </c>
      <c r="M11" s="37"/>
      <c r="N11" s="37"/>
      <c r="O11" s="17"/>
      <c r="P11" s="17"/>
      <c r="Q11" s="18"/>
      <c r="R11" s="24"/>
    </row>
    <row r="12" spans="1:18" x14ac:dyDescent="0.25">
      <c r="A12" s="52"/>
      <c r="B12" s="1" t="s">
        <v>26</v>
      </c>
      <c r="C12" s="1" t="s">
        <v>4</v>
      </c>
      <c r="D12" s="1" t="s">
        <v>5</v>
      </c>
      <c r="E12" s="1"/>
      <c r="F12" s="1"/>
      <c r="G12" s="9">
        <v>128</v>
      </c>
      <c r="H12" s="9">
        <v>131</v>
      </c>
      <c r="I12" s="9">
        <f t="shared" si="2"/>
        <v>130</v>
      </c>
      <c r="J12" s="9">
        <v>132</v>
      </c>
      <c r="K12" s="10">
        <f t="shared" si="0"/>
        <v>2</v>
      </c>
      <c r="L12" s="21">
        <f t="shared" si="1"/>
        <v>1.538461538461533E-2</v>
      </c>
      <c r="M12" s="37"/>
      <c r="N12" s="37"/>
      <c r="O12" s="17"/>
      <c r="P12" s="17"/>
      <c r="Q12" s="18"/>
      <c r="R12" s="24"/>
    </row>
    <row r="13" spans="1:18" x14ac:dyDescent="0.25">
      <c r="A13" s="52"/>
      <c r="B13" s="3"/>
      <c r="C13" s="3" t="s">
        <v>9</v>
      </c>
      <c r="D13" s="3" t="s">
        <v>7</v>
      </c>
      <c r="E13" s="3" t="s">
        <v>10</v>
      </c>
      <c r="F13" s="3" t="s">
        <v>11</v>
      </c>
      <c r="G13" s="11">
        <v>2641</v>
      </c>
      <c r="H13" s="11">
        <v>2676</v>
      </c>
      <c r="I13" s="11">
        <f t="shared" si="2"/>
        <v>5317</v>
      </c>
      <c r="J13" s="11">
        <v>5355</v>
      </c>
      <c r="K13" s="12">
        <f t="shared" si="0"/>
        <v>38</v>
      </c>
      <c r="L13" s="22">
        <f t="shared" si="1"/>
        <v>7.1468873424864743E-3</v>
      </c>
      <c r="M13" s="37"/>
      <c r="N13" s="37"/>
      <c r="O13" s="17"/>
      <c r="P13" s="17"/>
      <c r="Q13" s="18"/>
      <c r="R13" s="24"/>
    </row>
    <row r="14" spans="1:18" x14ac:dyDescent="0.25">
      <c r="A14" s="52"/>
      <c r="B14" s="3"/>
      <c r="C14" s="3" t="s">
        <v>9</v>
      </c>
      <c r="D14" s="3" t="s">
        <v>7</v>
      </c>
      <c r="E14" s="3" t="s">
        <v>10</v>
      </c>
      <c r="F14" s="3" t="s">
        <v>12</v>
      </c>
      <c r="G14" s="11">
        <v>2125</v>
      </c>
      <c r="H14" s="11">
        <v>2055</v>
      </c>
      <c r="I14" s="11">
        <f t="shared" si="2"/>
        <v>4180</v>
      </c>
      <c r="J14" s="11">
        <v>4410</v>
      </c>
      <c r="K14" s="12">
        <f t="shared" si="0"/>
        <v>230</v>
      </c>
      <c r="L14" s="22">
        <f t="shared" si="1"/>
        <v>5.5023923444976086E-2</v>
      </c>
      <c r="M14" s="37"/>
      <c r="N14" s="37"/>
      <c r="O14" s="17"/>
      <c r="P14" s="17"/>
      <c r="Q14" s="18"/>
      <c r="R14" s="24"/>
    </row>
    <row r="15" spans="1:18" x14ac:dyDescent="0.25">
      <c r="A15" s="52"/>
      <c r="B15" s="3"/>
      <c r="C15" s="3" t="s">
        <v>9</v>
      </c>
      <c r="D15" s="3" t="s">
        <v>7</v>
      </c>
      <c r="E15" s="3" t="s">
        <v>10</v>
      </c>
      <c r="F15" s="3" t="s">
        <v>13</v>
      </c>
      <c r="G15" s="11">
        <v>2085</v>
      </c>
      <c r="H15" s="11">
        <v>2008</v>
      </c>
      <c r="I15" s="11">
        <f t="shared" si="2"/>
        <v>4093</v>
      </c>
      <c r="J15" s="11">
        <v>4306</v>
      </c>
      <c r="K15" s="12">
        <f t="shared" si="0"/>
        <v>213</v>
      </c>
      <c r="L15" s="22">
        <f t="shared" si="1"/>
        <v>5.2040068409479501E-2</v>
      </c>
      <c r="M15" s="37"/>
      <c r="N15" s="37"/>
      <c r="O15" s="17"/>
      <c r="P15" s="17"/>
      <c r="Q15" s="18"/>
      <c r="R15" s="24"/>
    </row>
    <row r="16" spans="1:18" x14ac:dyDescent="0.25">
      <c r="A16" s="52"/>
      <c r="B16" s="2"/>
      <c r="C16" s="2" t="s">
        <v>6</v>
      </c>
      <c r="D16" s="2" t="s">
        <v>7</v>
      </c>
      <c r="E16" s="2" t="s">
        <v>8</v>
      </c>
      <c r="F16" s="2"/>
      <c r="G16" s="13">
        <v>948</v>
      </c>
      <c r="H16" s="13">
        <v>919</v>
      </c>
      <c r="I16" s="13">
        <f t="shared" si="2"/>
        <v>1867</v>
      </c>
      <c r="J16" s="13">
        <v>1993</v>
      </c>
      <c r="K16" s="14">
        <f t="shared" si="0"/>
        <v>126</v>
      </c>
      <c r="L16" s="23">
        <f t="shared" si="1"/>
        <v>6.7487948580610579E-2</v>
      </c>
      <c r="M16" s="37"/>
      <c r="N16" s="37"/>
      <c r="O16" s="17"/>
      <c r="P16" s="17"/>
      <c r="Q16" s="18"/>
      <c r="R16" s="24"/>
    </row>
    <row r="17" spans="1:18" x14ac:dyDescent="0.25">
      <c r="A17" s="52"/>
      <c r="B17" s="1" t="s">
        <v>27</v>
      </c>
      <c r="C17" s="1" t="s">
        <v>4</v>
      </c>
      <c r="D17" s="1" t="s">
        <v>5</v>
      </c>
      <c r="E17" s="1"/>
      <c r="F17" s="1"/>
      <c r="G17" s="9">
        <v>504</v>
      </c>
      <c r="H17" s="9">
        <v>498</v>
      </c>
      <c r="I17" s="9">
        <f t="shared" si="2"/>
        <v>501</v>
      </c>
      <c r="J17" s="9">
        <v>505</v>
      </c>
      <c r="K17" s="10">
        <f t="shared" si="0"/>
        <v>4</v>
      </c>
      <c r="L17" s="21">
        <f t="shared" si="1"/>
        <v>7.9840319361277334E-3</v>
      </c>
      <c r="M17" s="37"/>
      <c r="N17" s="37"/>
      <c r="O17" s="17"/>
      <c r="P17" s="17"/>
      <c r="Q17" s="18"/>
      <c r="R17" s="24"/>
    </row>
    <row r="18" spans="1:18" x14ac:dyDescent="0.25">
      <c r="A18" s="52"/>
      <c r="B18" s="3"/>
      <c r="C18" s="3" t="s">
        <v>9</v>
      </c>
      <c r="D18" s="3" t="s">
        <v>7</v>
      </c>
      <c r="E18" s="3" t="s">
        <v>10</v>
      </c>
      <c r="F18" s="3" t="s">
        <v>11</v>
      </c>
      <c r="G18" s="11">
        <v>2089</v>
      </c>
      <c r="H18" s="11">
        <v>2160</v>
      </c>
      <c r="I18" s="11">
        <f t="shared" si="2"/>
        <v>4249</v>
      </c>
      <c r="J18" s="11">
        <v>4406</v>
      </c>
      <c r="K18" s="12">
        <f t="shared" si="0"/>
        <v>157</v>
      </c>
      <c r="L18" s="22">
        <f t="shared" si="1"/>
        <v>3.6949870557778208E-2</v>
      </c>
      <c r="M18" s="37"/>
      <c r="N18" s="37"/>
      <c r="O18" s="17"/>
      <c r="P18" s="17"/>
      <c r="Q18" s="18"/>
      <c r="R18" s="24"/>
    </row>
    <row r="19" spans="1:18" x14ac:dyDescent="0.25">
      <c r="A19" s="52"/>
      <c r="B19" s="3"/>
      <c r="C19" s="3" t="s">
        <v>9</v>
      </c>
      <c r="D19" s="3" t="s">
        <v>7</v>
      </c>
      <c r="E19" s="3" t="s">
        <v>10</v>
      </c>
      <c r="F19" s="3" t="s">
        <v>12</v>
      </c>
      <c r="G19" s="11">
        <v>1546</v>
      </c>
      <c r="H19" s="11">
        <v>1586</v>
      </c>
      <c r="I19" s="11">
        <f t="shared" si="2"/>
        <v>3132</v>
      </c>
      <c r="J19" s="11">
        <v>3268</v>
      </c>
      <c r="K19" s="12">
        <f t="shared" si="0"/>
        <v>136</v>
      </c>
      <c r="L19" s="22">
        <f t="shared" si="1"/>
        <v>4.3422733077905562E-2</v>
      </c>
      <c r="M19" s="37"/>
      <c r="N19" s="37"/>
      <c r="O19" s="17"/>
      <c r="P19" s="17"/>
      <c r="Q19" s="18"/>
      <c r="R19" s="24"/>
    </row>
    <row r="20" spans="1:18" x14ac:dyDescent="0.25">
      <c r="A20" s="52"/>
      <c r="B20" s="3"/>
      <c r="C20" s="3" t="s">
        <v>9</v>
      </c>
      <c r="D20" s="3" t="s">
        <v>7</v>
      </c>
      <c r="E20" s="3" t="s">
        <v>10</v>
      </c>
      <c r="F20" s="3" t="s">
        <v>13</v>
      </c>
      <c r="G20" s="11">
        <v>1508</v>
      </c>
      <c r="H20" s="11">
        <v>1544</v>
      </c>
      <c r="I20" s="11">
        <f t="shared" si="2"/>
        <v>3052</v>
      </c>
      <c r="J20" s="11">
        <v>3184</v>
      </c>
      <c r="K20" s="12">
        <f t="shared" si="0"/>
        <v>132</v>
      </c>
      <c r="L20" s="22">
        <f t="shared" si="1"/>
        <v>4.3250327653997278E-2</v>
      </c>
      <c r="M20" s="37"/>
      <c r="N20" s="37"/>
      <c r="O20" s="17"/>
      <c r="P20" s="17"/>
      <c r="Q20" s="18"/>
      <c r="R20" s="24"/>
    </row>
    <row r="21" spans="1:18" x14ac:dyDescent="0.25">
      <c r="A21" s="52"/>
      <c r="B21" s="2"/>
      <c r="C21" s="2" t="s">
        <v>6</v>
      </c>
      <c r="D21" s="2" t="s">
        <v>7</v>
      </c>
      <c r="E21" s="2" t="s">
        <v>8</v>
      </c>
      <c r="F21" s="2"/>
      <c r="G21" s="13">
        <v>604</v>
      </c>
      <c r="H21" s="13">
        <v>607</v>
      </c>
      <c r="I21" s="13">
        <f t="shared" si="2"/>
        <v>1211</v>
      </c>
      <c r="J21" s="13">
        <v>1288</v>
      </c>
      <c r="K21" s="14">
        <f t="shared" si="0"/>
        <v>77</v>
      </c>
      <c r="L21" s="23">
        <f t="shared" si="1"/>
        <v>6.3583815028901647E-2</v>
      </c>
      <c r="M21" s="37"/>
      <c r="N21" s="37"/>
      <c r="O21" s="17"/>
      <c r="P21" s="17"/>
      <c r="Q21" s="18"/>
      <c r="R21" s="24"/>
    </row>
    <row r="22" spans="1:18" x14ac:dyDescent="0.25">
      <c r="A22" s="52"/>
      <c r="B22" s="1" t="s">
        <v>31</v>
      </c>
      <c r="C22" s="1" t="s">
        <v>4</v>
      </c>
      <c r="D22" s="1" t="s">
        <v>5</v>
      </c>
      <c r="E22" s="1"/>
      <c r="F22" s="1"/>
      <c r="G22" s="9">
        <v>2</v>
      </c>
      <c r="H22" s="9">
        <v>2</v>
      </c>
      <c r="I22" s="9">
        <f t="shared" si="2"/>
        <v>2</v>
      </c>
      <c r="J22" s="9">
        <v>2</v>
      </c>
      <c r="K22" s="10">
        <f t="shared" si="0"/>
        <v>0</v>
      </c>
      <c r="L22" s="21">
        <f t="shared" si="1"/>
        <v>0</v>
      </c>
    </row>
    <row r="23" spans="1:18" x14ac:dyDescent="0.25">
      <c r="A23" s="52"/>
      <c r="B23" s="3"/>
      <c r="C23" s="3" t="s">
        <v>9</v>
      </c>
      <c r="D23" s="3" t="s">
        <v>7</v>
      </c>
      <c r="E23" s="3" t="s">
        <v>15</v>
      </c>
      <c r="F23" s="3" t="s">
        <v>11</v>
      </c>
      <c r="G23" s="11">
        <v>59</v>
      </c>
      <c r="H23" s="11">
        <v>56</v>
      </c>
      <c r="I23" s="11">
        <f t="shared" si="2"/>
        <v>115</v>
      </c>
      <c r="J23" s="11">
        <v>113</v>
      </c>
      <c r="K23" s="12">
        <f t="shared" si="0"/>
        <v>-2</v>
      </c>
      <c r="L23" s="22">
        <f t="shared" si="1"/>
        <v>-1.7391304347826098E-2</v>
      </c>
    </row>
    <row r="24" spans="1:18" x14ac:dyDescent="0.25">
      <c r="A24" s="52"/>
      <c r="B24" s="2"/>
      <c r="C24" s="2" t="s">
        <v>6</v>
      </c>
      <c r="D24" s="2" t="s">
        <v>7</v>
      </c>
      <c r="E24" s="2" t="s">
        <v>8</v>
      </c>
      <c r="F24" s="2"/>
      <c r="G24" s="13">
        <v>27</v>
      </c>
      <c r="H24" s="13">
        <v>29</v>
      </c>
      <c r="I24" s="13">
        <f t="shared" si="2"/>
        <v>56</v>
      </c>
      <c r="J24" s="13">
        <v>56</v>
      </c>
      <c r="K24" s="14">
        <f t="shared" si="0"/>
        <v>0</v>
      </c>
      <c r="L24" s="23">
        <f t="shared" si="1"/>
        <v>0</v>
      </c>
    </row>
    <row r="25" spans="1:18" x14ac:dyDescent="0.25">
      <c r="A25" s="52"/>
      <c r="B25" s="1" t="s">
        <v>14</v>
      </c>
      <c r="C25" s="1" t="s">
        <v>4</v>
      </c>
      <c r="D25" s="1" t="s">
        <v>5</v>
      </c>
      <c r="E25" s="1"/>
      <c r="F25" s="1"/>
      <c r="G25" s="9">
        <v>46311</v>
      </c>
      <c r="H25" s="9">
        <v>45209</v>
      </c>
      <c r="I25" s="9">
        <f t="shared" si="2"/>
        <v>45760</v>
      </c>
      <c r="J25" s="9">
        <v>45361</v>
      </c>
      <c r="K25" s="10">
        <f t="shared" si="0"/>
        <v>-399</v>
      </c>
      <c r="L25" s="21">
        <f t="shared" si="1"/>
        <v>-8.7194055944056492E-3</v>
      </c>
    </row>
    <row r="26" spans="1:18" x14ac:dyDescent="0.25">
      <c r="A26" s="52"/>
      <c r="B26" s="2"/>
      <c r="C26" s="2" t="s">
        <v>6</v>
      </c>
      <c r="D26" s="2" t="s">
        <v>7</v>
      </c>
      <c r="E26" s="2" t="s">
        <v>8</v>
      </c>
      <c r="F26" s="2"/>
      <c r="G26" s="13">
        <v>569</v>
      </c>
      <c r="H26" s="13">
        <v>544</v>
      </c>
      <c r="I26" s="13">
        <f t="shared" si="2"/>
        <v>1113</v>
      </c>
      <c r="J26" s="13">
        <v>1197</v>
      </c>
      <c r="K26" s="14">
        <f t="shared" si="0"/>
        <v>84</v>
      </c>
      <c r="L26" s="23">
        <f t="shared" si="1"/>
        <v>7.547169811320753E-2</v>
      </c>
      <c r="N26" s="51"/>
    </row>
    <row r="27" spans="1:18" x14ac:dyDescent="0.25">
      <c r="A27" s="52"/>
      <c r="B27" s="1" t="s">
        <v>33</v>
      </c>
      <c r="C27" s="1" t="s">
        <v>4</v>
      </c>
      <c r="D27" s="1" t="s">
        <v>5</v>
      </c>
      <c r="E27" s="1"/>
      <c r="F27" s="1"/>
      <c r="G27" s="9">
        <v>10</v>
      </c>
      <c r="H27" s="9">
        <v>10</v>
      </c>
      <c r="I27" s="9">
        <f t="shared" si="2"/>
        <v>10</v>
      </c>
      <c r="J27" s="9">
        <v>10</v>
      </c>
      <c r="K27" s="10">
        <f t="shared" ref="K27:K28" si="3">IF(I27="","",J27-I27)</f>
        <v>0</v>
      </c>
      <c r="L27" s="21">
        <f>IF(I27="","",J27/I27-1)</f>
        <v>0</v>
      </c>
    </row>
    <row r="28" spans="1:18" x14ac:dyDescent="0.25">
      <c r="A28" s="52"/>
      <c r="B28" s="2"/>
      <c r="C28" s="2" t="s">
        <v>6</v>
      </c>
      <c r="D28" s="2" t="s">
        <v>7</v>
      </c>
      <c r="E28" s="2" t="s">
        <v>8</v>
      </c>
      <c r="F28" s="2"/>
      <c r="G28" s="13">
        <v>0</v>
      </c>
      <c r="H28" s="13">
        <v>0</v>
      </c>
      <c r="I28" s="13">
        <f t="shared" si="2"/>
        <v>0</v>
      </c>
      <c r="J28" s="13">
        <v>0</v>
      </c>
      <c r="K28" s="14">
        <f t="shared" si="3"/>
        <v>0</v>
      </c>
      <c r="L28" s="22">
        <f>IF(I28="","",IFERROR(J28/I28-1,0))</f>
        <v>0</v>
      </c>
    </row>
    <row r="29" spans="1:18" x14ac:dyDescent="0.25">
      <c r="A29" s="52"/>
      <c r="B29" s="1" t="s">
        <v>32</v>
      </c>
      <c r="C29" s="1" t="s">
        <v>4</v>
      </c>
      <c r="D29" s="1" t="s">
        <v>5</v>
      </c>
      <c r="E29" s="1"/>
      <c r="F29" s="1"/>
      <c r="G29" s="9">
        <v>1</v>
      </c>
      <c r="H29" s="9">
        <v>1</v>
      </c>
      <c r="I29" s="9">
        <f t="shared" si="2"/>
        <v>1</v>
      </c>
      <c r="J29" s="9">
        <v>1</v>
      </c>
      <c r="K29" s="53">
        <f t="shared" si="0"/>
        <v>0</v>
      </c>
      <c r="L29" s="56">
        <f t="shared" ref="L29:L38" si="4">IF(I29="","",IFERROR(J29/I29-1,0))</f>
        <v>0</v>
      </c>
    </row>
    <row r="30" spans="1:18" x14ac:dyDescent="0.25">
      <c r="A30" s="52"/>
      <c r="B30" s="3"/>
      <c r="C30" s="3" t="s">
        <v>9</v>
      </c>
      <c r="D30" s="3" t="s">
        <v>7</v>
      </c>
      <c r="E30" s="3" t="s">
        <v>15</v>
      </c>
      <c r="F30" s="3" t="s">
        <v>11</v>
      </c>
      <c r="G30" s="11">
        <v>0</v>
      </c>
      <c r="H30" s="11">
        <v>0</v>
      </c>
      <c r="I30" s="11">
        <f t="shared" si="2"/>
        <v>0</v>
      </c>
      <c r="J30" s="11">
        <v>1</v>
      </c>
      <c r="K30" s="54">
        <f t="shared" si="0"/>
        <v>1</v>
      </c>
      <c r="L30" s="57">
        <f t="shared" si="4"/>
        <v>0</v>
      </c>
    </row>
    <row r="31" spans="1:18" x14ac:dyDescent="0.25">
      <c r="A31" s="52"/>
      <c r="B31" s="3"/>
      <c r="C31" s="3" t="s">
        <v>9</v>
      </c>
      <c r="D31" s="3" t="s">
        <v>7</v>
      </c>
      <c r="E31" s="3" t="s">
        <v>15</v>
      </c>
      <c r="F31" s="3" t="s">
        <v>13</v>
      </c>
      <c r="G31" s="11">
        <v>0</v>
      </c>
      <c r="H31" s="11">
        <v>0</v>
      </c>
      <c r="I31" s="11">
        <f t="shared" si="2"/>
        <v>0</v>
      </c>
      <c r="J31" s="11">
        <v>0</v>
      </c>
      <c r="K31" s="54">
        <f>IF(I31="","",J31-I31)</f>
        <v>0</v>
      </c>
      <c r="L31" s="57">
        <f t="shared" si="4"/>
        <v>0</v>
      </c>
    </row>
    <row r="32" spans="1:18" x14ac:dyDescent="0.25">
      <c r="A32" s="52"/>
      <c r="B32" s="2"/>
      <c r="C32" s="2" t="s">
        <v>6</v>
      </c>
      <c r="D32" s="2" t="s">
        <v>7</v>
      </c>
      <c r="E32" s="2" t="s">
        <v>8</v>
      </c>
      <c r="F32" s="2"/>
      <c r="G32" s="13">
        <v>0</v>
      </c>
      <c r="H32" s="13">
        <v>0</v>
      </c>
      <c r="I32" s="13">
        <f t="shared" si="2"/>
        <v>0</v>
      </c>
      <c r="J32" s="13">
        <v>0</v>
      </c>
      <c r="K32" s="55">
        <f t="shared" si="0"/>
        <v>0</v>
      </c>
      <c r="L32" s="58">
        <f t="shared" si="4"/>
        <v>0</v>
      </c>
    </row>
    <row r="33" spans="1:12" x14ac:dyDescent="0.25">
      <c r="A33" s="52"/>
      <c r="B33" s="1" t="s">
        <v>34</v>
      </c>
      <c r="C33" s="1" t="s">
        <v>4</v>
      </c>
      <c r="D33" s="1" t="s">
        <v>5</v>
      </c>
      <c r="E33" s="1"/>
      <c r="F33" s="1"/>
      <c r="G33" s="9">
        <v>375985</v>
      </c>
      <c r="H33" s="9">
        <v>375434</v>
      </c>
      <c r="I33" s="9">
        <f t="shared" si="2"/>
        <v>375710</v>
      </c>
      <c r="J33" s="9">
        <v>377436</v>
      </c>
      <c r="K33" s="53">
        <f t="shared" si="0"/>
        <v>1726</v>
      </c>
      <c r="L33" s="56">
        <f t="shared" si="4"/>
        <v>4.5939687524951811E-3</v>
      </c>
    </row>
    <row r="34" spans="1:12" x14ac:dyDescent="0.25">
      <c r="A34" s="52"/>
      <c r="B34" s="2"/>
      <c r="C34" s="2" t="s">
        <v>6</v>
      </c>
      <c r="D34" s="2" t="s">
        <v>7</v>
      </c>
      <c r="E34" s="2" t="s">
        <v>8</v>
      </c>
      <c r="F34" s="2"/>
      <c r="G34" s="13">
        <v>2180</v>
      </c>
      <c r="H34" s="13">
        <v>1889</v>
      </c>
      <c r="I34" s="13">
        <f t="shared" si="2"/>
        <v>4069</v>
      </c>
      <c r="J34" s="13">
        <v>4048</v>
      </c>
      <c r="K34" s="55">
        <f t="shared" si="0"/>
        <v>-21</v>
      </c>
      <c r="L34" s="58">
        <f t="shared" si="4"/>
        <v>-5.1609732120914131E-3</v>
      </c>
    </row>
    <row r="35" spans="1:12" x14ac:dyDescent="0.25">
      <c r="A35" s="52"/>
      <c r="B35" s="1" t="s">
        <v>35</v>
      </c>
      <c r="C35" s="1" t="s">
        <v>4</v>
      </c>
      <c r="D35" s="1" t="s">
        <v>5</v>
      </c>
      <c r="E35" s="1"/>
      <c r="F35" s="1"/>
      <c r="G35" s="9">
        <v>133</v>
      </c>
      <c r="H35" s="9">
        <v>142</v>
      </c>
      <c r="I35" s="9">
        <f t="shared" si="2"/>
        <v>138</v>
      </c>
      <c r="J35" s="9">
        <v>164</v>
      </c>
      <c r="K35" s="53">
        <f t="shared" ref="K35:K36" si="5">IF(I35="","",J35-I35)</f>
        <v>26</v>
      </c>
      <c r="L35" s="56">
        <f t="shared" si="4"/>
        <v>0.18840579710144922</v>
      </c>
    </row>
    <row r="36" spans="1:12" x14ac:dyDescent="0.25">
      <c r="A36" s="52"/>
      <c r="B36" s="3"/>
      <c r="C36" s="3" t="s">
        <v>9</v>
      </c>
      <c r="D36" s="3" t="s">
        <v>7</v>
      </c>
      <c r="E36" s="3" t="s">
        <v>15</v>
      </c>
      <c r="F36" s="3" t="s">
        <v>11</v>
      </c>
      <c r="G36" s="11">
        <v>0</v>
      </c>
      <c r="H36" s="11">
        <v>0</v>
      </c>
      <c r="I36" s="11">
        <f t="shared" si="2"/>
        <v>0</v>
      </c>
      <c r="J36" s="11">
        <v>0</v>
      </c>
      <c r="K36" s="54">
        <f t="shared" si="5"/>
        <v>0</v>
      </c>
      <c r="L36" s="57">
        <f t="shared" si="4"/>
        <v>0</v>
      </c>
    </row>
    <row r="37" spans="1:12" x14ac:dyDescent="0.25">
      <c r="A37" s="52"/>
      <c r="B37" s="3"/>
      <c r="C37" s="3" t="s">
        <v>9</v>
      </c>
      <c r="D37" s="3" t="s">
        <v>7</v>
      </c>
      <c r="E37" s="3" t="s">
        <v>15</v>
      </c>
      <c r="F37" s="3" t="s">
        <v>13</v>
      </c>
      <c r="G37" s="11">
        <v>0</v>
      </c>
      <c r="H37" s="11">
        <v>0</v>
      </c>
      <c r="I37" s="11">
        <f t="shared" si="2"/>
        <v>0</v>
      </c>
      <c r="J37" s="11">
        <v>0</v>
      </c>
      <c r="K37" s="54">
        <f>IF(I37="","",J37-I37)</f>
        <v>0</v>
      </c>
      <c r="L37" s="57">
        <f t="shared" si="4"/>
        <v>0</v>
      </c>
    </row>
    <row r="38" spans="1:12" x14ac:dyDescent="0.25">
      <c r="A38" s="52"/>
      <c r="B38" s="2"/>
      <c r="C38" s="2" t="s">
        <v>6</v>
      </c>
      <c r="D38" s="2" t="s">
        <v>7</v>
      </c>
      <c r="E38" s="2" t="s">
        <v>8</v>
      </c>
      <c r="F38" s="2"/>
      <c r="G38" s="13">
        <v>1</v>
      </c>
      <c r="H38" s="13">
        <v>1</v>
      </c>
      <c r="I38" s="13">
        <f t="shared" si="2"/>
        <v>2</v>
      </c>
      <c r="J38" s="13">
        <v>2</v>
      </c>
      <c r="K38" s="55">
        <f t="shared" ref="K38" si="6">IF(I38="","",J38-I38)</f>
        <v>0</v>
      </c>
      <c r="L38" s="58">
        <f t="shared" si="4"/>
        <v>0</v>
      </c>
    </row>
    <row r="39" spans="1:12" x14ac:dyDescent="0.25">
      <c r="A39" s="52"/>
      <c r="B39" s="1" t="s">
        <v>16</v>
      </c>
      <c r="C39" s="1" t="s">
        <v>4</v>
      </c>
      <c r="D39" s="1" t="s">
        <v>5</v>
      </c>
      <c r="E39" s="1"/>
      <c r="F39" s="1"/>
      <c r="G39" s="9">
        <v>13</v>
      </c>
      <c r="H39" s="9">
        <v>13</v>
      </c>
      <c r="I39" s="9">
        <f t="shared" si="2"/>
        <v>13</v>
      </c>
      <c r="J39" s="9">
        <v>13</v>
      </c>
      <c r="K39" s="10">
        <f t="shared" si="0"/>
        <v>0</v>
      </c>
      <c r="L39" s="22">
        <f t="shared" si="1"/>
        <v>0</v>
      </c>
    </row>
    <row r="40" spans="1:12" x14ac:dyDescent="0.25">
      <c r="A40" s="52"/>
      <c r="B40" s="3"/>
      <c r="C40" s="3" t="s">
        <v>9</v>
      </c>
      <c r="D40" s="3" t="s">
        <v>7</v>
      </c>
      <c r="E40" s="3" t="s">
        <v>10</v>
      </c>
      <c r="F40" s="3" t="s">
        <v>11</v>
      </c>
      <c r="G40" s="11">
        <v>1203</v>
      </c>
      <c r="H40" s="11">
        <v>1184</v>
      </c>
      <c r="I40" s="11">
        <f t="shared" si="2"/>
        <v>2387</v>
      </c>
      <c r="J40" s="11">
        <v>2400</v>
      </c>
      <c r="K40" s="12">
        <f t="shared" si="0"/>
        <v>13</v>
      </c>
      <c r="L40" s="22">
        <f t="shared" si="1"/>
        <v>5.446166736489344E-3</v>
      </c>
    </row>
    <row r="41" spans="1:12" x14ac:dyDescent="0.25">
      <c r="A41" s="52"/>
      <c r="B41" s="3"/>
      <c r="C41" s="3" t="s">
        <v>9</v>
      </c>
      <c r="D41" s="3" t="s">
        <v>7</v>
      </c>
      <c r="E41" s="3" t="s">
        <v>10</v>
      </c>
      <c r="F41" s="3" t="s">
        <v>12</v>
      </c>
      <c r="G41" s="11">
        <v>1008</v>
      </c>
      <c r="H41" s="11">
        <v>1057</v>
      </c>
      <c r="I41" s="11">
        <f t="shared" si="2"/>
        <v>2065</v>
      </c>
      <c r="J41" s="11">
        <v>2132</v>
      </c>
      <c r="K41" s="12">
        <f t="shared" si="0"/>
        <v>67</v>
      </c>
      <c r="L41" s="22">
        <f t="shared" si="1"/>
        <v>3.2445520581113829E-2</v>
      </c>
    </row>
    <row r="42" spans="1:12" x14ac:dyDescent="0.25">
      <c r="A42" s="52"/>
      <c r="B42" s="3"/>
      <c r="C42" s="3" t="s">
        <v>9</v>
      </c>
      <c r="D42" s="3" t="s">
        <v>7</v>
      </c>
      <c r="E42" s="3" t="s">
        <v>10</v>
      </c>
      <c r="F42" s="3" t="s">
        <v>13</v>
      </c>
      <c r="G42" s="12">
        <v>906</v>
      </c>
      <c r="H42" s="12">
        <v>1035</v>
      </c>
      <c r="I42" s="12">
        <f t="shared" si="2"/>
        <v>1941</v>
      </c>
      <c r="J42" s="12">
        <v>2085</v>
      </c>
      <c r="K42" s="12">
        <f t="shared" si="0"/>
        <v>144</v>
      </c>
      <c r="L42" s="22">
        <f t="shared" si="1"/>
        <v>7.4188562596599672E-2</v>
      </c>
    </row>
    <row r="43" spans="1:12" x14ac:dyDescent="0.25">
      <c r="A43" s="52"/>
      <c r="B43" s="2"/>
      <c r="C43" s="2" t="s">
        <v>6</v>
      </c>
      <c r="D43" s="2" t="s">
        <v>7</v>
      </c>
      <c r="E43" s="2" t="s">
        <v>8</v>
      </c>
      <c r="F43" s="2"/>
      <c r="G43" s="13">
        <v>500</v>
      </c>
      <c r="H43" s="13">
        <v>507</v>
      </c>
      <c r="I43" s="13">
        <f t="shared" si="2"/>
        <v>1007</v>
      </c>
      <c r="J43" s="13">
        <v>1051</v>
      </c>
      <c r="K43" s="14">
        <f t="shared" si="0"/>
        <v>44</v>
      </c>
      <c r="L43" s="23">
        <f t="shared" si="1"/>
        <v>4.3694141012909693E-2</v>
      </c>
    </row>
    <row r="44" spans="1:12" x14ac:dyDescent="0.25">
      <c r="A44" s="52"/>
      <c r="B44" s="1" t="s">
        <v>17</v>
      </c>
      <c r="C44" s="1" t="s">
        <v>4</v>
      </c>
      <c r="D44" s="1" t="s">
        <v>5</v>
      </c>
      <c r="E44" s="1"/>
      <c r="F44" s="1"/>
      <c r="G44" s="9">
        <v>1198</v>
      </c>
      <c r="H44" s="9">
        <v>1161</v>
      </c>
      <c r="I44" s="9">
        <f t="shared" si="2"/>
        <v>1180</v>
      </c>
      <c r="J44" s="9">
        <v>1161</v>
      </c>
      <c r="K44" s="10">
        <f t="shared" si="0"/>
        <v>-19</v>
      </c>
      <c r="L44" s="21">
        <f t="shared" si="1"/>
        <v>-1.6101694915254261E-2</v>
      </c>
    </row>
    <row r="45" spans="1:12" x14ac:dyDescent="0.25">
      <c r="A45" s="52"/>
      <c r="B45" s="2"/>
      <c r="C45" s="2" t="s">
        <v>6</v>
      </c>
      <c r="D45" s="2" t="s">
        <v>7</v>
      </c>
      <c r="E45" s="2" t="s">
        <v>8</v>
      </c>
      <c r="F45" s="2"/>
      <c r="G45" s="13">
        <v>47</v>
      </c>
      <c r="H45" s="13">
        <v>59</v>
      </c>
      <c r="I45" s="13">
        <f>IF(LEFT(D45,3)="Avg",ROUND(AVERAGE(G45:H45),0),ROUND(SUM(G45:H45),0))</f>
        <v>106</v>
      </c>
      <c r="J45" s="13">
        <v>106</v>
      </c>
      <c r="K45" s="14">
        <f t="shared" si="0"/>
        <v>0</v>
      </c>
      <c r="L45" s="23">
        <f t="shared" si="1"/>
        <v>0</v>
      </c>
    </row>
    <row r="46" spans="1:12" x14ac:dyDescent="0.25">
      <c r="A46" s="52"/>
      <c r="B46" s="1" t="s">
        <v>28</v>
      </c>
      <c r="C46" s="1"/>
      <c r="D46" s="1"/>
      <c r="E46" s="1"/>
      <c r="F46" s="1"/>
      <c r="G46" s="9"/>
      <c r="H46" s="38"/>
      <c r="I46" s="9"/>
      <c r="J46" s="9"/>
      <c r="K46" s="10"/>
      <c r="L46" s="21"/>
    </row>
    <row r="47" spans="1:12" x14ac:dyDescent="0.25">
      <c r="A47" s="52"/>
      <c r="B47" s="3" t="s">
        <v>19</v>
      </c>
      <c r="C47" s="3" t="s">
        <v>6</v>
      </c>
      <c r="D47" s="3" t="s">
        <v>7</v>
      </c>
      <c r="E47" s="3" t="s">
        <v>8</v>
      </c>
      <c r="F47" s="3"/>
      <c r="G47" s="11">
        <v>94</v>
      </c>
      <c r="H47" s="11">
        <v>0</v>
      </c>
      <c r="I47" s="11">
        <f t="shared" ref="I47:I48" si="7">IF(LEFT(D47,3)="Avg",ROUND(AVERAGE(G47:H47),0),ROUND(SUM(G47:H47),0))</f>
        <v>94</v>
      </c>
      <c r="J47" s="11">
        <v>0</v>
      </c>
      <c r="K47" s="12">
        <f t="shared" ref="K47" si="8">IF(I47="","",J47-I47)</f>
        <v>-94</v>
      </c>
      <c r="L47" s="22">
        <f t="shared" ref="L47:L48" si="9">IF(I47="","",J47/I47-1)</f>
        <v>-1</v>
      </c>
    </row>
    <row r="48" spans="1:12" x14ac:dyDescent="0.25">
      <c r="A48" s="52"/>
      <c r="B48" s="47" t="s">
        <v>21</v>
      </c>
      <c r="C48" s="3" t="s">
        <v>6</v>
      </c>
      <c r="D48" s="3" t="s">
        <v>7</v>
      </c>
      <c r="E48" s="3" t="s">
        <v>8</v>
      </c>
      <c r="F48" s="3"/>
      <c r="G48" s="11">
        <v>-17</v>
      </c>
      <c r="H48" s="11">
        <v>0</v>
      </c>
      <c r="I48" s="11">
        <f t="shared" si="7"/>
        <v>-17</v>
      </c>
      <c r="J48" s="11">
        <v>0</v>
      </c>
      <c r="K48" s="12">
        <f>IF(I48="","",J48-I48)</f>
        <v>17</v>
      </c>
      <c r="L48" s="22">
        <f t="shared" si="9"/>
        <v>-1</v>
      </c>
    </row>
    <row r="49" spans="2:12" x14ac:dyDescent="0.25">
      <c r="B49" s="20" t="s">
        <v>23</v>
      </c>
      <c r="C49" s="15" t="s">
        <v>6</v>
      </c>
      <c r="D49" s="15" t="s">
        <v>7</v>
      </c>
      <c r="E49" s="15" t="s">
        <v>8</v>
      </c>
      <c r="F49" s="15"/>
      <c r="G49" s="6">
        <f>+SUM(G47:G48)</f>
        <v>77</v>
      </c>
      <c r="H49" s="15"/>
      <c r="I49" s="6">
        <f>+SUM(I47:I48)</f>
        <v>77</v>
      </c>
      <c r="J49" s="6"/>
      <c r="K49" s="7">
        <f>IF(I49="","",J49-I49)</f>
        <v>-77</v>
      </c>
      <c r="L49" s="25">
        <f t="shared" ref="L49" si="10">IF(I49="","",J49/I49-1)</f>
        <v>-1</v>
      </c>
    </row>
    <row r="50" spans="2:12" x14ac:dyDescent="0.25">
      <c r="B50" s="16"/>
      <c r="C50" s="16"/>
      <c r="D50" s="16"/>
      <c r="E50" s="16"/>
      <c r="F50" s="16"/>
      <c r="G50" s="16"/>
      <c r="H50" s="16"/>
      <c r="I50" s="16"/>
      <c r="J50" s="16"/>
      <c r="K50" s="19"/>
      <c r="L50" s="26"/>
    </row>
    <row r="51" spans="2:12" x14ac:dyDescent="0.25">
      <c r="B51" s="4" t="s">
        <v>22</v>
      </c>
      <c r="C51" s="15" t="s">
        <v>6</v>
      </c>
      <c r="D51" s="15" t="s">
        <v>7</v>
      </c>
      <c r="E51" s="15" t="s">
        <v>8</v>
      </c>
      <c r="F51" s="5"/>
      <c r="G51" s="6">
        <f>SUMIF($C$6:$C$45,"Energy",G$6:G$45)+SUM(G47:G48)</f>
        <v>5700</v>
      </c>
      <c r="H51" s="6">
        <f>SUMIF($C$6:$C$45,"Energy",H$6:H$45)</f>
        <v>5287</v>
      </c>
      <c r="I51" s="6">
        <f>SUMIF($C$6:$C$45,"Energy",I$6:I$45)+SUM(I47:I48)</f>
        <v>10987</v>
      </c>
      <c r="J51" s="6">
        <f>SUMIF($C$6:$C$45,"Energy",J$6:J$45)</f>
        <v>11354</v>
      </c>
      <c r="K51" s="7">
        <f>IF(I51="","",J51-I51)</f>
        <v>367</v>
      </c>
      <c r="L51" s="25">
        <f>IF(I51="","",J51/I51-1)</f>
        <v>3.3403112769636811E-2</v>
      </c>
    </row>
    <row r="52" spans="2:12" x14ac:dyDescent="0.25">
      <c r="B52" s="4" t="s">
        <v>18</v>
      </c>
      <c r="C52" s="15" t="s">
        <v>4</v>
      </c>
      <c r="D52" s="15" t="s">
        <v>5</v>
      </c>
      <c r="E52" s="15"/>
      <c r="F52" s="5"/>
      <c r="G52" s="6">
        <f>SUMIF($C$6:$C$45,"Customers",G$6:G$45)</f>
        <v>427153</v>
      </c>
      <c r="H52" s="6">
        <f>SUMIF($C$6:$C$45,"Customers",H$6:H$45)</f>
        <v>425468</v>
      </c>
      <c r="I52" s="6">
        <f>SUMIF($C$6:$C$45,"Customers",I$6:I$45)</f>
        <v>426313</v>
      </c>
      <c r="J52" s="6">
        <f>SUMIF($C$6:$C$45,"Customers",J$6:J$45)</f>
        <v>427637</v>
      </c>
      <c r="K52" s="7">
        <f t="shared" ref="K52" si="11">IF(I52="","",J52-I52)</f>
        <v>1324</v>
      </c>
      <c r="L52" s="25">
        <f>IF(I52="","",J52/I52-1)</f>
        <v>3.1056993335882854E-3</v>
      </c>
    </row>
    <row r="53" spans="2:12" x14ac:dyDescent="0.25">
      <c r="B53" s="16"/>
      <c r="C53" s="16"/>
      <c r="D53" s="16"/>
      <c r="E53" s="16"/>
      <c r="F53" s="16"/>
      <c r="G53" s="17"/>
      <c r="H53" s="17"/>
      <c r="I53" s="17"/>
      <c r="J53" s="17"/>
      <c r="K53" s="18"/>
      <c r="L53" s="24"/>
    </row>
    <row r="54" spans="2:12" ht="24.95" customHeight="1" x14ac:dyDescent="0.25">
      <c r="B54" s="59" t="s">
        <v>30</v>
      </c>
      <c r="C54" s="59"/>
      <c r="D54" s="59"/>
      <c r="E54" s="59"/>
      <c r="F54" s="59"/>
      <c r="G54" s="59"/>
      <c r="H54" s="59"/>
      <c r="I54" s="59"/>
      <c r="J54" s="59"/>
      <c r="K54" s="59"/>
      <c r="L54" s="59"/>
    </row>
    <row r="55" spans="2:12" x14ac:dyDescent="0.25">
      <c r="B55" s="59"/>
      <c r="C55" s="59"/>
      <c r="D55" s="59"/>
      <c r="E55" s="59"/>
      <c r="F55" s="59"/>
      <c r="G55" s="59"/>
      <c r="H55" s="59"/>
      <c r="I55" s="59"/>
      <c r="J55" s="59"/>
      <c r="K55" s="59"/>
      <c r="L55" s="59"/>
    </row>
    <row r="56" spans="2:12" ht="86.25" customHeight="1" x14ac:dyDescent="0.25">
      <c r="B56" s="65" t="s">
        <v>42</v>
      </c>
      <c r="C56" s="65"/>
      <c r="D56" s="65"/>
      <c r="E56" s="65"/>
      <c r="F56" s="65"/>
      <c r="G56" s="65"/>
      <c r="H56" s="65"/>
      <c r="I56" s="65"/>
      <c r="J56" s="65"/>
      <c r="K56" s="65"/>
      <c r="L56" s="65"/>
    </row>
    <row r="57" spans="2:12" ht="24.75" customHeight="1" x14ac:dyDescent="0.25">
      <c r="B57" s="48"/>
      <c r="C57" s="48"/>
      <c r="D57" s="48"/>
      <c r="E57" s="48"/>
      <c r="F57" s="48"/>
      <c r="G57" s="49"/>
      <c r="H57" s="48"/>
      <c r="I57" s="50"/>
      <c r="J57" s="50"/>
      <c r="K57" s="48"/>
      <c r="L57" s="48"/>
    </row>
    <row r="58" spans="2:12" x14ac:dyDescent="0.25">
      <c r="B58" s="29"/>
      <c r="C58" s="29"/>
      <c r="D58" s="29"/>
      <c r="E58" s="29"/>
      <c r="F58" s="29"/>
      <c r="G58" s="29"/>
      <c r="H58" s="29"/>
      <c r="I58" s="29"/>
      <c r="J58" s="29"/>
      <c r="K58" s="29"/>
      <c r="L58" s="29"/>
    </row>
    <row r="59" spans="2:12" s="16" customFormat="1" x14ac:dyDescent="0.25">
      <c r="B59"/>
      <c r="C59"/>
      <c r="D59"/>
      <c r="E59"/>
      <c r="F59"/>
      <c r="G59"/>
      <c r="H59"/>
      <c r="I59"/>
      <c r="J59"/>
      <c r="K59"/>
      <c r="L59"/>
    </row>
    <row r="60" spans="2:12" ht="15.75" x14ac:dyDescent="0.25">
      <c r="B60" s="30"/>
      <c r="C60" s="16"/>
      <c r="D60" s="16"/>
      <c r="E60" s="16"/>
      <c r="F60" s="16"/>
      <c r="G60" s="16"/>
      <c r="H60" s="16"/>
      <c r="I60" s="16"/>
      <c r="J60" s="16"/>
      <c r="K60" s="16"/>
      <c r="L60" s="16"/>
    </row>
    <row r="61" spans="2:12" x14ac:dyDescent="0.25">
      <c r="B61" s="31"/>
      <c r="C61" s="16"/>
      <c r="D61" s="16"/>
      <c r="E61" s="16"/>
      <c r="F61" s="16"/>
      <c r="G61" s="16"/>
      <c r="H61" s="16"/>
      <c r="I61" s="16"/>
      <c r="J61" s="16"/>
      <c r="K61" s="16"/>
      <c r="L61" s="16"/>
    </row>
    <row r="62" spans="2:12" x14ac:dyDescent="0.25">
      <c r="B62" s="32"/>
      <c r="C62" s="33"/>
      <c r="D62" s="33"/>
      <c r="E62" s="33"/>
      <c r="F62" s="33"/>
      <c r="G62" s="33"/>
      <c r="H62" s="33"/>
      <c r="I62" s="34"/>
      <c r="J62" s="34"/>
      <c r="K62" s="35"/>
      <c r="L62" s="35"/>
    </row>
    <row r="63" spans="2:12" x14ac:dyDescent="0.25">
      <c r="B63" s="16"/>
      <c r="C63" s="16"/>
      <c r="D63" s="16"/>
      <c r="E63" s="16"/>
      <c r="F63" s="16"/>
      <c r="G63" s="16"/>
      <c r="H63" s="16"/>
      <c r="I63" s="17"/>
      <c r="J63" s="17"/>
      <c r="K63" s="18"/>
      <c r="L63" s="24"/>
    </row>
    <row r="64" spans="2:12" s="16" customFormat="1" x14ac:dyDescent="0.25">
      <c r="I64" s="17"/>
      <c r="J64" s="17"/>
      <c r="K64" s="18"/>
      <c r="L64" s="24"/>
    </row>
    <row r="65" spans="2:12" s="16" customFormat="1" x14ac:dyDescent="0.25">
      <c r="I65" s="17"/>
      <c r="J65" s="17"/>
      <c r="K65" s="18"/>
      <c r="L65" s="24"/>
    </row>
    <row r="66" spans="2:12" s="16" customFormat="1" x14ac:dyDescent="0.25">
      <c r="I66" s="17"/>
      <c r="J66" s="17"/>
      <c r="K66" s="18"/>
      <c r="L66" s="24"/>
    </row>
    <row r="67" spans="2:12" s="16" customFormat="1" x14ac:dyDescent="0.25">
      <c r="B67" s="36"/>
      <c r="I67" s="17"/>
      <c r="J67" s="17"/>
      <c r="K67" s="17"/>
      <c r="L67" s="24"/>
    </row>
    <row r="68" spans="2:12" x14ac:dyDescent="0.25">
      <c r="B68" s="16"/>
      <c r="C68" s="16"/>
      <c r="D68" s="16"/>
      <c r="E68" s="16"/>
      <c r="F68" s="16"/>
      <c r="G68" s="16"/>
      <c r="H68" s="16"/>
      <c r="I68" s="16"/>
      <c r="J68" s="16"/>
      <c r="K68" s="16"/>
      <c r="L68" s="16"/>
    </row>
    <row r="70" spans="2:12" ht="24.95" customHeight="1" x14ac:dyDescent="0.25"/>
    <row r="71" spans="2:12" ht="24.95" customHeight="1" x14ac:dyDescent="0.25"/>
    <row r="72" spans="2:12" ht="24.95" customHeight="1" x14ac:dyDescent="0.25"/>
    <row r="73" spans="2:12" ht="24.95" customHeight="1" x14ac:dyDescent="0.25"/>
    <row r="74" spans="2:12" ht="24.95" customHeight="1" x14ac:dyDescent="0.25"/>
  </sheetData>
  <mergeCells count="4">
    <mergeCell ref="B54:L55"/>
    <mergeCell ref="G4:I4"/>
    <mergeCell ref="J4:J5"/>
    <mergeCell ref="B56:L56"/>
  </mergeCells>
  <pageMargins left="0.7" right="0.7" top="0.75" bottom="0.3" header="0.3" footer="0"/>
  <pageSetup scale="59" orientation="landscape" r:id="rId1"/>
  <headerFooter>
    <oddHeader>&amp;R&amp;"-,Bold"&amp;14Exhibit DSS-2
Page &amp;P of &amp;N</oddHeader>
  </headerFooter>
  <rowBreaks count="1" manualBreakCount="1">
    <brk id="69" max="16383" man="1"/>
  </rowBreaks>
  <ignoredErrors>
    <ignoredError sqref="H51:I51"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103853DF7894DB347713A7250CD66" ma:contentTypeVersion="44" ma:contentTypeDescription="Create a new document." ma:contentTypeScope="" ma:versionID="df55eb0ecd8f4034a81b7ed037a86bce">
  <xsd:schema xmlns:xsd="http://www.w3.org/2001/XMLSchema" xmlns:xs="http://www.w3.org/2001/XMLSchema" xmlns:p="http://schemas.microsoft.com/office/2006/metadata/properties" xmlns:ns1="http://schemas.microsoft.com/sharepoint/v3" xmlns:ns2="54fcda00-7b58-44a7-b108-8bd10a8a08ba" targetNamespace="http://schemas.microsoft.com/office/2006/metadata/properties" ma:root="true" ma:fieldsID="6fec348956c44ba3ae7b97850f8c286b" ns1:_="" ns2:_="">
    <xsd:import namespace="http://schemas.microsoft.com/sharepoint/v3"/>
    <xsd:import namespace="54fcda00-7b58-44a7-b108-8bd10a8a08ba"/>
    <xsd:element name="properties">
      <xsd:complexType>
        <xsd:sequence>
          <xsd:element name="documentManagement">
            <xsd:complexType>
              <xsd:all>
                <xsd:element ref="ns2:Company" minOccurs="0"/>
                <xsd:element ref="ns2:Year"/>
                <xsd:element ref="ns2:Document_x0020_Type"/>
                <xsd:element ref="ns2:Filing_x0020_Requirement" minOccurs="0"/>
                <xsd:element ref="ns2:Witness_x0020_Testimony" minOccurs="0"/>
                <xsd:element ref="ns2:Intervemprs" minOccurs="0"/>
                <xsd:element ref="ns2:Round" minOccurs="0"/>
                <xsd:element ref="ns2:Data_x0020_Request_x0020_Question_x0020_No_x002e_" minOccurs="0"/>
                <xsd:element ref="ns2:Tariff_x0020_Dev_x0020_Doc_x0020_Type" minOccurs="0"/>
                <xsd:element ref="ns2:Filed_x0020_Documents" minOccurs="0"/>
                <xsd:element ref="ns2:Department" minOccurs="0"/>
                <xsd:element ref="ns1:Form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19"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fcda00-7b58-44a7-b108-8bd10a8a08ba" elementFormDefault="qualified">
    <xsd:import namespace="http://schemas.microsoft.com/office/2006/documentManagement/types"/>
    <xsd:import namespace="http://schemas.microsoft.com/office/infopath/2007/PartnerControls"/>
    <xsd:element name="Company" ma:index="2" nillable="true" ma:displayName="Company" ma:internalName="Company" ma:readOnly="false"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3" ma:displayName="Year" ma:default="2020" ma:format="Dropdown" ma:indexed="true" ma:internalName="Year" ma:readOnly="false">
      <xsd:simpleType>
        <xsd:restriction base="dms:Choice">
          <xsd:enumeration value="2020"/>
          <xsd:enumeration value="2019"/>
          <xsd:enumeration value="2018"/>
          <xsd:enumeration value="2017"/>
          <xsd:enumeration value="2016"/>
          <xsd:enumeration value="2015"/>
          <xsd:enumeration value="2014"/>
        </xsd:restriction>
      </xsd:simpleType>
    </xsd:element>
    <xsd:element name="Document_x0020_Type" ma:index="4" ma:displayName="Document Type" ma:format="Dropdown" ma:indexed="true" ma:internalName="Document_x0020_Type" ma:readOnly="false">
      <xsd:simpleType>
        <xsd:restriction base="dms:Choice">
          <xsd:enumeration value="General Information"/>
          <xsd:enumeration value="Application"/>
          <xsd:enumeration value="Development"/>
          <xsd:enumeration value="Orders"/>
          <xsd:enumeration value="Direct Testimony"/>
          <xsd:enumeration value="Rebuttal Testimony"/>
          <xsd:enumeration value="Stipulation Testimony"/>
          <xsd:enumeration value="Supplemental Rebuttal Testimony"/>
          <xsd:enumeration value="Superseded Testimony"/>
          <xsd:enumeration value="Intervenor Direct Testimony"/>
          <xsd:enumeration value="Intervenor Supplemental Testimony"/>
          <xsd:enumeration value="Intervenor Data Requests Issued"/>
          <xsd:enumeration value="Intervenor Data Requests Responses"/>
          <xsd:enumeration value="Data Requests"/>
          <xsd:enumeration value="Notices"/>
          <xsd:enumeration value="eFile/Filed Docs"/>
          <xsd:enumeration value="Filing Requirements"/>
          <xsd:enumeration value="Tariff Development"/>
          <xsd:enumeration value="Witness Prep"/>
          <xsd:enumeration value="Public Hearings"/>
          <xsd:enumeration value="Superseded"/>
        </xsd:restriction>
      </xsd:simpleType>
    </xsd:element>
    <xsd:element name="Filing_x0020_Requirement" ma:index="5" nillable="true" ma:displayName="Filing Requirement" ma:format="Dropdown" ma:internalName="Filing_x0020_Requirement" ma:readOnly="false">
      <xsd:simpleType>
        <xsd:restriction base="dms:Choice">
          <xsd:enumeration value="Filing Requirements - Draft Responses"/>
          <xsd:enumeration value="Tab 01-Sec 14(2) Attachment Only"/>
          <xsd:enumeration value="Tab 03-Sec 16(1)(b)(2) Attachment Only"/>
          <xsd:enumeration value="Tab 04-Sec 16(1)(b)(3) Attachment Only"/>
          <xsd:enumeration value="Tab 05-Sec 16(1)(b)(4) Attachment Only"/>
          <xsd:enumeration value="Tab 06-Sec 16(1)(b)(5) Attachment Only"/>
          <xsd:enumeration value="Tab 07-Sec 16(2) Attachment Only"/>
          <xsd:enumeration value="Tab 13-Sec 16(6)(f) Attachment Only"/>
          <xsd:enumeration value="Tab 15-Sec 16(7)(b) Attachment Only"/>
          <xsd:enumeration value="Tab 16-Sec 16(7)(c) Attachment Only"/>
          <xsd:enumeration value="Tab 17-Sec 16(7)(d) Attachment Only"/>
          <xsd:enumeration value="Tab 18-Sec 16(7)(e) Attachment Only"/>
          <xsd:enumeration value="Tab 19-Sec 16(7)(f) Attachment Only"/>
          <xsd:enumeration value="Tab 20-Sec 16(7)(g) Attachment Only"/>
          <xsd:enumeration value="Tab 22-Sec 16(7)(h)(1) Attachment Only"/>
          <xsd:enumeration value="Tab 23-Sec 16(7)(h)(2) Attachment Only"/>
          <xsd:enumeration value="Tab 24-Sec 16(7)(h)(3) Attachment Only"/>
          <xsd:enumeration value="Tab 25-Sec 16(7)(h)(4) Attachment Only"/>
          <xsd:enumeration value="Tab 28-Sec 16(7)(h)(7) Attachment Only"/>
          <xsd:enumeration value="Tab 29-Sec 16(7)(h)(8) Attachment Only"/>
          <xsd:enumeration value="Tab 30-Sec 16(7)(h)(9) Attachment Only"/>
          <xsd:enumeration value="Tab 31-Sec 16(7)(h)(10) Attachment Only"/>
          <xsd:enumeration value="Tab 32-Sec 16(7)(h)(11) Attachment Only"/>
          <xsd:enumeration value="Tab 33-Sec 16(7)(h)(12) Attachment Only"/>
          <xsd:enumeration value="Tab 39-Sec 16(7)(i) Attachment Only"/>
          <xsd:enumeration value="Tab 40-Sec 16(7)(j) Attachment Only"/>
          <xsd:enumeration value="Tab 41-Sec 16(7)(k) Attachment Only"/>
          <xsd:enumeration value="Tab 43-Sec 16(7)(m) Attachment Only"/>
          <xsd:enumeration value="Tab 44-Sec 16(7)(n) Attachment Only"/>
          <xsd:enumeration value="Tab 45-Sec 16(7)(o) Attachment Only"/>
          <xsd:enumeration value="Tab 46-Sec 16(7)(p) Attachment Only"/>
          <xsd:enumeration value="Tab 50-Sec 16(7)(t) Attachment Only"/>
          <xsd:enumeration value="Tab 51-Sec 16(7)(u) Attachment Only"/>
          <xsd:enumeration value="Tab 54-Sec 16(8)(a) Attachment Only"/>
          <xsd:enumeration value="Tab 55-Sec 16(8)(b Attachment Only"/>
          <xsd:enumeration value="Tab 56-Sec 16(8)(c) Attachment Only"/>
          <xsd:enumeration value="Tab 57-Sec 16(8)(d) Attachment Only"/>
          <xsd:enumeration value="Tab 58-Sec 16(8)(e) Attachment Only"/>
          <xsd:enumeration value="Tab 59-Sec 16(8)(f) Attachment Only"/>
          <xsd:enumeration value="Tab 60-Sec 16(8)(g) Attachment Only"/>
          <xsd:enumeration value="Tab 61-Sec 16(8)(h) Attachment Only"/>
          <xsd:enumeration value="Tab 62-Sec 16(8)(i) Attachment Only"/>
          <xsd:enumeration value="Tab 63-Sec 16(8)(j) Attachment Only"/>
          <xsd:enumeration value="Tab 64-Sec 16(8)(k) Attachment Only"/>
          <xsd:enumeration value="Tab 66-Sec 16(8)(m) Attachment Only"/>
          <xsd:enumeration value="Tab 67-Sec 16(8)(n) Attachment Only"/>
          <xsd:enumeration value="Filing Requirements - Guidance Sheets"/>
          <xsd:enumeration value="Filing Requirements - Witness/Preparer Assignments"/>
          <xsd:enumeration value="Filing Requirements - eFiled"/>
          <xsd:enumeration value="Exempt Schedules 10_13_20_23_33_44-49"/>
          <xsd:enumeration value="Schedule 01-5_8-29_40-Revenue Requirements"/>
          <xsd:enumeration value="Schedule 01-5-Financial Data"/>
          <xsd:enumeration value="Schedule 06-Annual Reports"/>
          <xsd:enumeration value="Schedule 07-Comparative Financial Statements"/>
          <xsd:enumeration value="Schedule 17-Lead/Lag Cash Working Capital Calc - ET"/>
          <xsd:enumeration value="Schedule 27-Lead/Lag Cash Working Capital Calc - Adj."/>
          <xsd:enumeration value="Schedule 29-Workpapers for Adjustments"/>
          <xsd:enumeration value="Schedule 30-Revenue and Expense Analysis"/>
          <xsd:enumeration value="Schedule 31-Advertising"/>
          <xsd:enumeration value="Schedule 32-Storm Damage"/>
          <xsd:enumeration value="Schedule 34-Misc Expenses"/>
          <xsd:enumeration value="Schedule 35-Affiliate Services"/>
          <xsd:enumeration value="Schedule 36-Income Taxes"/>
          <xsd:enumeration value="Schedule 37-Organization"/>
          <xsd:enumeration value="Schedule 38-Changes in Acctg Procedures"/>
          <xsd:enumeration value="Schedule 39-Out of Period"/>
          <xsd:enumeration value="Schedule 40-Cost of Service"/>
          <xsd:enumeration value="Schedule 41-Present and Proposed Tariffs"/>
          <xsd:enumeration value="Schedule 42-Present and Proposed Revenues"/>
          <xsd:enumeration value="Schedule 43-Sample Bills"/>
          <xsd:enumeration value="Schedule 50-Other"/>
        </xsd:restriction>
      </xsd:simpleType>
    </xsd:element>
    <xsd:element name="Witness_x0020_Testimony" ma:index="6" nillable="true" ma:displayName="Witness" ma:format="Dropdown" ma:internalName="Witness_x0020_Testimony" ma:readOnly="false">
      <xsd:simpleType>
        <xsd:restriction base="dms:Choice">
          <xsd:enumeration value="Arbough, Daniel K."/>
          <xsd:enumeration value="Bellar, Lonnie E."/>
          <xsd:enumeration value="Blake, Kent W."/>
          <xsd:enumeration value="Conroy, Robert M."/>
          <xsd:enumeration value="Garrett, Christopher M."/>
          <xsd:enumeration value="Hornung, Michael E."/>
          <xsd:enumeration value="Leichty, Douglas A."/>
          <xsd:enumeration value="Lovekamp, Rick E."/>
          <xsd:enumeration value="Malloy, John P."/>
          <xsd:enumeration value="McFarland, Elizabeth J."/>
          <xsd:enumeration value="McKenzie, Adrien M. (FINCAP, Inc.)"/>
          <xsd:enumeration value="Meiman, Greg J."/>
          <xsd:enumeration value="Metts, Heather D."/>
          <xsd:enumeration value="Murphy, J. Clay"/>
          <xsd:enumeration value="Rahn, Derek"/>
          <xsd:enumeration value="Saunders, Eileen L."/>
          <xsd:enumeration value="Seelye, Steve (The Prime Group)"/>
          <xsd:enumeration value="Sinclair, David S."/>
          <xsd:enumeration value="Spanos, John J. (Gannett Fleming)"/>
          <xsd:enumeration value="Straight, Scott"/>
          <xsd:enumeration value="Thompson, Paul W."/>
          <xsd:enumeration value="Wilson, Stuart"/>
          <xsd:enumeration value="Wolfe, John K."/>
          <xsd:enumeration value="z - eFiled/Filed"/>
        </xsd:restriction>
      </xsd:simpleType>
    </xsd:element>
    <xsd:element name="Intervemprs" ma:index="7" nillable="true" ma:displayName="Data Request Party" ma:format="Dropdown" ma:internalName="Intervemprs" ma:readOnly="false">
      <xsd:simpleType>
        <xsd:restriction base="dms:Choice">
          <xsd:enumeration value="0-Data Response Tracking Sheet"/>
          <xsd:enumeration value="KY Public Service Commission - PSC"/>
          <xsd:enumeration value="VA State Corporation Commission - VASCC"/>
          <xsd:enumeration value="Appalachian Voices"/>
          <xsd:enumeration value="Association of Community Ministries - ACM"/>
          <xsd:enumeration value="Attorney General - AG"/>
          <xsd:enumeration value="AT&amp;T"/>
          <xsd:enumeration value="Charter Communications - Charter"/>
          <xsd:enumeration value="Community Action Council - CAC"/>
          <xsd:enumeration value="East Kentucky Power Cooperative - EKPC"/>
          <xsd:enumeration value="JBS Swift &amp; Co - JBS"/>
          <xsd:enumeration value="KY Cable Telecomm. Assn - KCTA"/>
          <xsd:enumeration value="KY Industrial Utility Customers - KIUC"/>
          <xsd:enumeration value="Kentucky League of Cities - KLC"/>
          <xsd:enumeration value="Kroger"/>
          <xsd:enumeration value="Kroger/Wal-Mart"/>
          <xsd:enumeration value="KY School Boards Assn - KSBA"/>
          <xsd:enumeration value="Lexington-Fayette Urban County Govt - LFUCG"/>
          <xsd:enumeration value="Louisville Metro Government - METRO"/>
          <xsd:enumeration value="Metro. Housing Coalition - MHC"/>
          <xsd:enumeration value="Sierra Club - SC"/>
          <xsd:enumeration value="U.S. Dept. of Defense -  US DOD"/>
          <xsd:enumeration value="Wal-Mart"/>
        </xsd:restriction>
      </xsd:simpleType>
    </xsd:element>
    <xsd:element name="Round" ma:index="8" nillable="true" ma:displayName="Data Request Round" ma:format="Dropdown" ma:internalName="Round" ma:readOnly="false">
      <xsd:simpleType>
        <xsd:restriction base="dms:Choice">
          <xsd:enumeration value="On-Site Requests"/>
          <xsd:enumeration value="DR01"/>
          <xsd:enumeration value="DR01 Attachments"/>
          <xsd:enumeration value="DR01 eFiled/Filed"/>
          <xsd:enumeration value="DR02"/>
          <xsd:enumeration value="DR02 Attachments"/>
          <xsd:enumeration value="DR02 eFiled/Filed"/>
          <xsd:enumeration value="DR03"/>
          <xsd:enumeration value="DR03 Attachments"/>
          <xsd:enumeration value="DR03 eFiled/Filed"/>
          <xsd:enumeration value="DR04"/>
          <xsd:enumeration value="DR04 Attachments"/>
          <xsd:enumeration value="DR04 eFiled/Filed"/>
          <xsd:enumeration value="DR05"/>
          <xsd:enumeration value="DR05 Attachments"/>
          <xsd:enumeration value="DR05 eFiled/Filed"/>
          <xsd:enumeration value="DR06"/>
          <xsd:enumeration value="DR06 Attachments"/>
          <xsd:enumeration value="DR06 eFiled/Filed"/>
          <xsd:enumeration value="DR07"/>
          <xsd:enumeration value="DR07 Attachments"/>
          <xsd:enumeration value="DR07 eFiled/Filed"/>
          <xsd:enumeration value="DR08"/>
          <xsd:enumeration value="DR08 Attachments"/>
          <xsd:enumeration value="DR08 eFiled/Filed"/>
          <xsd:enumeration value="DR09"/>
          <xsd:enumeration value="DR09 Attachments"/>
          <xsd:enumeration value="DR09 eFiled/Filed"/>
          <xsd:enumeration value="DR10"/>
          <xsd:enumeration value="DR10 Attachments"/>
          <xsd:enumeration value="DR10 eFiled/Filed"/>
          <xsd:enumeration value="DR11"/>
          <xsd:enumeration value="DR11 Attachments"/>
          <xsd:enumeration value="DR11 eFiled/Filed"/>
          <xsd:enumeration value="DR12"/>
          <xsd:enumeration value="DR12 Attachments"/>
          <xsd:enumeration value="DR12 eFiled/Filed"/>
          <xsd:enumeration value="DR13"/>
          <xsd:enumeration value="DR13 Attachments"/>
          <xsd:enumeration value="DR13 eFiled/Filed"/>
          <xsd:enumeration value="DR14"/>
          <xsd:enumeration value="DR14 Attachments"/>
          <xsd:enumeration value="DR14 eFiled/Filed"/>
          <xsd:enumeration value="Post Hearing DR01"/>
          <xsd:enumeration value="Post Hearing DR01 Attachments"/>
          <xsd:enumeration value="Post Hearing DR01 eFiled/Filed"/>
          <xsd:enumeration value="Post Hearing DR02"/>
          <xsd:enumeration value="Post Hearing DR02 Attachments"/>
          <xsd:enumeration value="Post Hearing DR02 eFiled/Filed"/>
          <xsd:enumeration value="PSC DR02/Intervenors DR01"/>
          <xsd:enumeration value="PSC DR03/Intervenors DR02"/>
          <xsd:enumeration value="PSC DR04"/>
          <xsd:enumeration value="PSC DR05/Intervenors DR03"/>
          <xsd:enumeration value="PSC DR06"/>
        </xsd:restriction>
      </xsd:simpleType>
    </xsd:element>
    <xsd:element name="Data_x0020_Request_x0020_Question_x0020_No_x002e_" ma:index="9" nillable="true" ma:displayName="Data Request Question No." ma:format="Dropdown" ma:internalName="Data_x0020_Request_x0020_Question_x0020_No_x002e_" ma:readOnly="false">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enumeration value="196"/>
          <xsd:enumeration value="197"/>
          <xsd:enumeration value="198"/>
          <xsd:enumeration value="199"/>
          <xsd:enumeration value="200"/>
          <xsd:enumeration value="201"/>
          <xsd:enumeration value="202"/>
          <xsd:enumeration value="203"/>
          <xsd:enumeration value="204"/>
          <xsd:enumeration value="205"/>
          <xsd:enumeration value="206"/>
          <xsd:enumeration value="207"/>
          <xsd:enumeration value="208"/>
          <xsd:enumeration value="209"/>
          <xsd:enumeration value="210"/>
          <xsd:enumeration value="211"/>
          <xsd:enumeration value="212"/>
          <xsd:enumeration value="213"/>
          <xsd:enumeration value="214"/>
          <xsd:enumeration value="215"/>
          <xsd:enumeration value="216"/>
          <xsd:enumeration value="217"/>
          <xsd:enumeration value="218"/>
          <xsd:enumeration value="219"/>
          <xsd:enumeration value="220"/>
          <xsd:enumeration value="221"/>
          <xsd:enumeration value="222"/>
          <xsd:enumeration value="223"/>
          <xsd:enumeration value="224"/>
          <xsd:enumeration value="225"/>
          <xsd:enumeration value="226"/>
          <xsd:enumeration value="227"/>
          <xsd:enumeration value="228"/>
          <xsd:enumeration value="229"/>
          <xsd:enumeration value="230"/>
          <xsd:enumeration value="231"/>
          <xsd:enumeration value="232"/>
          <xsd:enumeration value="233"/>
          <xsd:enumeration value="234"/>
          <xsd:enumeration value="235"/>
          <xsd:enumeration value="236"/>
          <xsd:enumeration value="237"/>
          <xsd:enumeration value="238"/>
          <xsd:enumeration value="239"/>
          <xsd:enumeration value="240"/>
          <xsd:enumeration value="241"/>
          <xsd:enumeration value="242"/>
          <xsd:enumeration value="243"/>
          <xsd:enumeration value="244"/>
          <xsd:enumeration value="245"/>
          <xsd:enumeration value="246"/>
          <xsd:enumeration value="247"/>
          <xsd:enumeration value="248"/>
          <xsd:enumeration value="249"/>
          <xsd:enumeration value="250"/>
          <xsd:enumeration value="251"/>
          <xsd:enumeration value="252"/>
          <xsd:enumeration value="253"/>
          <xsd:enumeration value="254"/>
          <xsd:enumeration value="255"/>
          <xsd:enumeration value="256"/>
          <xsd:enumeration value="257"/>
          <xsd:enumeration value="258"/>
          <xsd:enumeration value="259"/>
          <xsd:enumeration value="260"/>
          <xsd:enumeration value="261"/>
          <xsd:enumeration value="262"/>
          <xsd:enumeration value="263"/>
          <xsd:enumeration value="264"/>
          <xsd:enumeration value="265"/>
          <xsd:enumeration value="266"/>
          <xsd:enumeration value="267"/>
          <xsd:enumeration value="268"/>
          <xsd:enumeration value="269"/>
          <xsd:enumeration value="270"/>
          <xsd:enumeration value="271"/>
          <xsd:enumeration value="272"/>
          <xsd:enumeration value="273"/>
          <xsd:enumeration value="274"/>
          <xsd:enumeration value="275"/>
          <xsd:enumeration value="276"/>
          <xsd:enumeration value="277"/>
          <xsd:enumeration value="278"/>
          <xsd:enumeration value="279"/>
          <xsd:enumeration value="280"/>
          <xsd:enumeration value="281"/>
          <xsd:enumeration value="282"/>
          <xsd:enumeration value="283"/>
          <xsd:enumeration value="284"/>
          <xsd:enumeration value="285"/>
          <xsd:enumeration value="286"/>
          <xsd:enumeration value="287"/>
          <xsd:enumeration value="288"/>
          <xsd:enumeration value="289"/>
          <xsd:enumeration value="290"/>
          <xsd:enumeration value="291"/>
          <xsd:enumeration value="292"/>
          <xsd:enumeration value="293"/>
          <xsd:enumeration value="294"/>
          <xsd:enumeration value="295"/>
          <xsd:enumeration value="296"/>
          <xsd:enumeration value="297"/>
          <xsd:enumeration value="298"/>
          <xsd:enumeration value="299"/>
          <xsd:enumeration value="300"/>
          <xsd:enumeration value="301"/>
          <xsd:enumeration value="302"/>
          <xsd:enumeration value="303"/>
          <xsd:enumeration value="304"/>
          <xsd:enumeration value="305"/>
          <xsd:enumeration value="306"/>
          <xsd:enumeration value="307"/>
          <xsd:enumeration value="308"/>
          <xsd:enumeration value="309"/>
          <xsd:enumeration value="310"/>
          <xsd:enumeration value="311"/>
          <xsd:enumeration value="312"/>
          <xsd:enumeration value="313"/>
          <xsd:enumeration value="314"/>
          <xsd:enumeration value="315"/>
          <xsd:enumeration value="316"/>
          <xsd:enumeration value="317"/>
          <xsd:enumeration value="318"/>
          <xsd:enumeration value="319"/>
          <xsd:enumeration value="320"/>
          <xsd:enumeration value="321"/>
          <xsd:enumeration value="322"/>
          <xsd:enumeration value="323"/>
          <xsd:enumeration value="324"/>
          <xsd:enumeration value="325"/>
          <xsd:enumeration value="326"/>
          <xsd:enumeration value="327"/>
          <xsd:enumeration value="328"/>
          <xsd:enumeration value="329"/>
          <xsd:enumeration value="330"/>
          <xsd:enumeration value="331"/>
          <xsd:enumeration value="332"/>
          <xsd:enumeration value="333"/>
          <xsd:enumeration value="334"/>
          <xsd:enumeration value="335"/>
          <xsd:enumeration value="336"/>
          <xsd:enumeration value="337"/>
          <xsd:enumeration value="338"/>
          <xsd:enumeration value="339"/>
          <xsd:enumeration value="340"/>
          <xsd:enumeration value="341"/>
          <xsd:enumeration value="342"/>
          <xsd:enumeration value="343"/>
          <xsd:enumeration value="344"/>
          <xsd:enumeration value="345"/>
          <xsd:enumeration value="346"/>
          <xsd:enumeration value="347"/>
          <xsd:enumeration value="348"/>
          <xsd:enumeration value="349"/>
          <xsd:enumeration value="350"/>
          <xsd:enumeration value="351"/>
          <xsd:enumeration value="352"/>
          <xsd:enumeration value="353"/>
          <xsd:enumeration value="354"/>
          <xsd:enumeration value="355"/>
          <xsd:enumeration value="356"/>
          <xsd:enumeration value="357"/>
          <xsd:enumeration value="358"/>
          <xsd:enumeration value="359"/>
          <xsd:enumeration value="360"/>
          <xsd:enumeration value="361"/>
          <xsd:enumeration value="362"/>
          <xsd:enumeration value="363"/>
          <xsd:enumeration value="364"/>
          <xsd:enumeration value="365"/>
          <xsd:enumeration value="366"/>
          <xsd:enumeration value="367"/>
          <xsd:enumeration value="368"/>
          <xsd:enumeration value="369"/>
          <xsd:enumeration value="370"/>
          <xsd:enumeration value="371"/>
          <xsd:enumeration value="372"/>
          <xsd:enumeration value="373"/>
          <xsd:enumeration value="374"/>
          <xsd:enumeration value="375"/>
          <xsd:enumeration value="376"/>
          <xsd:enumeration value="377"/>
          <xsd:enumeration value="378"/>
          <xsd:enumeration value="379"/>
          <xsd:enumeration value="380"/>
          <xsd:enumeration value="381"/>
          <xsd:enumeration value="382"/>
          <xsd:enumeration value="383"/>
          <xsd:enumeration value="384"/>
          <xsd:enumeration value="385"/>
          <xsd:enumeration value="386"/>
          <xsd:enumeration value="387"/>
          <xsd:enumeration value="388"/>
          <xsd:enumeration value="389"/>
          <xsd:enumeration value="390"/>
          <xsd:enumeration value="391"/>
          <xsd:enumeration value="392"/>
          <xsd:enumeration value="393"/>
          <xsd:enumeration value="394"/>
          <xsd:enumeration value="395"/>
          <xsd:enumeration value="396"/>
          <xsd:enumeration value="397"/>
          <xsd:enumeration value="398"/>
          <xsd:enumeration value="399"/>
          <xsd:enumeration value="400"/>
          <xsd:enumeration value="401"/>
          <xsd:enumeration value="402"/>
          <xsd:enumeration value="403"/>
          <xsd:enumeration value="404"/>
          <xsd:enumeration value="405"/>
          <xsd:enumeration value="406"/>
          <xsd:enumeration value="407"/>
          <xsd:enumeration value="408"/>
          <xsd:enumeration value="409"/>
          <xsd:enumeration value="410"/>
          <xsd:enumeration value="411"/>
          <xsd:enumeration value="412"/>
          <xsd:enumeration value="413"/>
          <xsd:enumeration value="414"/>
          <xsd:enumeration value="415"/>
          <xsd:enumeration value="416"/>
          <xsd:enumeration value="417"/>
          <xsd:enumeration value="418"/>
          <xsd:enumeration value="419"/>
          <xsd:enumeration value="420"/>
          <xsd:enumeration value="421"/>
          <xsd:enumeration value="422"/>
          <xsd:enumeration value="423"/>
          <xsd:enumeration value="424"/>
          <xsd:enumeration value="425"/>
          <xsd:enumeration value="426"/>
          <xsd:enumeration value="427"/>
          <xsd:enumeration value="428"/>
          <xsd:enumeration value="429"/>
          <xsd:enumeration value="430"/>
          <xsd:enumeration value="431"/>
          <xsd:enumeration value="432"/>
          <xsd:enumeration value="433"/>
          <xsd:enumeration value="434"/>
          <xsd:enumeration value="435"/>
          <xsd:enumeration value="436"/>
          <xsd:enumeration value="437"/>
          <xsd:enumeration value="438"/>
          <xsd:enumeration value="439"/>
          <xsd:enumeration value="440"/>
          <xsd:enumeration value="441"/>
        </xsd:restriction>
      </xsd:simpleType>
    </xsd:element>
    <xsd:element name="Tariff_x0020_Dev_x0020_Doc_x0020_Type" ma:index="10" nillable="true" ma:displayName="Tariff Dev Doc Type" ma:format="Dropdown" ma:internalName="Tariff_x0020_Dev_x0020_Doc_x0020_Type">
      <xsd:simpleType>
        <xsd:restriction base="dms:Choice">
          <xsd:enumeration value="Support"/>
          <xsd:enumeration value="Customer Communications"/>
          <xsd:enumeration value="Customer Service"/>
        </xsd:restriction>
      </xsd:simpleType>
    </xsd:element>
    <xsd:element name="Filed_x0020_Documents" ma:index="11" nillable="true" ma:displayName="Filed Documents (Internal Use Only)" ma:format="Dropdown" ma:internalName="Filed_x0020_Documents" ma:readOnly="false">
      <xsd:simpleType>
        <xsd:restriction base="dms:Choice">
          <xsd:enumeration value="Application/Filing Requirements/Testimony"/>
          <xsd:enumeration value="PSC DR 01"/>
          <xsd:enumeration value="PSC DR 02/Intervenor DR 01"/>
          <xsd:enumeration value="PSC DR 03/Intervenor DR 02"/>
          <xsd:enumeration value="PSC DR 04"/>
          <xsd:enumeration value="PSC DR 05"/>
          <xsd:enumeration value="PSC DR 06"/>
          <xsd:enumeration value="PSC Post Hearing DR01"/>
          <xsd:enumeration value="PSC Post Hearing DR02"/>
          <xsd:enumeration value="VSCC DR01"/>
          <xsd:enumeration value="VSCC DR02"/>
          <xsd:enumeration value="VSCC DR03"/>
          <xsd:enumeration value="VSCC DR04"/>
          <xsd:enumeration value="VSCC DR05"/>
          <xsd:enumeration value="VSCC DR06"/>
          <xsd:enumeration value="VSCC DR07"/>
          <xsd:enumeration value="VSCC DR08"/>
          <xsd:enumeration value="VSCC DR09"/>
          <xsd:enumeration value="VSCC DR10"/>
          <xsd:enumeration value="VSCC DR11"/>
          <xsd:enumeration value="VSCC DR12"/>
          <xsd:enumeration value="VSCC DR13"/>
          <xsd:enumeration value="Rebuttal Testimony"/>
          <xsd:enumeration value="Settlement Agreement"/>
          <xsd:enumeration value="Stipulation Testimony"/>
          <xsd:enumeration value="Post Hearing Briefs"/>
        </xsd:restriction>
      </xsd:simpleType>
    </xsd:element>
    <xsd:element name="Department" ma:index="18" nillable="true" ma:displayName="Department/Purpose" ma:format="Dropdown" ma:internalName="Department" ma:readOnly="false">
      <xsd:simpleType>
        <xsd:restriction base="dms:Choice">
          <xsd:enumeration value="Cost of Service"/>
          <xsd:enumeration value="Jurisdictional Separation Study"/>
          <xsd:enumeration value="Revenue Requirement"/>
          <xsd:enumeration value="Financial Planning &amp; Analysis"/>
          <xsd:enumeration value="Financial Reporting"/>
          <xsd:enumeration value="Sales Analysis &amp; Forecasting"/>
          <xsd:enumeration value="State Regulation &amp; Rates"/>
          <xsd:enumeration value="Tax Accounting &amp; Complian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Display>DocumentLibraryForm</Display>
  <Edit>DocumentLibraryForm</Edit>
  <New>DocumentLibraryForm</New>
  <MobileDisplayFormUrl/>
  <MobileEditFormUrl/>
  <MobileNewFormUrl/>
</FormTemplates>
</file>

<file path=customXml/item3.xml><?xml version="1.0" encoding="utf-8"?>
<?mso-contentType ?>
<FormTemplates xmlns="http://schemas.microsoft.com/sharepoint/v3/contenttype/forms">
  <Display>NFListDisplayForm</Display>
  <Edit>NFListEditForm</Edit>
  <New>NFListEditForm</New>
</FormTemplates>
</file>

<file path=customXml/item4.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5.xml><?xml version="1.0" encoding="utf-8"?>
<p:properties xmlns:p="http://schemas.microsoft.com/office/2006/metadata/properties" xmlns:xsi="http://www.w3.org/2001/XMLSchema-instance" xmlns:pc="http://schemas.microsoft.com/office/infopath/2007/PartnerControls">
  <documentManagement>
    <Company xmlns="54fcda00-7b58-44a7-b108-8bd10a8a08ba">
      <Value>LGE</Value>
    </Company>
    <Tariff_x0020_Dev_x0020_Doc_x0020_Type xmlns="54fcda00-7b58-44a7-b108-8bd10a8a08ba" xsi:nil="true"/>
    <Filing_x0020_Requirement xmlns="54fcda00-7b58-44a7-b108-8bd10a8a08ba" xsi:nil="true"/>
    <Round xmlns="54fcda00-7b58-44a7-b108-8bd10a8a08ba">DR01 Attachments</Round>
    <FormData xmlns="http://schemas.microsoft.com/sharepoint/v3">&lt;?xml version="1.0" encoding="utf-8"?&gt;&lt;FormVariables&gt;&lt;Version /&gt;&lt;/FormVariables&gt;</FormData>
    <Data_x0020_Request_x0020_Question_x0020_No_x002e_ xmlns="54fcda00-7b58-44a7-b108-8bd10a8a08ba">056</Data_x0020_Request_x0020_Question_x0020_No_x002e_>
    <Year xmlns="54fcda00-7b58-44a7-b108-8bd10a8a08ba">2020</Year>
    <Document_x0020_Type xmlns="54fcda00-7b58-44a7-b108-8bd10a8a08ba">Data Requests</Document_x0020_Type>
    <Witness_x0020_Testimony xmlns="54fcda00-7b58-44a7-b108-8bd10a8a08ba" xsi:nil="true"/>
    <Intervemprs xmlns="54fcda00-7b58-44a7-b108-8bd10a8a08ba">KY Public Service Commission - PSC</Intervemprs>
    <Filed_x0020_Documents xmlns="54fcda00-7b58-44a7-b108-8bd10a8a08ba" xsi:nil="true"/>
    <Department xmlns="54fcda00-7b58-44a7-b108-8bd10a8a08ba" xsi:nil="true"/>
  </documentManagement>
</p:properties>
</file>

<file path=customXml/itemProps1.xml><?xml version="1.0" encoding="utf-8"?>
<ds:datastoreItem xmlns:ds="http://schemas.openxmlformats.org/officeDocument/2006/customXml" ds:itemID="{51CB95AA-15B8-46D8-BB44-C88EBC3BEB85}"/>
</file>

<file path=customXml/itemProps2.xml><?xml version="1.0" encoding="utf-8"?>
<ds:datastoreItem xmlns:ds="http://schemas.openxmlformats.org/officeDocument/2006/customXml" ds:itemID="{87A3118D-4BE6-4607-9B67-EE03C927C1A1}"/>
</file>

<file path=customXml/itemProps3.xml><?xml version="1.0" encoding="utf-8"?>
<ds:datastoreItem xmlns:ds="http://schemas.openxmlformats.org/officeDocument/2006/customXml" ds:itemID="{25CCC79A-A019-44FF-B05E-B30DDF54F7D5}"/>
</file>

<file path=customXml/itemProps4.xml><?xml version="1.0" encoding="utf-8"?>
<ds:datastoreItem xmlns:ds="http://schemas.openxmlformats.org/officeDocument/2006/customXml" ds:itemID="{35660C56-B0A4-4EB6-8E3F-CDA6BBA91798}"/>
</file>

<file path=customXml/itemProps5.xml><?xml version="1.0" encoding="utf-8"?>
<ds:datastoreItem xmlns:ds="http://schemas.openxmlformats.org/officeDocument/2006/customXml" ds:itemID="{AB326C95-0F08-4733-B387-5C3F5A0288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2020-12-04T14:40:13Z</dcterms:created>
  <dcterms:modified xsi:type="dcterms:W3CDTF">2020-12-04T16:30:06Z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dee1c6-0c13-46fe-9f7d-d5b32ad2c571_Enabled">
    <vt:lpwstr>true</vt:lpwstr>
  </property>
  <property fmtid="{D5CDD505-2E9C-101B-9397-08002B2CF9AE}" pid="3" name="MSIP_Label_0adee1c6-0c13-46fe-9f7d-d5b32ad2c571_SetDate">
    <vt:lpwstr>2020-12-04T14:40:32Z</vt:lpwstr>
  </property>
  <property fmtid="{D5CDD505-2E9C-101B-9397-08002B2CF9AE}" pid="4" name="MSIP_Label_0adee1c6-0c13-46fe-9f7d-d5b32ad2c571_Method">
    <vt:lpwstr>Privileged</vt:lpwstr>
  </property>
  <property fmtid="{D5CDD505-2E9C-101B-9397-08002B2CF9AE}" pid="5" name="MSIP_Label_0adee1c6-0c13-46fe-9f7d-d5b32ad2c571_Name">
    <vt:lpwstr>0adee1c6-0c13-46fe-9f7d-d5b32ad2c571</vt:lpwstr>
  </property>
  <property fmtid="{D5CDD505-2E9C-101B-9397-08002B2CF9AE}" pid="6" name="MSIP_Label_0adee1c6-0c13-46fe-9f7d-d5b32ad2c571_SiteId">
    <vt:lpwstr>5ee3b0ba-a559-45ee-a69e-6d3e963a3e72</vt:lpwstr>
  </property>
  <property fmtid="{D5CDD505-2E9C-101B-9397-08002B2CF9AE}" pid="7" name="MSIP_Label_0adee1c6-0c13-46fe-9f7d-d5b32ad2c571_ActionId">
    <vt:lpwstr>c102edbd-8d91-4ff6-af98-1c41e82c4f8c</vt:lpwstr>
  </property>
  <property fmtid="{D5CDD505-2E9C-101B-9397-08002B2CF9AE}" pid="8" name="MSIP_Label_0adee1c6-0c13-46fe-9f7d-d5b32ad2c571_ContentBits">
    <vt:lpwstr>0</vt:lpwstr>
  </property>
  <property fmtid="{D5CDD505-2E9C-101B-9397-08002B2CF9AE}" pid="9" name="ContentTypeId">
    <vt:lpwstr>0x0101002D0103853DF7894DB347713A7250CD66</vt:lpwstr>
  </property>
</Properties>
</file>