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-OTHER\Camp Hill Working Folder\LG&amp;E - KU\2022 Projections\LGE\Electric\Deprate\"/>
    </mc:Choice>
  </mc:AlternateContent>
  <xr:revisionPtr revIDLastSave="0" documentId="13_ncr:1_{A4B9F242-6EA7-4DFA-AEC7-7238A1E056DA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LGE Electric-06302021-Rpt" sheetId="1" r:id="rId1"/>
  </sheets>
  <definedNames>
    <definedName name="_xlnm._FilterDatabase" localSheetId="0" hidden="1">'LGE Electric-06302021-Rpt'!$A$9:$U$357</definedName>
    <definedName name="_xlnm.Print_Area" localSheetId="0">'LGE Electric-06302021-Rpt'!$A$1:$U$366</definedName>
    <definedName name="_xlnm.Print_Titles" localSheetId="0">'LGE Electric-06302021-Rpt'!$1:$11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23" i="1" l="1"/>
  <c r="O323" i="1"/>
  <c r="M323" i="1"/>
  <c r="K323" i="1"/>
  <c r="S323" i="1" l="1"/>
  <c r="Q315" i="1"/>
  <c r="O315" i="1"/>
  <c r="M315" i="1"/>
  <c r="K315" i="1"/>
  <c r="S315" i="1" l="1"/>
  <c r="K165" i="1"/>
  <c r="M165" i="1"/>
  <c r="O165" i="1"/>
  <c r="Q165" i="1"/>
  <c r="S165" i="1" s="1"/>
  <c r="U165" i="1" l="1"/>
  <c r="K66" i="1" l="1"/>
  <c r="O66" i="1"/>
  <c r="M66" i="1"/>
  <c r="Q66" i="1"/>
  <c r="M58" i="1" l="1"/>
  <c r="O58" i="1"/>
  <c r="Q58" i="1"/>
  <c r="K58" i="1"/>
  <c r="S58" i="1" l="1"/>
  <c r="U58" i="1"/>
  <c r="K350" i="1" l="1"/>
  <c r="M350" i="1"/>
  <c r="O327" i="1" l="1"/>
  <c r="O142" i="1"/>
  <c r="M142" i="1"/>
  <c r="O130" i="1"/>
  <c r="K130" i="1"/>
  <c r="O125" i="1"/>
  <c r="K125" i="1"/>
  <c r="O120" i="1"/>
  <c r="K120" i="1"/>
  <c r="M248" i="1" l="1"/>
  <c r="M327" i="1"/>
  <c r="K327" i="1"/>
  <c r="Q327" i="1"/>
  <c r="S327" i="1" s="1"/>
  <c r="M42" i="1"/>
  <c r="O42" i="1"/>
  <c r="K42" i="1"/>
  <c r="Q42" i="1"/>
  <c r="O267" i="1"/>
  <c r="O31" i="1"/>
  <c r="M267" i="1"/>
  <c r="M31" i="1"/>
  <c r="Q31" i="1"/>
  <c r="K31" i="1"/>
  <c r="Q267" i="1"/>
  <c r="K267" i="1"/>
  <c r="Q142" i="1"/>
  <c r="K142" i="1"/>
  <c r="O206" i="1"/>
  <c r="O248" i="1"/>
  <c r="M130" i="1"/>
  <c r="M170" i="1"/>
  <c r="M120" i="1"/>
  <c r="M125" i="1"/>
  <c r="O76" i="1"/>
  <c r="K170" i="1"/>
  <c r="O191" i="1"/>
  <c r="K206" i="1"/>
  <c r="K248" i="1"/>
  <c r="O283" i="1"/>
  <c r="O305" i="1"/>
  <c r="M92" i="1"/>
  <c r="Q170" i="1"/>
  <c r="Q206" i="1"/>
  <c r="Q248" i="1"/>
  <c r="Q76" i="1"/>
  <c r="S76" i="1" s="1"/>
  <c r="Q305" i="1"/>
  <c r="S305" i="1" s="1"/>
  <c r="O170" i="1"/>
  <c r="O92" i="1"/>
  <c r="M206" i="1"/>
  <c r="Q283" i="1"/>
  <c r="Q92" i="1"/>
  <c r="K76" i="1"/>
  <c r="K191" i="1"/>
  <c r="K283" i="1"/>
  <c r="K305" i="1"/>
  <c r="Q191" i="1"/>
  <c r="K92" i="1"/>
  <c r="M76" i="1"/>
  <c r="M191" i="1"/>
  <c r="M283" i="1"/>
  <c r="M305" i="1"/>
  <c r="K136" i="1"/>
  <c r="O104" i="1"/>
  <c r="Q125" i="1"/>
  <c r="S125" i="1" s="1"/>
  <c r="K227" i="1"/>
  <c r="Q120" i="1"/>
  <c r="S120" i="1" s="1"/>
  <c r="Q136" i="1"/>
  <c r="M227" i="1"/>
  <c r="Q130" i="1"/>
  <c r="S130" i="1" s="1"/>
  <c r="K104" i="1"/>
  <c r="K115" i="1"/>
  <c r="O227" i="1"/>
  <c r="O136" i="1"/>
  <c r="M115" i="1"/>
  <c r="Q227" i="1"/>
  <c r="Q115" i="1"/>
  <c r="S115" i="1" s="1"/>
  <c r="M104" i="1"/>
  <c r="M136" i="1"/>
  <c r="Q104" i="1"/>
  <c r="O115" i="1"/>
  <c r="S283" i="1" l="1"/>
  <c r="S267" i="1"/>
  <c r="S227" i="1"/>
  <c r="S206" i="1"/>
  <c r="S191" i="1"/>
  <c r="S136" i="1"/>
  <c r="S92" i="1"/>
  <c r="S42" i="1"/>
  <c r="S104" i="1"/>
  <c r="S142" i="1"/>
  <c r="S248" i="1"/>
  <c r="S31" i="1"/>
  <c r="Q269" i="1"/>
  <c r="O269" i="1"/>
  <c r="M269" i="1"/>
  <c r="K269" i="1"/>
  <c r="K106" i="1"/>
  <c r="U191" i="1"/>
  <c r="U206" i="1"/>
  <c r="U267" i="1"/>
  <c r="U92" i="1"/>
  <c r="U248" i="1"/>
  <c r="U31" i="1"/>
  <c r="U76" i="1"/>
  <c r="K144" i="1"/>
  <c r="O106" i="1"/>
  <c r="M106" i="1"/>
  <c r="O144" i="1"/>
  <c r="M144" i="1"/>
  <c r="U130" i="1"/>
  <c r="U104" i="1"/>
  <c r="U227" i="1"/>
  <c r="U136" i="1"/>
  <c r="U142" i="1"/>
  <c r="U120" i="1"/>
  <c r="U115" i="1"/>
  <c r="Q144" i="1"/>
  <c r="U125" i="1"/>
  <c r="S269" i="1" l="1"/>
  <c r="S144" i="1"/>
  <c r="O329" i="1"/>
  <c r="K329" i="1"/>
  <c r="K352" i="1" s="1"/>
  <c r="M329" i="1"/>
  <c r="O352" i="1" l="1"/>
  <c r="M352" i="1"/>
  <c r="Q106" i="1" l="1"/>
  <c r="S106" i="1" s="1"/>
  <c r="Q329" i="1" l="1"/>
  <c r="S329" i="1" s="1"/>
  <c r="Q352" i="1" l="1"/>
</calcChain>
</file>

<file path=xl/sharedStrings.xml><?xml version="1.0" encoding="utf-8"?>
<sst xmlns="http://schemas.openxmlformats.org/spreadsheetml/2006/main" count="770" uniqueCount="259">
  <si>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</si>
  <si>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</si>
  <si>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</si>
  <si>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</si>
  <si>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</si>
  <si>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</si>
  <si>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</si>
  <si>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</si>
  <si>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</si>
  <si>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</si>
  <si>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</si>
  <si>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</si>
  <si>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</si>
  <si>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</si>
  <si>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</si>
  <si>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</si>
  <si>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</si>
  <si>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</si>
  <si>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</si>
  <si>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</si>
  <si>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</si>
  <si>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</si>
  <si>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</si>
  <si>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</si>
  <si>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</si>
  <si>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</si>
  <si>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</si>
  <si>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</si>
  <si>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</si>
  <si>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</si>
  <si>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</si>
  <si>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</si>
  <si>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</si>
  <si>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>TOTAL ACCOUNT 316 - MISCELLANEOUS PLANT EQUIPMENT</t>
  </si>
  <si>
    <t xml:space="preserve">    TOTAL STEAM PRODUCTION PLANT </t>
  </si>
  <si>
    <t>OTHER PRODUCTION PLANT</t>
  </si>
  <si>
    <t>STRUCTURES AND IMPROVEMENTS</t>
  </si>
  <si>
    <t>TOTAL ACCOUNT 341 - STRUCTURES AND IMPROVEMENTS</t>
  </si>
  <si>
    <t>TOTAL ACCOUNT 344 - GENERATORS</t>
  </si>
  <si>
    <t xml:space="preserve">ACCESSORY ELECTRIC EQUIPMENT                  </t>
  </si>
  <si>
    <t>TOTAL ACCOUNT 345 - ACCESSORY ELECTRIC EQUIPMENT</t>
  </si>
  <si>
    <t xml:space="preserve">    TOTAL OTHER PRODUCTION PLANT </t>
  </si>
  <si>
    <t xml:space="preserve">TRANSMISSION PLANT </t>
  </si>
  <si>
    <t xml:space="preserve">STATION EQUIPMENT                             </t>
  </si>
  <si>
    <t xml:space="preserve">OVERHEAD CONDUCTORS AND DEVICES               </t>
  </si>
  <si>
    <t xml:space="preserve">    TOTAL TRANSMISSION PLANT </t>
  </si>
  <si>
    <t xml:space="preserve">DISTRIBUTION PLANT </t>
  </si>
  <si>
    <t xml:space="preserve">UNDERGROUND CONDUCTORS AND DEVICES            </t>
  </si>
  <si>
    <t xml:space="preserve">LINE TRANSFORMERS                             </t>
  </si>
  <si>
    <t xml:space="preserve">METERS                                       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</si>
  <si>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</si>
  <si>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</si>
  <si>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</si>
  <si>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</si>
  <si>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NONDEPRECIABLE PLANT </t>
  </si>
  <si>
    <t>LAND</t>
  </si>
  <si>
    <t xml:space="preserve">LAND </t>
  </si>
  <si>
    <t xml:space="preserve">    TOTAL NONDEPRECIABLE PLANT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</si>
  <si>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</si>
  <si>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</si>
  <si>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</si>
  <si>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</si>
  <si>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</si>
  <si>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</si>
  <si>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</si>
  <si>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</si>
  <si>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MILL CREEK UNIT 1             </t>
  </si>
  <si>
    <t xml:space="preserve">  MILL CREEK UNIT 2             </t>
  </si>
  <si>
    <t xml:space="preserve">  MILL CREEK UNIT 3             </t>
  </si>
  <si>
    <t xml:space="preserve">  MILL CREEK UNIT 4    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</si>
  <si>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</si>
  <si>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</si>
  <si>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</si>
  <si>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</si>
  <si>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>HYDROELECTRIC PRODUCTION PLANT</t>
  </si>
  <si>
    <t xml:space="preserve">  OHIO FALLS - NON-PROJECT </t>
  </si>
  <si>
    <t xml:space="preserve">  OHIO FALLS - PROJECT 289 </t>
  </si>
  <si>
    <t xml:space="preserve">  OHIO FALLS - PROJECT 289         </t>
  </si>
  <si>
    <t>ACCESSORY ELECTRIC EQUIPMENT</t>
  </si>
  <si>
    <t xml:space="preserve">  OHIO FALLS - PROJECT 289  </t>
  </si>
  <si>
    <t xml:space="preserve">  OHIO FALLS - NON-PROJECT         </t>
  </si>
  <si>
    <t xml:space="preserve">  CANE RUN GT 11                           </t>
  </si>
  <si>
    <t xml:space="preserve">FUEL HOLDERS, PRODUCERS AND ACCESSORIES    </t>
  </si>
  <si>
    <t xml:space="preserve">  TRIMBLE COUNTY CT PIPELINE               </t>
  </si>
  <si>
    <t xml:space="preserve">PRIME MOVERS                 </t>
  </si>
  <si>
    <t xml:space="preserve">GENERATORS                                 </t>
  </si>
  <si>
    <t xml:space="preserve">STRUCTURES AND IMPROVEMENTS       </t>
  </si>
  <si>
    <t xml:space="preserve">STATION EQUIPMENT                 </t>
  </si>
  <si>
    <t xml:space="preserve">TOWERS AND FIXTURES               </t>
  </si>
  <si>
    <t xml:space="preserve">POLES AND FIXTURES                </t>
  </si>
  <si>
    <t xml:space="preserve">OVERHEAD CONDUCTORS AND DEVICES   </t>
  </si>
  <si>
    <t xml:space="preserve">UNDERGROUND CONDUIT               </t>
  </si>
  <si>
    <t>UNDERGROUND CONDUCTORS AND DEVICES</t>
  </si>
  <si>
    <t xml:space="preserve">SERVICES - UNDERGROUND                        </t>
  </si>
  <si>
    <t xml:space="preserve">SERVICES - OVERHEAD                           </t>
  </si>
  <si>
    <t xml:space="preserve">STREET LIGHTING AND SIGNAL SYSTEMS - OVERHEAD </t>
  </si>
  <si>
    <t xml:space="preserve">TOOLS, SHOP AND GARAGE EQUIPMENT   </t>
  </si>
  <si>
    <t xml:space="preserve">    TOTAL DEPRECIABLE PLANT </t>
  </si>
  <si>
    <t xml:space="preserve">DEPRECIABLE PLANT </t>
  </si>
  <si>
    <t>TOTAL ACCOUNT 331 - STRUCTURES AND IMPROVEMENTS</t>
  </si>
  <si>
    <t>TOTAL ACCOUNT 334 - ACCESSORY ELECTRIC EQUIPMENT</t>
  </si>
  <si>
    <t xml:space="preserve">    TOTAL HYDROELECTRIC PRODUCTION PLANT </t>
  </si>
  <si>
    <t>STREET LIGHTING AND SIGNAL SYSTEMS - UNDERGROUND</t>
  </si>
  <si>
    <t>ORGANIZATION</t>
  </si>
  <si>
    <t>*</t>
  </si>
  <si>
    <t>TOTAL ACCOUNT 342 - FUEL HOLDERS, PRODUCERS AND ACCESSORIES</t>
  </si>
  <si>
    <t xml:space="preserve">  ZORN AND RIVER ROAD GAS TURBINE</t>
  </si>
  <si>
    <t>TOTAL ACCOUNT 343 - PRIME MOVERS</t>
  </si>
  <si>
    <t>ELECTRIC PLANT</t>
  </si>
  <si>
    <t xml:space="preserve">          </t>
  </si>
  <si>
    <t>80-S4</t>
  </si>
  <si>
    <t>50-R3</t>
  </si>
  <si>
    <t>60-S3</t>
  </si>
  <si>
    <t>55-R2.5</t>
  </si>
  <si>
    <t>35-R1.5</t>
  </si>
  <si>
    <t xml:space="preserve">STRUCTURES AND IMPROVEMENTS                    </t>
  </si>
  <si>
    <t xml:space="preserve">UNDERGROUND CONDUIT                            </t>
  </si>
  <si>
    <t xml:space="preserve">  RIVERPORT DISTRIBUTION CENTER</t>
  </si>
  <si>
    <t xml:space="preserve">  CANE RUN CC 7</t>
  </si>
  <si>
    <t>METERS - AMS</t>
  </si>
  <si>
    <t>COMMUNICATION EQUIPMENT - DSM</t>
  </si>
  <si>
    <t xml:space="preserve">BOILER PLANT EQUIPMENT - ASH PONDS </t>
  </si>
  <si>
    <t>TOTAL ACCOUNT 312.1 - BOILER PLANT EQUIPMENT - ASH PONDS</t>
  </si>
  <si>
    <t>**</t>
  </si>
  <si>
    <t>LIFE SPAN PROCEDURE IS USED.  CURVE SHOWN IS INTERIM SURVIVOR CURVE</t>
  </si>
  <si>
    <t xml:space="preserve">STRUCTURES AND IMPROVEMENTS - RETIRED PLANT            </t>
  </si>
  <si>
    <t>TOTAL ACCOUNT 311.2 - STRUCTURES AND IMPROVEMENTS - RETIRED PLANT</t>
  </si>
  <si>
    <t xml:space="preserve">  PADDY'S RUN CT PIPELINE</t>
  </si>
  <si>
    <t xml:space="preserve">  PADDY'S RUN GENERATOR 11                 </t>
  </si>
  <si>
    <t xml:space="preserve">  PADDY'S RUN GENERATOR 12                 </t>
  </si>
  <si>
    <t xml:space="preserve">  PADDY'S RUN GENERATOR 13                  </t>
  </si>
  <si>
    <t xml:space="preserve">  TRIMBLE COUNTY TRAINING CENTER</t>
  </si>
  <si>
    <t xml:space="preserve">PROBABLE </t>
  </si>
  <si>
    <t>RETIREMENT</t>
  </si>
  <si>
    <t>DATE</t>
  </si>
  <si>
    <t>(2)</t>
  </si>
  <si>
    <t>METERS - CT AND PT</t>
  </si>
  <si>
    <t xml:space="preserve">  BROWN SOLAR</t>
  </si>
  <si>
    <t xml:space="preserve">  TRIMBLE COUNTY CT 5      </t>
  </si>
  <si>
    <t xml:space="preserve">  TRIMBLE COUNTY CT 6</t>
  </si>
  <si>
    <t xml:space="preserve">  TRIMBLE COUNTY CT 7</t>
  </si>
  <si>
    <t xml:space="preserve">  TRIMBLE COUNTY CT 8</t>
  </si>
  <si>
    <t xml:space="preserve">  TRIMBLE COUNTY CT 9</t>
  </si>
  <si>
    <t xml:space="preserve">  TRIMBLE COUNTY CT 10</t>
  </si>
  <si>
    <t xml:space="preserve">  BROWN CT 6</t>
  </si>
  <si>
    <t xml:space="preserve">  BROWN CT 7</t>
  </si>
  <si>
    <t xml:space="preserve">  BROWN CT 5</t>
  </si>
  <si>
    <t xml:space="preserve">  PADDY'S RUN GENERATOR 13                 </t>
  </si>
  <si>
    <t xml:space="preserve">  PADDY'S RUN GENERATOR 12</t>
  </si>
  <si>
    <t xml:space="preserve">  PADDY'S RUN GENERATOR 13</t>
  </si>
  <si>
    <t xml:space="preserve">  TRIMBLE COUNTY CT 5</t>
  </si>
  <si>
    <t xml:space="preserve">  TRIMBLE COUNTY UNIT 1 </t>
  </si>
  <si>
    <t xml:space="preserve">  TRIMBLE COUNTY UNIT 2</t>
  </si>
  <si>
    <t xml:space="preserve">  TRIMBLE COUNTY UNIT 1    </t>
  </si>
  <si>
    <t xml:space="preserve">  TRIMBLE COUNTY UNIT 2    </t>
  </si>
  <si>
    <t xml:space="preserve">  TRIMBLE COUNTY UNIT 1       </t>
  </si>
  <si>
    <t xml:space="preserve">  TRIMBLE COUNTY UNIT 2      </t>
  </si>
  <si>
    <t xml:space="preserve">  TRIMBLE COUNTY UNIT 1 ASH POND</t>
  </si>
  <si>
    <t xml:space="preserve">  OTHER SOLAR</t>
  </si>
  <si>
    <t>METERS - AMI</t>
  </si>
  <si>
    <t>INSTALLATIONS ON CUSTOMERS' PREMISES - EV CHARGING STATIONS</t>
  </si>
  <si>
    <t xml:space="preserve">  SIMPSONVILLE SOLAR</t>
  </si>
  <si>
    <t>LAND - ECR 2011</t>
  </si>
  <si>
    <t>ARO STEAM PRODUCTION (EQUIPMENT)</t>
  </si>
  <si>
    <t>ARO STEAM PRODUCTION (CCR)</t>
  </si>
  <si>
    <t>ARO HYDRAULIC PRODUCTION</t>
  </si>
  <si>
    <t>ARO OTHER PRODUCTION (L/B)</t>
  </si>
  <si>
    <t>ARO OTHER PRODUCTION (EQUIPMENT)</t>
  </si>
  <si>
    <t>ARO TRANSMISSION (L/B)</t>
  </si>
  <si>
    <t>ARO TRANSMISSION (EQUIPMENT)</t>
  </si>
  <si>
    <t>ARO DISTRIBUTION (L/B)</t>
  </si>
  <si>
    <t>ARO DISTRIBUTION (EQUIPMENT)</t>
  </si>
  <si>
    <t>TOTAL ACCOUNT 341.2 - STRUCTURES AND IMPROVEMENTS</t>
  </si>
  <si>
    <t xml:space="preserve">  MILL CREEK UNIT 1 ASH POND</t>
  </si>
  <si>
    <t xml:space="preserve">  TRIMBLE COUNTY UNIT 2 ASH POND</t>
  </si>
  <si>
    <t>ANNUAL DEPRECIATION EXPENSE SHOWN WILL BE BOOKED UNTIL JULY 1, 2021,THEN THE FOLLOWING RATE WILL BE APPLIED UNTIL THE END OF THE LIFE FOR THE ASH POND</t>
  </si>
  <si>
    <t>ASH POND LOCATION</t>
  </si>
  <si>
    <t xml:space="preserve">  MILL CREEK UNIT 1 SCRUBBER</t>
  </si>
  <si>
    <t xml:space="preserve">  MILL CREEK UNIT 2 SCRUBBER</t>
  </si>
  <si>
    <t xml:space="preserve">  MILL CREEK UNIT 3 SCRUBBER</t>
  </si>
  <si>
    <t xml:space="preserve">  MILL CREEK UNIT 4 SCRUBBER</t>
  </si>
  <si>
    <t xml:space="preserve">  TRIMBLE COUNTY UNIT 1 SCRUBBER</t>
  </si>
  <si>
    <t xml:space="preserve">  TRIMBLE COUNTY UNIT 2 SCRUBBER</t>
  </si>
  <si>
    <t xml:space="preserve">  CANE RUN UNIT 4 SCRUBBER</t>
  </si>
  <si>
    <t xml:space="preserve">  CANE RUN UNIT 5 AND UNIT 5 SCRUBBER</t>
  </si>
  <si>
    <t xml:space="preserve">  CANE RUN UNIT 6 AND UNIT 6 SCRUBBER</t>
  </si>
  <si>
    <t xml:space="preserve">  MILL CREEK UNIT 1 </t>
  </si>
  <si>
    <t xml:space="preserve">  TRIMBLE COUNTY UNIT 2 </t>
  </si>
  <si>
    <t>RESERVOIRS, DAMS AND WATERWAYS</t>
  </si>
  <si>
    <t>TOTAL ACCOUNT 332 - RESERVOIRS, DAMS AND WATERWAYS</t>
  </si>
  <si>
    <t>WATER WHEELS, TURBINES AND GENERATORS</t>
  </si>
  <si>
    <t>TOTAL ACCOUNT 333 - WATER WHEELS, TURBINES AND GENERATORS</t>
  </si>
  <si>
    <t>MISCELLANEOUS POWER PLANT EQUIPMENT</t>
  </si>
  <si>
    <t>TOTAL ACCOUNT 335 - MISCELLANEOUS POWER PLANT EQUIPMENT</t>
  </si>
  <si>
    <t>ROADS, RAILROADS AND BRIDGES</t>
  </si>
  <si>
    <t>TOTAL ACCOUNT 336 - ROADS, RAILROADS AND BRIDGES</t>
  </si>
  <si>
    <t xml:space="preserve">  CANE RUN PIPELINE</t>
  </si>
  <si>
    <t xml:space="preserve">MISCELLANEOUS POWER PLANT EQUIPMENT                 </t>
  </si>
  <si>
    <t>TOTAL ACCOUNT 346 - MISCELLANEOUS POWER PLANT EQUIPMENT</t>
  </si>
  <si>
    <t xml:space="preserve">LAND RIGHTS              </t>
  </si>
  <si>
    <t>95-R2.5</t>
  </si>
  <si>
    <t>57-R1</t>
  </si>
  <si>
    <t>100-S4</t>
  </si>
  <si>
    <t>62-R2</t>
  </si>
  <si>
    <t>70-R3</t>
  </si>
  <si>
    <t>43-R2.5</t>
  </si>
  <si>
    <t>95-R2</t>
  </si>
  <si>
    <t>90-R2.5</t>
  </si>
  <si>
    <t>80-R3</t>
  </si>
  <si>
    <t>80-R4</t>
  </si>
  <si>
    <t>60-R4</t>
  </si>
  <si>
    <t>40-S3</t>
  </si>
  <si>
    <t>25-S2.5</t>
  </si>
  <si>
    <t>50-S2.5</t>
  </si>
  <si>
    <t>45-R2.5</t>
  </si>
  <si>
    <t>55-R4</t>
  </si>
  <si>
    <t>40-R2.5</t>
  </si>
  <si>
    <t>75-R4</t>
  </si>
  <si>
    <t>65-R2</t>
  </si>
  <si>
    <t>60-R1.5</t>
  </si>
  <si>
    <t>60-R2</t>
  </si>
  <si>
    <t>55-S3</t>
  </si>
  <si>
    <t>50-S0.5</t>
  </si>
  <si>
    <t>52-R1</t>
  </si>
  <si>
    <t>56-R1.5</t>
  </si>
  <si>
    <t>52-R1.5</t>
  </si>
  <si>
    <t>75-S4</t>
  </si>
  <si>
    <t>58-R3</t>
  </si>
  <si>
    <t>47-R3</t>
  </si>
  <si>
    <t>47-S2</t>
  </si>
  <si>
    <t>65-R2.5</t>
  </si>
  <si>
    <t>37-R1.5</t>
  </si>
  <si>
    <t>15-S0.5</t>
  </si>
  <si>
    <t>15-S2.5</t>
  </si>
  <si>
    <t>18-S3</t>
  </si>
  <si>
    <t>10-S3</t>
  </si>
  <si>
    <t>14-S2</t>
  </si>
  <si>
    <t>13-R2</t>
  </si>
  <si>
    <t>23-S2.5</t>
  </si>
  <si>
    <t>25-SQ</t>
  </si>
  <si>
    <t>22-S1</t>
  </si>
  <si>
    <t>23-S1</t>
  </si>
  <si>
    <t>10-SQ</t>
  </si>
  <si>
    <t>LOUISVILLE GAS AND ELECTRIC COMPANY</t>
  </si>
  <si>
    <t>TRANSPORTATION EQUIPMENT</t>
  </si>
  <si>
    <t>CARS AND LIGHT TRUCKS</t>
  </si>
  <si>
    <t>HEAVY TRUCKS AND OTHER</t>
  </si>
  <si>
    <t>TRAILERS</t>
  </si>
  <si>
    <t>TOTAL TRANSPORTATION EQUIPMENT</t>
  </si>
  <si>
    <t>POWER OPERATED EQUIPMENT</t>
  </si>
  <si>
    <t>LARGE MACHINERY</t>
  </si>
  <si>
    <t>OTHER</t>
  </si>
  <si>
    <t>TOTAL POWER OPERATED EQUIPMENT</t>
  </si>
  <si>
    <t xml:space="preserve">MISCELLANEOUS POWER PLANT EQUIPMENT </t>
  </si>
  <si>
    <t xml:space="preserve">POLES, TOWERS AND FIXTURES                   </t>
  </si>
  <si>
    <t>TABLE 1.  SUMMARY OF ESTIMATED SURVIVOR CURVES, NET SALVAGE PERCENT, ORIGINAL COST, BOOK DEPRECIATION RESERVE</t>
  </si>
  <si>
    <t>FULLY ACCRUED</t>
  </si>
  <si>
    <t xml:space="preserve">-     </t>
  </si>
  <si>
    <t>AND CALCULATED ANNUAL DEPRECIATION ACCRUALS RELATED TO ELECTRIC PLANT AS OF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</si>
</sst>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_);\(0\)"/>
    <numFmt numFmtId="166" formatCode="[$-409]mmmm\ d\,\ yyyy;@"/>
    <numFmt numFmtId="167" formatCode="mm\-yyyy"/>
    <numFmt numFmtId="168" formatCode="_(* #,##0.0_);_(* \(#,##0.0\);_(* &quot;-&quot;?_);_(@_)"/>
  </numFmts>
  <fonts count="1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</cellStyleXfs>
  <cellXfs count="119">
    <xf numFmtId="0" fontId="0" fillId="0" borderId="0" xfId="0" applyAlignment="1"/>
    <xf numFmtId="0" fontId="0" fillId="0" borderId="0" xfId="0"/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2" fontId="0" fillId="0" borderId="0" xfId="0" applyNumberFormat="1" applyFill="1"/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39" fontId="1" fillId="0" borderId="0" xfId="2" applyNumberFormat="1" applyFont="1" applyFill="1"/>
    <xf numFmtId="3" fontId="0" fillId="0" borderId="0" xfId="0" applyNumberFormat="1" applyFill="1"/>
    <xf numFmtId="39" fontId="1" fillId="0" borderId="3" xfId="2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37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2" fillId="0" borderId="0" xfId="0" applyFont="1" applyAlignment="1">
      <alignment horizontal="centerContinuous"/>
    </xf>
    <xf numFmtId="0" fontId="0" fillId="0" borderId="0" xfId="0" applyFont="1" applyFill="1" applyAlignment="1"/>
    <xf numFmtId="39" fontId="11" fillId="0" borderId="0" xfId="2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2" applyFont="1" applyFill="1"/>
    <xf numFmtId="37" fontId="1" fillId="0" borderId="0" xfId="2" applyNumberFormat="1" applyFont="1" applyFill="1"/>
    <xf numFmtId="165" fontId="0" fillId="0" borderId="0" xfId="0" applyNumberFormat="1" applyFill="1" applyAlignment="1"/>
    <xf numFmtId="165" fontId="0" fillId="0" borderId="0" xfId="0" applyNumberFormat="1" applyFill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Fill="1" applyAlignment="1">
      <alignment horizontal="right"/>
    </xf>
    <xf numFmtId="39" fontId="1" fillId="0" borderId="0" xfId="2" applyNumberFormat="1" applyFont="1" applyFill="1" applyBorder="1"/>
    <xf numFmtId="2" fontId="0" fillId="0" borderId="0" xfId="0" applyNumberFormat="1" applyFill="1" applyAlignment="1">
      <alignment horizontal="right"/>
    </xf>
    <xf numFmtId="37" fontId="0" fillId="0" borderId="1" xfId="0" applyNumberFormat="1" applyFill="1" applyBorder="1"/>
    <xf numFmtId="37" fontId="0" fillId="0" borderId="0" xfId="0" applyNumberFormat="1" applyFill="1" applyAlignment="1"/>
    <xf numFmtId="37" fontId="1" fillId="0" borderId="3" xfId="2" applyNumberFormat="1" applyFont="1" applyFill="1" applyBorder="1"/>
    <xf numFmtId="37" fontId="0" fillId="0" borderId="3" xfId="0" applyNumberFormat="1" applyFill="1" applyBorder="1"/>
    <xf numFmtId="37" fontId="0" fillId="0" borderId="0" xfId="0" applyNumberFormat="1" applyFill="1" applyBorder="1"/>
    <xf numFmtId="37" fontId="1" fillId="0" borderId="0" xfId="2" applyNumberFormat="1" applyFont="1" applyFill="1" applyBorder="1"/>
    <xf numFmtId="0" fontId="11" fillId="0" borderId="0" xfId="0" applyFont="1" applyFill="1" applyAlignment="1"/>
    <xf numFmtId="37" fontId="4" fillId="0" borderId="0" xfId="0" applyNumberFormat="1" applyFont="1" applyFill="1" applyAlignment="1"/>
    <xf numFmtId="0" fontId="2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Continuous"/>
    </xf>
    <xf numFmtId="37" fontId="0" fillId="0" borderId="0" xfId="0" applyNumberForma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3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167" fontId="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/>
    <xf numFmtId="0" fontId="0" fillId="0" borderId="0" xfId="0" applyFill="1" applyBorder="1" applyAlignment="1"/>
    <xf numFmtId="0" fontId="1" fillId="0" borderId="0" xfId="0" applyFont="1" applyFill="1"/>
    <xf numFmtId="0" fontId="1" fillId="0" borderId="0" xfId="2" applyFont="1" applyFill="1" applyBorder="1"/>
    <xf numFmtId="39" fontId="9" fillId="0" borderId="0" xfId="2" applyNumberFormat="1" applyFont="1" applyFill="1"/>
    <xf numFmtId="0" fontId="4" fillId="0" borderId="0" xfId="0" applyFont="1" applyFill="1" applyAlignment="1"/>
    <xf numFmtId="37" fontId="9" fillId="0" borderId="0" xfId="2" applyNumberFormat="1" applyFont="1" applyFill="1"/>
    <xf numFmtId="0" fontId="2" fillId="0" borderId="3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37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9" fontId="11" fillId="0" borderId="3" xfId="2" applyNumberFormat="1" applyFont="1" applyFill="1" applyBorder="1"/>
    <xf numFmtId="37" fontId="11" fillId="0" borderId="3" xfId="0" applyNumberFormat="1" applyFont="1" applyFill="1" applyBorder="1" applyAlignment="1"/>
    <xf numFmtId="0" fontId="5" fillId="0" borderId="0" xfId="0" applyNumberFormat="1" applyFont="1" applyFill="1" applyAlignment="1"/>
    <xf numFmtId="0" fontId="0" fillId="0" borderId="1" xfId="0" applyFill="1" applyBorder="1"/>
    <xf numFmtId="2" fontId="0" fillId="0" borderId="0" xfId="0" applyNumberFormat="1" applyFill="1" applyAlignment="1"/>
    <xf numFmtId="0" fontId="7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39" fontId="9" fillId="0" borderId="3" xfId="2" applyNumberFormat="1" applyFont="1" applyFill="1" applyBorder="1"/>
    <xf numFmtId="37" fontId="4" fillId="0" borderId="3" xfId="0" applyNumberFormat="1" applyFont="1" applyFill="1" applyBorder="1" applyAlignment="1"/>
    <xf numFmtId="3" fontId="4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 applyAlignment="1"/>
    <xf numFmtId="4" fontId="4" fillId="0" borderId="2" xfId="0" applyNumberFormat="1" applyFont="1" applyFill="1" applyBorder="1" applyAlignment="1"/>
    <xf numFmtId="37" fontId="4" fillId="0" borderId="2" xfId="0" applyNumberFormat="1" applyFont="1" applyFill="1" applyBorder="1" applyAlignment="1"/>
    <xf numFmtId="4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7" fontId="4" fillId="0" borderId="0" xfId="0" applyNumberFormat="1" applyFont="1" applyFill="1" applyBorder="1" applyAlignment="1"/>
    <xf numFmtId="0" fontId="1" fillId="0" borderId="0" xfId="0" applyNumberFormat="1" applyFont="1" applyFill="1"/>
    <xf numFmtId="0" fontId="1" fillId="0" borderId="0" xfId="0" applyFont="1" applyFill="1" applyAlignment="1">
      <alignment horizontal="right"/>
    </xf>
    <xf numFmtId="43" fontId="0" fillId="0" borderId="0" xfId="1" applyFont="1" applyFill="1"/>
    <xf numFmtId="2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167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3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39" fontId="9" fillId="0" borderId="4" xfId="2" applyNumberFormat="1" applyFont="1" applyFill="1" applyBorder="1"/>
    <xf numFmtId="37" fontId="9" fillId="0" borderId="4" xfId="2" applyNumberFormat="1" applyFont="1" applyFill="1" applyBorder="1"/>
    <xf numFmtId="0" fontId="1" fillId="0" borderId="0" xfId="0" applyNumberFormat="1" applyFont="1" applyFill="1" applyAlignment="1">
      <alignment horizontal="left" indent="1"/>
    </xf>
    <xf numFmtId="43" fontId="0" fillId="0" borderId="0" xfId="0" applyNumberFormat="1" applyFill="1" applyAlignment="1"/>
    <xf numFmtId="43" fontId="0" fillId="0" borderId="0" xfId="0" applyNumberFormat="1" applyFill="1" applyAlignment="1">
      <alignment horizontal="right"/>
    </xf>
    <xf numFmtId="43" fontId="0" fillId="0" borderId="0" xfId="0" applyNumberFormat="1" applyFill="1"/>
    <xf numFmtId="43" fontId="0" fillId="0" borderId="0" xfId="0" applyNumberFormat="1" applyFill="1" applyBorder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11" fillId="0" borderId="0" xfId="0" applyNumberFormat="1" applyFont="1" applyFill="1"/>
    <xf numFmtId="0" fontId="8" fillId="0" borderId="0" xfId="0" applyNumberFormat="1" applyFont="1" applyFill="1" applyBorder="1" applyAlignment="1"/>
    <xf numFmtId="168" fontId="0" fillId="0" borderId="0" xfId="0" applyNumberFormat="1" applyFill="1" applyAlignment="1">
      <alignment horizontal="right"/>
    </xf>
    <xf numFmtId="168" fontId="0" fillId="0" borderId="0" xfId="0" applyNumberFormat="1" applyFill="1"/>
    <xf numFmtId="168" fontId="0" fillId="0" borderId="0" xfId="0" applyNumberFormat="1" applyFill="1" applyAlignment="1"/>
    <xf numFmtId="168" fontId="0" fillId="0" borderId="0" xfId="0" applyNumberFormat="1" applyFill="1" applyBorder="1" applyAlignment="1">
      <alignment horizontal="right"/>
    </xf>
    <xf numFmtId="168" fontId="11" fillId="0" borderId="0" xfId="0" applyNumberFormat="1" applyFont="1" applyFill="1"/>
    <xf numFmtId="168" fontId="4" fillId="0" borderId="0" xfId="0" applyNumberFormat="1" applyFont="1" applyFill="1" applyAlignment="1"/>
    <xf numFmtId="168" fontId="11" fillId="0" borderId="0" xfId="0" applyNumberFormat="1" applyFont="1" applyFill="1" applyAlignment="1"/>
    <xf numFmtId="0" fontId="11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3" xfId="3" xr:uid="{00000000-0005-0000-0000-000003000000}"/>
    <cellStyle name="Normal_Iowa ASL GPAMORT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 fitToPage="1"/>
  </sheetPr>
  <dimension ref="A1:U362"/>
  <sheetViews>
    <sheetView tabSelected="1" topLeftCell="A280" zoomScale="70" zoomScaleNormal="70" workbookViewId="0">
      <selection activeCell="A335" sqref="A335:XFD335"/>
    </sheetView>
  </sheetViews>
  <sheetFormatPr defaultColWidth="9.77734375" defaultRowHeight="15" x14ac:dyDescent="0.2"/>
  <cols>
    <col min="1" max="1" width="7" style="5" bestFit="1" customWidth="1"/>
    <col min="2" max="2" width="2.77734375" style="28" customWidth="1"/>
    <col min="3" max="3" width="64" style="5" customWidth="1"/>
    <col min="4" max="4" width="3.77734375" style="5" customWidth="1"/>
    <col min="5" max="5" width="12.77734375" style="5" bestFit="1" customWidth="1"/>
    <col min="6" max="6" width="3.77734375" style="5" customWidth="1"/>
    <col min="7" max="7" width="11.88671875" style="5" bestFit="1" customWidth="1"/>
    <col min="8" max="8" width="3.77734375" style="5" customWidth="1"/>
    <col min="9" max="9" width="9.77734375" style="21" customWidth="1"/>
    <col min="10" max="10" width="3.77734375" style="5" customWidth="1"/>
    <col min="11" max="11" width="17" style="5" customWidth="1"/>
    <col min="12" max="12" width="3.77734375" style="5" customWidth="1"/>
    <col min="13" max="13" width="14.6640625" style="32" bestFit="1" customWidth="1"/>
    <col min="14" max="14" width="3.77734375" style="32" customWidth="1"/>
    <col min="15" max="15" width="15.6640625" style="32" bestFit="1" customWidth="1"/>
    <col min="16" max="16" width="3.77734375" style="32" customWidth="1"/>
    <col min="17" max="17" width="12.77734375" style="32" customWidth="1"/>
    <col min="18" max="18" width="3.77734375" style="5" customWidth="1"/>
    <col min="19" max="19" width="11.77734375" style="5" customWidth="1"/>
    <col min="20" max="20" width="3.77734375" style="5" customWidth="1"/>
    <col min="21" max="21" width="12.77734375" style="5" customWidth="1"/>
    <col min="22" max="16384" width="9.77734375" style="5"/>
  </cols>
  <sheetData>
    <row r="1" spans="1:21" ht="15.75" x14ac:dyDescent="0.25">
      <c r="A1" s="117" t="s">
        <v>243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5.75" x14ac:dyDescent="0.25">
      <c r="A2" s="117" t="s">
        <v>108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ht="15.75" x14ac:dyDescent="0.25">
      <c r="A3" s="1"/>
      <c r="B3" s="15"/>
      <c r="C3" s="9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.75" x14ac:dyDescent="0.25">
      <c r="A4" s="117" t="s">
        <v>255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15.75" x14ac:dyDescent="0.25">
      <c r="A5" s="118" t="s">
        <v>258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5.75" x14ac:dyDescent="0.25">
      <c r="A6" s="39"/>
      <c r="B6" s="40"/>
      <c r="C6" s="41"/>
      <c r="D6" s="41"/>
      <c r="E6" s="41"/>
      <c r="F6" s="41"/>
      <c r="G6" s="41"/>
      <c r="H6" s="41"/>
      <c r="I6" s="22"/>
      <c r="J6" s="41"/>
      <c r="K6" s="41"/>
      <c r="L6" s="41"/>
      <c r="M6" s="42"/>
      <c r="N6" s="42"/>
      <c r="O6" s="42"/>
      <c r="P6" s="42"/>
    </row>
    <row r="7" spans="1:21" ht="15.75" x14ac:dyDescent="0.25">
      <c r="A7" s="14"/>
      <c r="B7" s="43"/>
      <c r="C7" s="44"/>
      <c r="D7" s="97"/>
      <c r="E7" s="45" t="s">
        <v>132</v>
      </c>
      <c r="F7" s="97"/>
      <c r="G7" s="97"/>
      <c r="H7" s="97"/>
      <c r="I7" s="23" t="s">
        <v>1</v>
      </c>
      <c r="J7" s="97"/>
      <c r="K7" s="97"/>
      <c r="L7" s="97"/>
      <c r="M7" s="46" t="s">
        <v>2</v>
      </c>
      <c r="N7" s="46"/>
      <c r="O7" s="46"/>
      <c r="P7" s="46"/>
      <c r="Q7" s="47" t="s">
        <v>3</v>
      </c>
      <c r="R7" s="48"/>
      <c r="S7" s="48"/>
      <c r="T7" s="6"/>
      <c r="U7" s="97" t="s">
        <v>4</v>
      </c>
    </row>
    <row r="8" spans="1:21" ht="15.75" x14ac:dyDescent="0.25">
      <c r="A8" s="14"/>
      <c r="B8" s="43"/>
      <c r="C8" s="97"/>
      <c r="D8" s="97"/>
      <c r="E8" s="45" t="s">
        <v>133</v>
      </c>
      <c r="F8" s="97"/>
      <c r="G8" s="97" t="s">
        <v>5</v>
      </c>
      <c r="H8" s="97"/>
      <c r="I8" s="23" t="s">
        <v>6</v>
      </c>
      <c r="J8" s="97"/>
      <c r="K8" s="97" t="s">
        <v>7</v>
      </c>
      <c r="L8" s="97"/>
      <c r="M8" s="46" t="s">
        <v>8</v>
      </c>
      <c r="N8" s="46"/>
      <c r="O8" s="46" t="s">
        <v>9</v>
      </c>
      <c r="P8" s="46"/>
      <c r="Q8" s="49" t="s">
        <v>10</v>
      </c>
      <c r="R8" s="50"/>
      <c r="S8" s="10" t="s">
        <v>11</v>
      </c>
      <c r="T8" s="6"/>
      <c r="U8" s="97" t="s">
        <v>12</v>
      </c>
    </row>
    <row r="9" spans="1:21" ht="15.75" x14ac:dyDescent="0.25">
      <c r="A9" s="14"/>
      <c r="B9" s="43"/>
      <c r="C9" s="97" t="s">
        <v>13</v>
      </c>
      <c r="D9" s="97"/>
      <c r="E9" s="45" t="s">
        <v>134</v>
      </c>
      <c r="F9" s="97"/>
      <c r="G9" s="97" t="s">
        <v>14</v>
      </c>
      <c r="H9" s="97"/>
      <c r="I9" s="23" t="s">
        <v>15</v>
      </c>
      <c r="J9" s="97"/>
      <c r="K9" s="97" t="s">
        <v>16</v>
      </c>
      <c r="L9" s="97"/>
      <c r="M9" s="46" t="s">
        <v>17</v>
      </c>
      <c r="N9" s="46"/>
      <c r="O9" s="46" t="s">
        <v>18</v>
      </c>
      <c r="P9" s="46"/>
      <c r="Q9" s="46" t="s">
        <v>19</v>
      </c>
      <c r="R9" s="97"/>
      <c r="S9" s="44" t="s">
        <v>20</v>
      </c>
      <c r="T9" s="6"/>
      <c r="U9" s="97" t="s">
        <v>21</v>
      </c>
    </row>
    <row r="10" spans="1:21" ht="15.75" x14ac:dyDescent="0.25">
      <c r="A10" s="14"/>
      <c r="B10" s="43"/>
      <c r="C10" s="49">
        <v>-1</v>
      </c>
      <c r="D10" s="51"/>
      <c r="E10" s="24" t="s">
        <v>135</v>
      </c>
      <c r="F10" s="51"/>
      <c r="G10" s="49">
        <v>-2</v>
      </c>
      <c r="H10" s="51"/>
      <c r="I10" s="24">
        <v>-3</v>
      </c>
      <c r="J10" s="51"/>
      <c r="K10" s="49">
        <v>-4</v>
      </c>
      <c r="L10" s="51"/>
      <c r="M10" s="49">
        <v>-5</v>
      </c>
      <c r="N10" s="46"/>
      <c r="O10" s="49">
        <v>-6</v>
      </c>
      <c r="P10" s="46"/>
      <c r="Q10" s="49">
        <v>-7</v>
      </c>
      <c r="R10" s="51"/>
      <c r="S10" s="52" t="s">
        <v>22</v>
      </c>
      <c r="U10" s="52" t="s">
        <v>23</v>
      </c>
    </row>
    <row r="11" spans="1:21" ht="15.75" x14ac:dyDescent="0.25">
      <c r="A11" s="14"/>
      <c r="B11" s="43"/>
      <c r="C11" s="51"/>
      <c r="D11" s="51"/>
      <c r="E11" s="51"/>
      <c r="F11" s="51"/>
      <c r="G11" s="51"/>
      <c r="H11" s="51"/>
      <c r="I11" s="23"/>
      <c r="J11" s="51"/>
      <c r="K11" s="51"/>
      <c r="L11" s="51"/>
      <c r="M11" s="46"/>
      <c r="N11" s="46"/>
      <c r="O11" s="46"/>
      <c r="P11" s="46"/>
      <c r="Q11" s="46"/>
      <c r="R11" s="51"/>
      <c r="S11" s="51"/>
      <c r="U11" s="51"/>
    </row>
    <row r="12" spans="1:21" ht="15.75" x14ac:dyDescent="0.25">
      <c r="A12" s="14"/>
      <c r="C12" s="53" t="s">
        <v>98</v>
      </c>
      <c r="M12" s="12"/>
      <c r="N12" s="12"/>
      <c r="O12" s="12"/>
      <c r="P12" s="12"/>
      <c r="Q12" s="12"/>
    </row>
    <row r="13" spans="1:21" x14ac:dyDescent="0.2">
      <c r="A13" s="14"/>
      <c r="M13" s="12"/>
      <c r="N13" s="12"/>
      <c r="O13" s="12"/>
      <c r="P13" s="12"/>
      <c r="Q13" s="12"/>
    </row>
    <row r="14" spans="1:21" ht="15.75" x14ac:dyDescent="0.25">
      <c r="A14" s="14"/>
      <c r="C14" s="44" t="s">
        <v>24</v>
      </c>
      <c r="M14" s="12"/>
      <c r="N14" s="12"/>
      <c r="O14" s="12"/>
      <c r="P14" s="12"/>
      <c r="Q14" s="12"/>
      <c r="S14" s="13"/>
      <c r="U14" s="4"/>
    </row>
    <row r="15" spans="1:21" ht="15.75" x14ac:dyDescent="0.25">
      <c r="A15" s="14"/>
      <c r="C15" s="10"/>
      <c r="M15" s="12"/>
      <c r="N15" s="12"/>
      <c r="O15" s="12"/>
      <c r="P15" s="12"/>
      <c r="Q15" s="12"/>
      <c r="S15" s="13"/>
      <c r="U15" s="4"/>
    </row>
    <row r="16" spans="1:21" x14ac:dyDescent="0.2">
      <c r="A16" s="4">
        <v>311</v>
      </c>
      <c r="C16" s="5" t="s">
        <v>25</v>
      </c>
      <c r="M16" s="12"/>
      <c r="N16" s="12"/>
      <c r="O16" s="12"/>
      <c r="P16" s="12"/>
      <c r="Q16" s="12"/>
      <c r="S16" s="102"/>
    </row>
    <row r="17" spans="1:21" x14ac:dyDescent="0.2">
      <c r="A17" s="4"/>
      <c r="C17" s="27" t="s">
        <v>117</v>
      </c>
      <c r="E17" s="54">
        <v>59717</v>
      </c>
      <c r="G17" s="18" t="s">
        <v>200</v>
      </c>
      <c r="H17" s="18" t="s">
        <v>104</v>
      </c>
      <c r="I17" s="2">
        <v>-30</v>
      </c>
      <c r="K17" s="7">
        <v>6649648.5199999996</v>
      </c>
      <c r="L17" s="19"/>
      <c r="M17" s="20">
        <v>676608</v>
      </c>
      <c r="N17" s="20"/>
      <c r="O17" s="20">
        <v>7967935</v>
      </c>
      <c r="P17" s="20"/>
      <c r="Q17" s="20">
        <v>195681</v>
      </c>
      <c r="S17" s="103">
        <v>2.9427269638606406</v>
      </c>
      <c r="U17" s="109">
        <v>40.700000000000003</v>
      </c>
    </row>
    <row r="18" spans="1:21" x14ac:dyDescent="0.2">
      <c r="A18" s="4"/>
      <c r="C18" s="26" t="s">
        <v>62</v>
      </c>
      <c r="E18" s="54">
        <v>45657</v>
      </c>
      <c r="G18" s="18" t="s">
        <v>200</v>
      </c>
      <c r="H18" s="18" t="s">
        <v>104</v>
      </c>
      <c r="I18" s="2">
        <v>-7</v>
      </c>
      <c r="K18" s="7">
        <v>19599299.93</v>
      </c>
      <c r="L18" s="19"/>
      <c r="M18" s="20">
        <v>17879774</v>
      </c>
      <c r="N18" s="20"/>
      <c r="O18" s="20">
        <v>3091477</v>
      </c>
      <c r="P18" s="20"/>
      <c r="Q18" s="20">
        <v>888067</v>
      </c>
      <c r="S18" s="103">
        <v>4.5311159233839025</v>
      </c>
      <c r="U18" s="109">
        <v>3.5</v>
      </c>
    </row>
    <row r="19" spans="1:21" x14ac:dyDescent="0.2">
      <c r="A19" s="4"/>
      <c r="C19" s="26" t="s">
        <v>63</v>
      </c>
      <c r="E19" s="54">
        <v>46934</v>
      </c>
      <c r="G19" s="18" t="s">
        <v>200</v>
      </c>
      <c r="H19" s="18" t="s">
        <v>104</v>
      </c>
      <c r="I19" s="2">
        <v>-7</v>
      </c>
      <c r="K19" s="7">
        <v>20598525.440000001</v>
      </c>
      <c r="L19" s="19"/>
      <c r="M19" s="20">
        <v>11628703.550000001</v>
      </c>
      <c r="N19" s="20"/>
      <c r="O19" s="20">
        <v>10411719</v>
      </c>
      <c r="P19" s="20"/>
      <c r="Q19" s="20">
        <v>1496857</v>
      </c>
      <c r="S19" s="103">
        <v>7.2668162794472329</v>
      </c>
      <c r="U19" s="109">
        <v>7</v>
      </c>
    </row>
    <row r="20" spans="1:21" x14ac:dyDescent="0.2">
      <c r="A20" s="4"/>
      <c r="C20" s="27" t="s">
        <v>178</v>
      </c>
      <c r="E20" s="54">
        <v>46934</v>
      </c>
      <c r="G20" s="18" t="s">
        <v>200</v>
      </c>
      <c r="H20" s="18" t="s">
        <v>104</v>
      </c>
      <c r="I20" s="2">
        <v>-7</v>
      </c>
      <c r="K20" s="7">
        <v>465.17</v>
      </c>
      <c r="L20" s="19"/>
      <c r="M20" s="20">
        <v>498</v>
      </c>
      <c r="N20" s="20"/>
      <c r="O20" s="20">
        <v>0</v>
      </c>
      <c r="P20" s="20"/>
      <c r="Q20" s="20">
        <v>0</v>
      </c>
      <c r="S20" s="103" t="s">
        <v>257</v>
      </c>
      <c r="U20" s="109" t="s">
        <v>257</v>
      </c>
    </row>
    <row r="21" spans="1:21" x14ac:dyDescent="0.2">
      <c r="A21" s="4"/>
      <c r="C21" s="26" t="s">
        <v>64</v>
      </c>
      <c r="E21" s="54">
        <v>50951</v>
      </c>
      <c r="G21" s="18" t="s">
        <v>200</v>
      </c>
      <c r="H21" s="18" t="s">
        <v>104</v>
      </c>
      <c r="I21" s="2">
        <v>-7</v>
      </c>
      <c r="K21" s="7">
        <v>27295474.899999999</v>
      </c>
      <c r="L21" s="19"/>
      <c r="M21" s="20">
        <v>20958000</v>
      </c>
      <c r="N21" s="20"/>
      <c r="O21" s="20">
        <v>8248158</v>
      </c>
      <c r="P21" s="20"/>
      <c r="Q21" s="20">
        <v>467683</v>
      </c>
      <c r="S21" s="103">
        <v>1.7134085474365572</v>
      </c>
      <c r="U21" s="109">
        <v>17.600000000000001</v>
      </c>
    </row>
    <row r="22" spans="1:21" x14ac:dyDescent="0.2">
      <c r="A22" s="4"/>
      <c r="C22" s="27" t="s">
        <v>179</v>
      </c>
      <c r="E22" s="54">
        <v>50951</v>
      </c>
      <c r="G22" s="18" t="s">
        <v>200</v>
      </c>
      <c r="H22" s="18" t="s">
        <v>104</v>
      </c>
      <c r="I22" s="2">
        <v>-7</v>
      </c>
      <c r="K22" s="7">
        <v>135376.32999999999</v>
      </c>
      <c r="L22" s="19"/>
      <c r="M22" s="20">
        <v>144853</v>
      </c>
      <c r="N22" s="20"/>
      <c r="O22" s="20">
        <v>0</v>
      </c>
      <c r="P22" s="20"/>
      <c r="Q22" s="20">
        <v>0</v>
      </c>
      <c r="S22" s="103" t="s">
        <v>257</v>
      </c>
      <c r="U22" s="109" t="s">
        <v>257</v>
      </c>
    </row>
    <row r="23" spans="1:21" x14ac:dyDescent="0.2">
      <c r="A23" s="4"/>
      <c r="C23" s="26" t="s">
        <v>65</v>
      </c>
      <c r="E23" s="54">
        <v>50951</v>
      </c>
      <c r="G23" s="18" t="s">
        <v>200</v>
      </c>
      <c r="H23" s="18" t="s">
        <v>104</v>
      </c>
      <c r="I23" s="2">
        <v>-7</v>
      </c>
      <c r="K23" s="7">
        <v>74054846.180000007</v>
      </c>
      <c r="L23" s="19"/>
      <c r="M23" s="20">
        <v>44352599</v>
      </c>
      <c r="N23" s="20"/>
      <c r="O23" s="20">
        <v>34886086</v>
      </c>
      <c r="P23" s="20"/>
      <c r="Q23" s="20">
        <v>1977008</v>
      </c>
      <c r="S23" s="103">
        <v>2.6696537795711883</v>
      </c>
      <c r="U23" s="109">
        <v>17.600000000000001</v>
      </c>
    </row>
    <row r="24" spans="1:21" x14ac:dyDescent="0.2">
      <c r="A24" s="4"/>
      <c r="C24" s="27" t="s">
        <v>180</v>
      </c>
      <c r="E24" s="54">
        <v>50951</v>
      </c>
      <c r="G24" s="18" t="s">
        <v>200</v>
      </c>
      <c r="H24" s="18" t="s">
        <v>104</v>
      </c>
      <c r="I24" s="2">
        <v>-7</v>
      </c>
      <c r="K24" s="7">
        <v>2476547.4500000002</v>
      </c>
      <c r="L24" s="19"/>
      <c r="M24" s="20">
        <v>2314957</v>
      </c>
      <c r="N24" s="20"/>
      <c r="O24" s="20">
        <v>334949</v>
      </c>
      <c r="P24" s="20"/>
      <c r="Q24" s="20">
        <v>19027</v>
      </c>
      <c r="S24" s="103">
        <v>0.76828731870249434</v>
      </c>
      <c r="U24" s="109">
        <v>17.600000000000001</v>
      </c>
    </row>
    <row r="25" spans="1:21" x14ac:dyDescent="0.2">
      <c r="A25" s="4"/>
      <c r="C25" s="27" t="s">
        <v>153</v>
      </c>
      <c r="E25" s="54">
        <v>53143</v>
      </c>
      <c r="G25" s="18" t="s">
        <v>200</v>
      </c>
      <c r="H25" s="18" t="s">
        <v>104</v>
      </c>
      <c r="I25" s="2">
        <v>-11</v>
      </c>
      <c r="K25" s="7">
        <v>108290911.03</v>
      </c>
      <c r="L25" s="19"/>
      <c r="M25" s="20">
        <v>68988066</v>
      </c>
      <c r="N25" s="20"/>
      <c r="O25" s="20">
        <v>51214845</v>
      </c>
      <c r="P25" s="20"/>
      <c r="Q25" s="20">
        <v>2207736</v>
      </c>
      <c r="S25" s="103">
        <v>2.0387084927084853</v>
      </c>
      <c r="U25" s="109">
        <v>23.2</v>
      </c>
    </row>
    <row r="26" spans="1:21" x14ac:dyDescent="0.2">
      <c r="A26" s="4"/>
      <c r="C26" s="27" t="s">
        <v>181</v>
      </c>
      <c r="E26" s="54">
        <v>53143</v>
      </c>
      <c r="G26" s="18" t="s">
        <v>200</v>
      </c>
      <c r="H26" s="18" t="s">
        <v>104</v>
      </c>
      <c r="I26" s="2">
        <v>-11</v>
      </c>
      <c r="K26" s="7">
        <v>889015.22</v>
      </c>
      <c r="L26" s="19"/>
      <c r="M26" s="20">
        <v>191409</v>
      </c>
      <c r="N26" s="20"/>
      <c r="O26" s="20">
        <v>795398</v>
      </c>
      <c r="P26" s="20"/>
      <c r="Q26" s="20">
        <v>33692</v>
      </c>
      <c r="S26" s="103">
        <v>3.7898113825317861</v>
      </c>
      <c r="U26" s="109">
        <v>23.6</v>
      </c>
    </row>
    <row r="27" spans="1:21" x14ac:dyDescent="0.2">
      <c r="A27" s="4"/>
      <c r="C27" s="27" t="s">
        <v>152</v>
      </c>
      <c r="E27" s="54">
        <v>60813</v>
      </c>
      <c r="G27" s="18" t="s">
        <v>200</v>
      </c>
      <c r="H27" s="18" t="s">
        <v>104</v>
      </c>
      <c r="I27" s="2">
        <v>-11</v>
      </c>
      <c r="K27" s="7">
        <v>19429821.02</v>
      </c>
      <c r="L27" s="19"/>
      <c r="M27" s="20">
        <v>3615244</v>
      </c>
      <c r="N27" s="20"/>
      <c r="O27" s="20">
        <v>17951857</v>
      </c>
      <c r="P27" s="20"/>
      <c r="Q27" s="20">
        <v>414332</v>
      </c>
      <c r="S27" s="103">
        <v>2.1324540229861575</v>
      </c>
      <c r="U27" s="109">
        <v>43.3</v>
      </c>
    </row>
    <row r="28" spans="1:21" x14ac:dyDescent="0.2">
      <c r="A28" s="4"/>
      <c r="C28" s="27" t="s">
        <v>182</v>
      </c>
      <c r="E28" s="54">
        <v>60813</v>
      </c>
      <c r="G28" s="18" t="s">
        <v>200</v>
      </c>
      <c r="H28" s="18" t="s">
        <v>104</v>
      </c>
      <c r="I28" s="2">
        <v>-11</v>
      </c>
      <c r="K28" s="7">
        <v>252621.17</v>
      </c>
      <c r="L28" s="19"/>
      <c r="M28" s="20">
        <v>24291</v>
      </c>
      <c r="N28" s="20"/>
      <c r="O28" s="20">
        <v>256118</v>
      </c>
      <c r="P28" s="20"/>
      <c r="Q28" s="20">
        <v>5881</v>
      </c>
      <c r="S28" s="103">
        <v>2.3279917514434754</v>
      </c>
      <c r="U28" s="109">
        <v>43.6</v>
      </c>
    </row>
    <row r="29" spans="1:21" x14ac:dyDescent="0.2">
      <c r="A29" s="4"/>
      <c r="C29" s="27" t="s">
        <v>131</v>
      </c>
      <c r="E29" s="54">
        <v>60813</v>
      </c>
      <c r="G29" s="18" t="s">
        <v>200</v>
      </c>
      <c r="H29" s="18" t="s">
        <v>104</v>
      </c>
      <c r="I29" s="2">
        <v>-5</v>
      </c>
      <c r="K29" s="9">
        <v>747626</v>
      </c>
      <c r="L29" s="19"/>
      <c r="M29" s="20">
        <v>38156</v>
      </c>
      <c r="N29" s="20"/>
      <c r="O29" s="20">
        <v>746851</v>
      </c>
      <c r="P29" s="20"/>
      <c r="Q29" s="20">
        <v>17120</v>
      </c>
      <c r="S29" s="103">
        <v>2.2899150109814266</v>
      </c>
      <c r="U29" s="109">
        <v>43.6</v>
      </c>
    </row>
    <row r="30" spans="1:21" x14ac:dyDescent="0.2">
      <c r="A30" s="4"/>
      <c r="E30" s="18"/>
      <c r="G30" s="18"/>
      <c r="H30" s="18"/>
      <c r="I30" s="2"/>
      <c r="K30" s="7"/>
      <c r="M30" s="31"/>
      <c r="N30" s="12"/>
      <c r="O30" s="31"/>
      <c r="P30" s="12"/>
      <c r="Q30" s="31"/>
      <c r="S30" s="104"/>
      <c r="U30" s="110"/>
    </row>
    <row r="31" spans="1:21" x14ac:dyDescent="0.2">
      <c r="A31" s="4"/>
      <c r="C31" s="55" t="s">
        <v>26</v>
      </c>
      <c r="E31" s="18"/>
      <c r="G31" s="18"/>
      <c r="H31" s="18"/>
      <c r="I31" s="2"/>
      <c r="K31" s="7">
        <f>+SUBTOTAL(9,K17:K30)</f>
        <v>280420178.36000001</v>
      </c>
      <c r="M31" s="12">
        <f>+SUBTOTAL(9,M17:M30)</f>
        <v>170813158.55000001</v>
      </c>
      <c r="N31" s="12"/>
      <c r="O31" s="12">
        <f>+SUBTOTAL(9,O17:O30)</f>
        <v>135905393</v>
      </c>
      <c r="P31" s="12"/>
      <c r="Q31" s="12">
        <f>+SUBTOTAL(9,Q17:Q30)</f>
        <v>7723084</v>
      </c>
      <c r="S31" s="103">
        <f>ROUND(Q31/K31*100,2)</f>
        <v>2.75</v>
      </c>
      <c r="U31" s="109">
        <f>IF(Q31=0,"-     ",ROUND(O31/Q31,1))</f>
        <v>17.600000000000001</v>
      </c>
    </row>
    <row r="32" spans="1:21" x14ac:dyDescent="0.2">
      <c r="S32" s="102"/>
      <c r="U32" s="111"/>
    </row>
    <row r="33" spans="1:21" x14ac:dyDescent="0.2">
      <c r="A33" s="4">
        <v>311.2</v>
      </c>
      <c r="C33" s="5" t="s">
        <v>125</v>
      </c>
      <c r="E33" s="18"/>
      <c r="G33" s="18"/>
      <c r="H33" s="18"/>
      <c r="I33" s="2"/>
      <c r="K33" s="7"/>
      <c r="M33" s="12"/>
      <c r="N33" s="12"/>
      <c r="O33" s="12"/>
      <c r="P33" s="12"/>
      <c r="Q33" s="12"/>
      <c r="S33" s="103"/>
      <c r="U33" s="109"/>
    </row>
    <row r="34" spans="1:21" x14ac:dyDescent="0.2">
      <c r="A34" s="4"/>
      <c r="C34" s="26" t="s">
        <v>58</v>
      </c>
      <c r="E34" s="54" t="s">
        <v>256</v>
      </c>
      <c r="G34" s="18" t="s">
        <v>200</v>
      </c>
      <c r="H34" s="18" t="s">
        <v>104</v>
      </c>
      <c r="I34" s="2">
        <v>-10</v>
      </c>
      <c r="K34" s="7">
        <v>65888.59</v>
      </c>
      <c r="L34" s="19"/>
      <c r="M34" s="20">
        <v>72477</v>
      </c>
      <c r="N34" s="20"/>
      <c r="O34" s="20">
        <v>0</v>
      </c>
      <c r="P34" s="20"/>
      <c r="Q34" s="20">
        <v>0</v>
      </c>
      <c r="S34" s="103" t="s">
        <v>257</v>
      </c>
      <c r="U34" s="109" t="s">
        <v>257</v>
      </c>
    </row>
    <row r="35" spans="1:21" x14ac:dyDescent="0.2">
      <c r="A35" s="4"/>
      <c r="C35" s="26" t="s">
        <v>59</v>
      </c>
      <c r="E35" s="54" t="s">
        <v>256</v>
      </c>
      <c r="G35" s="18" t="s">
        <v>200</v>
      </c>
      <c r="H35" s="18" t="s">
        <v>104</v>
      </c>
      <c r="I35" s="2">
        <v>-10</v>
      </c>
      <c r="K35" s="7">
        <v>373.59</v>
      </c>
      <c r="L35" s="19"/>
      <c r="M35" s="20">
        <v>411</v>
      </c>
      <c r="N35" s="20"/>
      <c r="O35" s="20">
        <v>0</v>
      </c>
      <c r="P35" s="20"/>
      <c r="Q35" s="20">
        <v>0</v>
      </c>
      <c r="S35" s="103" t="s">
        <v>257</v>
      </c>
      <c r="U35" s="109" t="s">
        <v>257</v>
      </c>
    </row>
    <row r="36" spans="1:21" x14ac:dyDescent="0.2">
      <c r="A36" s="4"/>
      <c r="C36" s="26" t="s">
        <v>60</v>
      </c>
      <c r="E36" s="54" t="s">
        <v>256</v>
      </c>
      <c r="G36" s="18" t="s">
        <v>200</v>
      </c>
      <c r="H36" s="18" t="s">
        <v>104</v>
      </c>
      <c r="I36" s="2">
        <v>-10</v>
      </c>
      <c r="K36" s="7">
        <v>249.15</v>
      </c>
      <c r="L36" s="19"/>
      <c r="M36" s="20">
        <v>274</v>
      </c>
      <c r="N36" s="20"/>
      <c r="O36" s="20">
        <v>0</v>
      </c>
      <c r="P36" s="20"/>
      <c r="Q36" s="20">
        <v>0</v>
      </c>
      <c r="S36" s="103" t="s">
        <v>257</v>
      </c>
      <c r="U36" s="109" t="s">
        <v>257</v>
      </c>
    </row>
    <row r="37" spans="1:21" x14ac:dyDescent="0.2">
      <c r="A37" s="4"/>
      <c r="C37" s="26" t="s">
        <v>61</v>
      </c>
      <c r="E37" s="54" t="s">
        <v>256</v>
      </c>
      <c r="G37" s="18" t="s">
        <v>200</v>
      </c>
      <c r="H37" s="18" t="s">
        <v>104</v>
      </c>
      <c r="I37" s="2">
        <v>-10</v>
      </c>
      <c r="K37" s="7">
        <v>491.62</v>
      </c>
      <c r="L37" s="19"/>
      <c r="M37" s="20">
        <v>541</v>
      </c>
      <c r="N37" s="20"/>
      <c r="O37" s="20">
        <v>0</v>
      </c>
      <c r="P37" s="20"/>
      <c r="Q37" s="20">
        <v>0</v>
      </c>
      <c r="S37" s="103" t="s">
        <v>257</v>
      </c>
      <c r="U37" s="109" t="s">
        <v>257</v>
      </c>
    </row>
    <row r="38" spans="1:21" x14ac:dyDescent="0.2">
      <c r="A38" s="4"/>
      <c r="C38" s="27" t="s">
        <v>183</v>
      </c>
      <c r="E38" s="54" t="s">
        <v>256</v>
      </c>
      <c r="G38" s="18" t="s">
        <v>200</v>
      </c>
      <c r="H38" s="18" t="s">
        <v>104</v>
      </c>
      <c r="I38" s="2">
        <v>-10</v>
      </c>
      <c r="K38" s="7">
        <v>17565.79</v>
      </c>
      <c r="L38" s="19"/>
      <c r="M38" s="20">
        <v>19322</v>
      </c>
      <c r="N38" s="20"/>
      <c r="O38" s="20">
        <v>0</v>
      </c>
      <c r="P38" s="20"/>
      <c r="Q38" s="20">
        <v>0</v>
      </c>
      <c r="S38" s="103" t="s">
        <v>257</v>
      </c>
      <c r="U38" s="109" t="s">
        <v>257</v>
      </c>
    </row>
    <row r="39" spans="1:21" x14ac:dyDescent="0.2">
      <c r="A39" s="4"/>
      <c r="C39" s="27" t="s">
        <v>184</v>
      </c>
      <c r="E39" s="54" t="s">
        <v>256</v>
      </c>
      <c r="G39" s="18" t="s">
        <v>200</v>
      </c>
      <c r="H39" s="18" t="s">
        <v>104</v>
      </c>
      <c r="I39" s="2">
        <v>-10</v>
      </c>
      <c r="K39" s="7">
        <v>204433.27</v>
      </c>
      <c r="L39" s="19"/>
      <c r="M39" s="20">
        <v>224877</v>
      </c>
      <c r="N39" s="20"/>
      <c r="O39" s="20">
        <v>0</v>
      </c>
      <c r="P39" s="20"/>
      <c r="Q39" s="20">
        <v>0</v>
      </c>
      <c r="S39" s="103" t="s">
        <v>257</v>
      </c>
      <c r="U39" s="109" t="s">
        <v>257</v>
      </c>
    </row>
    <row r="40" spans="1:21" x14ac:dyDescent="0.2">
      <c r="A40" s="4"/>
      <c r="C40" s="27" t="s">
        <v>185</v>
      </c>
      <c r="E40" s="54" t="s">
        <v>256</v>
      </c>
      <c r="G40" s="18" t="s">
        <v>200</v>
      </c>
      <c r="H40" s="18" t="s">
        <v>104</v>
      </c>
      <c r="I40" s="2">
        <v>-10</v>
      </c>
      <c r="K40" s="9">
        <v>7993797.6600000001</v>
      </c>
      <c r="L40" s="19"/>
      <c r="M40" s="33">
        <v>8793177</v>
      </c>
      <c r="N40" s="20"/>
      <c r="O40" s="33">
        <v>0</v>
      </c>
      <c r="P40" s="20"/>
      <c r="Q40" s="33">
        <v>0</v>
      </c>
      <c r="S40" s="103" t="s">
        <v>257</v>
      </c>
      <c r="U40" s="109" t="s">
        <v>257</v>
      </c>
    </row>
    <row r="41" spans="1:21" x14ac:dyDescent="0.2">
      <c r="A41" s="4"/>
      <c r="C41" s="55"/>
      <c r="E41" s="18"/>
      <c r="G41" s="18"/>
      <c r="H41" s="18"/>
      <c r="I41" s="2"/>
      <c r="K41" s="7"/>
      <c r="M41" s="12"/>
      <c r="N41" s="12"/>
      <c r="O41" s="12"/>
      <c r="P41" s="12"/>
      <c r="Q41" s="12"/>
      <c r="S41" s="103"/>
      <c r="U41" s="109"/>
    </row>
    <row r="42" spans="1:21" x14ac:dyDescent="0.2">
      <c r="A42" s="4"/>
      <c r="C42" s="55" t="s">
        <v>126</v>
      </c>
      <c r="E42" s="18"/>
      <c r="G42" s="18"/>
      <c r="H42" s="18"/>
      <c r="I42" s="2"/>
      <c r="K42" s="7">
        <f>+SUBTOTAL(9,K34:K41)</f>
        <v>8282799.6699999999</v>
      </c>
      <c r="M42" s="12">
        <f>+SUBTOTAL(9,M34:M41)</f>
        <v>9111079</v>
      </c>
      <c r="N42" s="12"/>
      <c r="O42" s="12">
        <f>+SUBTOTAL(9,O34:O41)</f>
        <v>0</v>
      </c>
      <c r="P42" s="12"/>
      <c r="Q42" s="12">
        <f>+SUBTOTAL(9,Q34:Q41)</f>
        <v>0</v>
      </c>
      <c r="S42" s="103">
        <f>ROUND(Q42/K42*100,2)</f>
        <v>0</v>
      </c>
      <c r="U42" s="109">
        <v>0</v>
      </c>
    </row>
    <row r="43" spans="1:21" x14ac:dyDescent="0.2">
      <c r="A43" s="4"/>
      <c r="C43" s="55"/>
      <c r="E43" s="18"/>
      <c r="G43" s="18"/>
      <c r="H43" s="18"/>
      <c r="I43" s="2"/>
      <c r="K43" s="7"/>
      <c r="M43" s="12"/>
      <c r="N43" s="12"/>
      <c r="O43" s="12"/>
      <c r="P43" s="12"/>
      <c r="Q43" s="12"/>
      <c r="S43" s="103"/>
      <c r="U43" s="109"/>
    </row>
    <row r="44" spans="1:21" x14ac:dyDescent="0.2">
      <c r="A44" s="4">
        <v>312</v>
      </c>
      <c r="C44" s="5" t="s">
        <v>27</v>
      </c>
      <c r="K44" s="7"/>
      <c r="M44" s="12"/>
      <c r="N44" s="12"/>
      <c r="O44" s="12"/>
      <c r="P44" s="12"/>
      <c r="Q44" s="12"/>
      <c r="S44" s="102"/>
      <c r="U44" s="111"/>
    </row>
    <row r="45" spans="1:21" x14ac:dyDescent="0.2">
      <c r="A45" s="4"/>
      <c r="C45" s="26" t="s">
        <v>66</v>
      </c>
      <c r="E45" s="54">
        <v>45657</v>
      </c>
      <c r="G45" s="18" t="s">
        <v>201</v>
      </c>
      <c r="H45" s="18" t="s">
        <v>104</v>
      </c>
      <c r="I45" s="2">
        <v>-7</v>
      </c>
      <c r="K45" s="7">
        <v>188532571.24000001</v>
      </c>
      <c r="L45" s="19"/>
      <c r="M45" s="20">
        <v>89942710.650000006</v>
      </c>
      <c r="N45" s="20"/>
      <c r="O45" s="20">
        <v>111787141</v>
      </c>
      <c r="P45" s="20"/>
      <c r="Q45" s="20">
        <v>32300004</v>
      </c>
      <c r="S45" s="103">
        <v>17.13232031343933</v>
      </c>
      <c r="U45" s="109">
        <v>3.5</v>
      </c>
    </row>
    <row r="46" spans="1:21" x14ac:dyDescent="0.2">
      <c r="A46" s="4"/>
      <c r="C46" s="27" t="s">
        <v>177</v>
      </c>
      <c r="E46" s="54">
        <v>45657</v>
      </c>
      <c r="G46" s="18" t="s">
        <v>201</v>
      </c>
      <c r="H46" s="18" t="s">
        <v>104</v>
      </c>
      <c r="I46" s="2">
        <v>-7</v>
      </c>
      <c r="K46" s="7">
        <v>16895300.890000001</v>
      </c>
      <c r="L46" s="19"/>
      <c r="M46" s="20">
        <v>11431875</v>
      </c>
      <c r="N46" s="20"/>
      <c r="O46" s="20">
        <v>6646097</v>
      </c>
      <c r="P46" s="20"/>
      <c r="Q46" s="20">
        <v>1925702</v>
      </c>
      <c r="S46" s="103">
        <v>11.397855608122288</v>
      </c>
      <c r="U46" s="109">
        <v>3.5</v>
      </c>
    </row>
    <row r="47" spans="1:21" x14ac:dyDescent="0.2">
      <c r="A47" s="4"/>
      <c r="C47" s="26" t="s">
        <v>67</v>
      </c>
      <c r="E47" s="54">
        <v>46934</v>
      </c>
      <c r="G47" s="18" t="s">
        <v>201</v>
      </c>
      <c r="H47" s="18" t="s">
        <v>104</v>
      </c>
      <c r="I47" s="2">
        <v>-7</v>
      </c>
      <c r="K47" s="7">
        <v>218168581.75</v>
      </c>
      <c r="L47" s="19"/>
      <c r="M47" s="20">
        <v>67301714.359999999</v>
      </c>
      <c r="N47" s="20"/>
      <c r="O47" s="20">
        <v>166138668</v>
      </c>
      <c r="P47" s="20"/>
      <c r="Q47" s="20">
        <v>24289129</v>
      </c>
      <c r="S47" s="103">
        <v>11.13319287551357</v>
      </c>
      <c r="U47" s="109">
        <v>6.8</v>
      </c>
    </row>
    <row r="48" spans="1:21" x14ac:dyDescent="0.2">
      <c r="A48" s="4"/>
      <c r="C48" s="27" t="s">
        <v>178</v>
      </c>
      <c r="E48" s="54">
        <v>46934</v>
      </c>
      <c r="G48" s="18" t="s">
        <v>201</v>
      </c>
      <c r="H48" s="18" t="s">
        <v>104</v>
      </c>
      <c r="I48" s="2">
        <v>-7</v>
      </c>
      <c r="K48" s="7">
        <v>114154504.02</v>
      </c>
      <c r="L48" s="19"/>
      <c r="M48" s="20">
        <v>26796946</v>
      </c>
      <c r="N48" s="20"/>
      <c r="O48" s="20">
        <v>95348373</v>
      </c>
      <c r="P48" s="20"/>
      <c r="Q48" s="20">
        <v>13898818</v>
      </c>
      <c r="S48" s="103">
        <v>12.175444253662485</v>
      </c>
      <c r="U48" s="109">
        <v>6.9</v>
      </c>
    </row>
    <row r="49" spans="1:21" x14ac:dyDescent="0.2">
      <c r="A49" s="4"/>
      <c r="C49" s="26" t="s">
        <v>68</v>
      </c>
      <c r="E49" s="54">
        <v>50951</v>
      </c>
      <c r="G49" s="18" t="s">
        <v>201</v>
      </c>
      <c r="H49" s="18" t="s">
        <v>104</v>
      </c>
      <c r="I49" s="2">
        <v>-7</v>
      </c>
      <c r="K49" s="7">
        <v>313971985.92000002</v>
      </c>
      <c r="L49" s="19"/>
      <c r="M49" s="20">
        <v>93159274.049999997</v>
      </c>
      <c r="N49" s="20"/>
      <c r="O49" s="20">
        <v>242790751</v>
      </c>
      <c r="P49" s="20"/>
      <c r="Q49" s="20">
        <v>14429089</v>
      </c>
      <c r="S49" s="103">
        <v>4.5956612841492577</v>
      </c>
      <c r="U49" s="109">
        <v>16.8</v>
      </c>
    </row>
    <row r="50" spans="1:21" x14ac:dyDescent="0.2">
      <c r="A50" s="4"/>
      <c r="C50" s="27" t="s">
        <v>179</v>
      </c>
      <c r="E50" s="54">
        <v>50951</v>
      </c>
      <c r="G50" s="18" t="s">
        <v>201</v>
      </c>
      <c r="H50" s="18" t="s">
        <v>104</v>
      </c>
      <c r="I50" s="2">
        <v>-7</v>
      </c>
      <c r="K50" s="7">
        <v>149926264.34</v>
      </c>
      <c r="L50" s="19"/>
      <c r="M50" s="20">
        <v>21621469</v>
      </c>
      <c r="N50" s="20"/>
      <c r="O50" s="20">
        <v>138799634</v>
      </c>
      <c r="P50" s="20"/>
      <c r="Q50" s="20">
        <v>8145784</v>
      </c>
      <c r="S50" s="103">
        <v>5.4331934673748306</v>
      </c>
      <c r="U50" s="109">
        <v>17</v>
      </c>
    </row>
    <row r="51" spans="1:21" x14ac:dyDescent="0.2">
      <c r="A51" s="4"/>
      <c r="C51" s="26" t="s">
        <v>69</v>
      </c>
      <c r="E51" s="54">
        <v>50951</v>
      </c>
      <c r="G51" s="18" t="s">
        <v>201</v>
      </c>
      <c r="H51" s="18" t="s">
        <v>104</v>
      </c>
      <c r="I51" s="2">
        <v>-7</v>
      </c>
      <c r="K51" s="7">
        <v>794194259.73000002</v>
      </c>
      <c r="L51" s="19"/>
      <c r="M51" s="20">
        <v>187758318.00999999</v>
      </c>
      <c r="N51" s="20"/>
      <c r="O51" s="20">
        <v>662029540</v>
      </c>
      <c r="P51" s="20"/>
      <c r="Q51" s="20">
        <v>39083388</v>
      </c>
      <c r="S51" s="103">
        <v>4.921137054464114</v>
      </c>
      <c r="U51" s="109">
        <v>16.899999999999999</v>
      </c>
    </row>
    <row r="52" spans="1:21" x14ac:dyDescent="0.2">
      <c r="A52" s="4"/>
      <c r="C52" s="27" t="s">
        <v>180</v>
      </c>
      <c r="E52" s="54">
        <v>50951</v>
      </c>
      <c r="G52" s="18" t="s">
        <v>201</v>
      </c>
      <c r="H52" s="18" t="s">
        <v>104</v>
      </c>
      <c r="I52" s="2">
        <v>-7</v>
      </c>
      <c r="K52" s="7">
        <v>194606157.93000001</v>
      </c>
      <c r="L52" s="19"/>
      <c r="M52" s="20">
        <v>34534923.649999999</v>
      </c>
      <c r="N52" s="20"/>
      <c r="O52" s="20">
        <v>173693665</v>
      </c>
      <c r="P52" s="20"/>
      <c r="Q52" s="20">
        <v>10271079</v>
      </c>
      <c r="S52" s="103">
        <v>5.2778797491570213</v>
      </c>
      <c r="U52" s="109">
        <v>16.899999999999999</v>
      </c>
    </row>
    <row r="53" spans="1:21" x14ac:dyDescent="0.2">
      <c r="A53" s="4"/>
      <c r="C53" s="27" t="s">
        <v>155</v>
      </c>
      <c r="E53" s="54">
        <v>53143</v>
      </c>
      <c r="G53" s="18" t="s">
        <v>201</v>
      </c>
      <c r="H53" s="18" t="s">
        <v>104</v>
      </c>
      <c r="I53" s="2">
        <v>-11</v>
      </c>
      <c r="K53" s="7">
        <v>326463738.41000003</v>
      </c>
      <c r="L53" s="19"/>
      <c r="M53" s="20">
        <v>102870939.52</v>
      </c>
      <c r="N53" s="20"/>
      <c r="O53" s="20">
        <v>259503810</v>
      </c>
      <c r="P53" s="20"/>
      <c r="Q53" s="20">
        <v>12040524</v>
      </c>
      <c r="S53" s="103">
        <v>3.6881658154874519</v>
      </c>
      <c r="U53" s="109">
        <v>21.6</v>
      </c>
    </row>
    <row r="54" spans="1:21" x14ac:dyDescent="0.2">
      <c r="A54" s="4"/>
      <c r="C54" s="27" t="s">
        <v>181</v>
      </c>
      <c r="E54" s="54">
        <v>53143</v>
      </c>
      <c r="G54" s="18" t="s">
        <v>201</v>
      </c>
      <c r="H54" s="18" t="s">
        <v>104</v>
      </c>
      <c r="I54" s="2">
        <v>-11</v>
      </c>
      <c r="K54" s="7">
        <v>68410135.450000003</v>
      </c>
      <c r="L54" s="19"/>
      <c r="M54" s="20">
        <v>32876938</v>
      </c>
      <c r="N54" s="20"/>
      <c r="O54" s="20">
        <v>43058312</v>
      </c>
      <c r="P54" s="20"/>
      <c r="Q54" s="20">
        <v>2049024</v>
      </c>
      <c r="S54" s="103">
        <v>2.9952052960012079</v>
      </c>
      <c r="U54" s="109">
        <v>21</v>
      </c>
    </row>
    <row r="55" spans="1:21" x14ac:dyDescent="0.2">
      <c r="A55" s="4"/>
      <c r="C55" s="27" t="s">
        <v>156</v>
      </c>
      <c r="E55" s="54">
        <v>60813</v>
      </c>
      <c r="G55" s="18" t="s">
        <v>201</v>
      </c>
      <c r="H55" s="18" t="s">
        <v>104</v>
      </c>
      <c r="I55" s="2">
        <v>-11</v>
      </c>
      <c r="K55" s="7">
        <v>299242935.24000001</v>
      </c>
      <c r="L55" s="19"/>
      <c r="M55" s="20">
        <v>36058498</v>
      </c>
      <c r="N55" s="20"/>
      <c r="O55" s="20">
        <v>296101160</v>
      </c>
      <c r="P55" s="20"/>
      <c r="Q55" s="20">
        <v>7832132</v>
      </c>
      <c r="S55" s="103">
        <v>2.6173155913333233</v>
      </c>
      <c r="U55" s="109">
        <v>37.799999999999997</v>
      </c>
    </row>
    <row r="56" spans="1:21" x14ac:dyDescent="0.2">
      <c r="A56" s="4"/>
      <c r="C56" s="27" t="s">
        <v>182</v>
      </c>
      <c r="E56" s="54">
        <v>60813</v>
      </c>
      <c r="G56" s="18" t="s">
        <v>201</v>
      </c>
      <c r="H56" s="18" t="s">
        <v>104</v>
      </c>
      <c r="I56" s="2">
        <v>-11</v>
      </c>
      <c r="K56" s="9">
        <v>15352427.57</v>
      </c>
      <c r="L56" s="19"/>
      <c r="M56" s="20">
        <v>4295482</v>
      </c>
      <c r="N56" s="20"/>
      <c r="O56" s="20">
        <v>12745713</v>
      </c>
      <c r="P56" s="20"/>
      <c r="Q56" s="20">
        <v>344432</v>
      </c>
      <c r="S56" s="103">
        <v>2.2435018724533866</v>
      </c>
      <c r="U56" s="109">
        <v>37</v>
      </c>
    </row>
    <row r="57" spans="1:21" x14ac:dyDescent="0.2">
      <c r="A57" s="4"/>
      <c r="E57" s="18"/>
      <c r="G57" s="18"/>
      <c r="H57" s="18"/>
      <c r="I57" s="2"/>
      <c r="K57" s="7"/>
      <c r="M57" s="31"/>
      <c r="N57" s="12"/>
      <c r="O57" s="31"/>
      <c r="P57" s="12"/>
      <c r="Q57" s="31"/>
      <c r="S57" s="104"/>
      <c r="U57" s="110"/>
    </row>
    <row r="58" spans="1:21" x14ac:dyDescent="0.2">
      <c r="A58" s="4"/>
      <c r="C58" s="55" t="s">
        <v>28</v>
      </c>
      <c r="E58" s="18"/>
      <c r="G58" s="18"/>
      <c r="H58" s="18"/>
      <c r="I58" s="2"/>
      <c r="K58" s="7">
        <f>+SUBTOTAL(9,K45:K57)</f>
        <v>2699918862.4900002</v>
      </c>
      <c r="M58" s="12">
        <f>+SUBTOTAL(9,M45:M57)</f>
        <v>708649088.24000001</v>
      </c>
      <c r="N58" s="12"/>
      <c r="O58" s="12">
        <f>+SUBTOTAL(9,O45:O57)</f>
        <v>2208642864</v>
      </c>
      <c r="P58" s="12"/>
      <c r="Q58" s="12">
        <f>+SUBTOTAL(9,Q45:Q57)</f>
        <v>166609105</v>
      </c>
      <c r="S58" s="103">
        <f>ROUND(Q58/K58*100,2)</f>
        <v>6.17</v>
      </c>
      <c r="U58" s="109">
        <f>IF(Q58=0,"-     ",ROUND(O58/Q58,1))</f>
        <v>13.3</v>
      </c>
    </row>
    <row r="59" spans="1:21" x14ac:dyDescent="0.2">
      <c r="A59" s="4"/>
      <c r="C59" s="55"/>
      <c r="E59" s="18"/>
      <c r="G59" s="18"/>
      <c r="H59" s="18"/>
      <c r="I59" s="2"/>
      <c r="K59" s="7"/>
      <c r="M59" s="12"/>
      <c r="N59" s="12"/>
      <c r="O59" s="12"/>
      <c r="P59" s="12"/>
      <c r="Q59" s="12"/>
      <c r="S59" s="103"/>
      <c r="U59" s="109"/>
    </row>
    <row r="60" spans="1:21" x14ac:dyDescent="0.2">
      <c r="S60" s="102"/>
      <c r="U60" s="111"/>
    </row>
    <row r="61" spans="1:21" x14ac:dyDescent="0.2">
      <c r="A61" s="4">
        <v>312.10000000000002</v>
      </c>
      <c r="C61" s="5" t="s">
        <v>121</v>
      </c>
      <c r="E61" s="18"/>
      <c r="G61" s="18"/>
      <c r="H61" s="18"/>
      <c r="I61" s="2"/>
      <c r="K61" s="7"/>
      <c r="M61" s="12"/>
      <c r="N61" s="12"/>
      <c r="O61" s="12"/>
      <c r="P61" s="12"/>
      <c r="Q61" s="12"/>
      <c r="S61" s="103"/>
      <c r="U61" s="109"/>
    </row>
    <row r="62" spans="1:21" x14ac:dyDescent="0.2">
      <c r="A62" s="4"/>
      <c r="C62" s="57" t="s">
        <v>186</v>
      </c>
      <c r="E62" s="54">
        <v>44347</v>
      </c>
      <c r="G62" s="18" t="s">
        <v>202</v>
      </c>
      <c r="H62" s="18" t="s">
        <v>104</v>
      </c>
      <c r="I62" s="2">
        <v>0</v>
      </c>
      <c r="K62" s="29">
        <v>411750.29</v>
      </c>
      <c r="L62" s="58"/>
      <c r="M62" s="36">
        <v>411750</v>
      </c>
      <c r="N62" s="36"/>
      <c r="O62" s="36">
        <v>0</v>
      </c>
      <c r="P62" s="36"/>
      <c r="Q62" s="36">
        <v>0</v>
      </c>
      <c r="R62" s="56"/>
      <c r="S62" s="105" t="s">
        <v>123</v>
      </c>
      <c r="T62" s="56"/>
      <c r="U62" s="112" t="s">
        <v>123</v>
      </c>
    </row>
    <row r="63" spans="1:21" x14ac:dyDescent="0.2">
      <c r="A63" s="4"/>
      <c r="C63" s="57" t="s">
        <v>151</v>
      </c>
      <c r="E63" s="54">
        <v>45565</v>
      </c>
      <c r="G63" s="18" t="s">
        <v>202</v>
      </c>
      <c r="H63" s="18" t="s">
        <v>104</v>
      </c>
      <c r="I63" s="2">
        <v>0</v>
      </c>
      <c r="K63" s="29">
        <v>4846362.74</v>
      </c>
      <c r="L63" s="58"/>
      <c r="M63" s="36">
        <v>4560242</v>
      </c>
      <c r="N63" s="36"/>
      <c r="O63" s="36">
        <v>286121</v>
      </c>
      <c r="P63" s="36"/>
      <c r="Q63" s="36">
        <v>88037</v>
      </c>
      <c r="R63" s="56"/>
      <c r="S63" s="105" t="s">
        <v>123</v>
      </c>
      <c r="T63" s="56"/>
      <c r="U63" s="112" t="s">
        <v>123</v>
      </c>
    </row>
    <row r="64" spans="1:21" s="56" customFormat="1" x14ac:dyDescent="0.2">
      <c r="A64" s="88"/>
      <c r="B64" s="89"/>
      <c r="C64" s="90" t="s">
        <v>187</v>
      </c>
      <c r="E64" s="91">
        <v>45199</v>
      </c>
      <c r="G64" s="92" t="s">
        <v>202</v>
      </c>
      <c r="H64" s="92" t="s">
        <v>104</v>
      </c>
      <c r="I64" s="93">
        <v>0</v>
      </c>
      <c r="K64" s="9">
        <v>5057242.5</v>
      </c>
      <c r="L64" s="58"/>
      <c r="M64" s="33">
        <v>4857670</v>
      </c>
      <c r="N64" s="36"/>
      <c r="O64" s="33">
        <v>199572</v>
      </c>
      <c r="P64" s="36"/>
      <c r="Q64" s="33">
        <v>88699</v>
      </c>
      <c r="S64" s="105" t="s">
        <v>123</v>
      </c>
      <c r="U64" s="112" t="s">
        <v>123</v>
      </c>
    </row>
    <row r="65" spans="1:21" x14ac:dyDescent="0.2">
      <c r="A65" s="4"/>
      <c r="C65" s="55"/>
      <c r="E65" s="18"/>
      <c r="G65" s="18"/>
      <c r="H65" s="18"/>
      <c r="I65" s="2"/>
      <c r="K65" s="7"/>
      <c r="M65" s="12"/>
      <c r="N65" s="12"/>
      <c r="O65" s="12"/>
      <c r="P65" s="12"/>
      <c r="Q65" s="12"/>
      <c r="S65" s="103"/>
      <c r="U65" s="109"/>
    </row>
    <row r="66" spans="1:21" s="56" customFormat="1" x14ac:dyDescent="0.2">
      <c r="A66" s="88"/>
      <c r="B66" s="89"/>
      <c r="C66" s="108" t="s">
        <v>122</v>
      </c>
      <c r="E66" s="92"/>
      <c r="G66" s="92"/>
      <c r="H66" s="92"/>
      <c r="I66" s="93"/>
      <c r="K66" s="29">
        <f>+SUBTOTAL(9,K62:K65)</f>
        <v>10315355.530000001</v>
      </c>
      <c r="M66" s="35">
        <f>+SUBTOTAL(9,M62:M65)</f>
        <v>9829662</v>
      </c>
      <c r="N66" s="35"/>
      <c r="O66" s="35">
        <f>+SUBTOTAL(9,O62:O65)</f>
        <v>485693</v>
      </c>
      <c r="P66" s="35"/>
      <c r="Q66" s="35">
        <f>+SUBTOTAL(9,Q62:Q65)</f>
        <v>176736</v>
      </c>
      <c r="S66" s="105" t="s">
        <v>123</v>
      </c>
      <c r="U66" s="112" t="s">
        <v>123</v>
      </c>
    </row>
    <row r="67" spans="1:21" x14ac:dyDescent="0.2">
      <c r="A67" s="4"/>
      <c r="C67" s="55"/>
      <c r="E67" s="18"/>
      <c r="G67" s="18"/>
      <c r="H67" s="18"/>
      <c r="I67" s="2"/>
      <c r="K67" s="29"/>
      <c r="M67" s="35"/>
      <c r="N67" s="12"/>
      <c r="O67" s="35"/>
      <c r="P67" s="12"/>
      <c r="Q67" s="35"/>
      <c r="S67" s="103"/>
      <c r="U67" s="109"/>
    </row>
    <row r="68" spans="1:21" x14ac:dyDescent="0.2">
      <c r="A68" s="4">
        <v>314</v>
      </c>
      <c r="C68" s="5" t="s">
        <v>29</v>
      </c>
      <c r="K68" s="7"/>
      <c r="M68" s="12"/>
      <c r="N68" s="12"/>
      <c r="O68" s="12"/>
      <c r="P68" s="12"/>
      <c r="Q68" s="12"/>
      <c r="S68" s="102"/>
      <c r="U68" s="111"/>
    </row>
    <row r="69" spans="1:21" x14ac:dyDescent="0.2">
      <c r="A69" s="4"/>
      <c r="C69" s="26" t="s">
        <v>62</v>
      </c>
      <c r="E69" s="54">
        <v>45657</v>
      </c>
      <c r="G69" s="18" t="s">
        <v>203</v>
      </c>
      <c r="H69" s="18" t="s">
        <v>104</v>
      </c>
      <c r="I69" s="2">
        <v>-7</v>
      </c>
      <c r="K69" s="7">
        <v>27258907.359999999</v>
      </c>
      <c r="L69" s="19"/>
      <c r="M69" s="20">
        <v>16012228</v>
      </c>
      <c r="N69" s="20"/>
      <c r="O69" s="20">
        <v>13154803</v>
      </c>
      <c r="P69" s="20"/>
      <c r="Q69" s="20">
        <v>3801388</v>
      </c>
      <c r="S69" s="103">
        <v>13.945489266301978</v>
      </c>
      <c r="U69" s="109">
        <v>3.5</v>
      </c>
    </row>
    <row r="70" spans="1:21" x14ac:dyDescent="0.2">
      <c r="A70" s="4"/>
      <c r="C70" s="26" t="s">
        <v>63</v>
      </c>
      <c r="E70" s="54">
        <v>46934</v>
      </c>
      <c r="G70" s="18" t="s">
        <v>203</v>
      </c>
      <c r="H70" s="18" t="s">
        <v>104</v>
      </c>
      <c r="I70" s="2">
        <v>-7</v>
      </c>
      <c r="K70" s="7">
        <v>36592297.329999998</v>
      </c>
      <c r="L70" s="19"/>
      <c r="M70" s="20">
        <v>15668031</v>
      </c>
      <c r="N70" s="20"/>
      <c r="O70" s="20">
        <v>23485727</v>
      </c>
      <c r="P70" s="20"/>
      <c r="Q70" s="20">
        <v>3411574</v>
      </c>
      <c r="S70" s="103">
        <v>9.32320255608286</v>
      </c>
      <c r="U70" s="109">
        <v>6.9</v>
      </c>
    </row>
    <row r="71" spans="1:21" x14ac:dyDescent="0.2">
      <c r="A71" s="4"/>
      <c r="C71" s="26" t="s">
        <v>64</v>
      </c>
      <c r="E71" s="54">
        <v>50951</v>
      </c>
      <c r="G71" s="18" t="s">
        <v>203</v>
      </c>
      <c r="H71" s="18" t="s">
        <v>104</v>
      </c>
      <c r="I71" s="2">
        <v>-7</v>
      </c>
      <c r="K71" s="7">
        <v>40514590.859999999</v>
      </c>
      <c r="L71" s="19"/>
      <c r="M71" s="20">
        <v>20560568.57</v>
      </c>
      <c r="N71" s="20"/>
      <c r="O71" s="20">
        <v>22790044</v>
      </c>
      <c r="P71" s="20"/>
      <c r="Q71" s="20">
        <v>1332558</v>
      </c>
      <c r="S71" s="103">
        <v>3.2890817152879919</v>
      </c>
      <c r="U71" s="109">
        <v>17.100000000000001</v>
      </c>
    </row>
    <row r="72" spans="1:21" x14ac:dyDescent="0.2">
      <c r="A72" s="4"/>
      <c r="B72" s="40"/>
      <c r="C72" s="26" t="s">
        <v>65</v>
      </c>
      <c r="D72" s="14"/>
      <c r="E72" s="54">
        <v>50951</v>
      </c>
      <c r="F72" s="14"/>
      <c r="G72" s="18" t="s">
        <v>203</v>
      </c>
      <c r="H72" s="18" t="s">
        <v>104</v>
      </c>
      <c r="I72" s="2">
        <v>-7</v>
      </c>
      <c r="K72" s="7">
        <v>58409814.909999996</v>
      </c>
      <c r="L72" s="19"/>
      <c r="M72" s="20">
        <v>27916779</v>
      </c>
      <c r="N72" s="20"/>
      <c r="O72" s="20">
        <v>34581723</v>
      </c>
      <c r="P72" s="20"/>
      <c r="Q72" s="20">
        <v>2032592</v>
      </c>
      <c r="S72" s="103">
        <v>3.479880912363603</v>
      </c>
      <c r="U72" s="109">
        <v>17</v>
      </c>
    </row>
    <row r="73" spans="1:21" x14ac:dyDescent="0.2">
      <c r="A73" s="4"/>
      <c r="C73" s="27" t="s">
        <v>153</v>
      </c>
      <c r="D73" s="14"/>
      <c r="E73" s="54">
        <v>53143</v>
      </c>
      <c r="F73" s="14"/>
      <c r="G73" s="18" t="s">
        <v>203</v>
      </c>
      <c r="H73" s="18" t="s">
        <v>104</v>
      </c>
      <c r="I73" s="2">
        <v>-11</v>
      </c>
      <c r="K73" s="7">
        <v>59471163.619999997</v>
      </c>
      <c r="L73" s="19"/>
      <c r="M73" s="20">
        <v>32445859</v>
      </c>
      <c r="N73" s="20"/>
      <c r="O73" s="20">
        <v>33567133</v>
      </c>
      <c r="P73" s="20"/>
      <c r="Q73" s="20">
        <v>1536001</v>
      </c>
      <c r="S73" s="103">
        <v>2.5827660104559431</v>
      </c>
      <c r="U73" s="109">
        <v>21.9</v>
      </c>
    </row>
    <row r="74" spans="1:21" x14ac:dyDescent="0.2">
      <c r="A74" s="4"/>
      <c r="C74" s="27" t="s">
        <v>152</v>
      </c>
      <c r="E74" s="54">
        <v>60813</v>
      </c>
      <c r="G74" s="18" t="s">
        <v>203</v>
      </c>
      <c r="H74" s="18" t="s">
        <v>104</v>
      </c>
      <c r="I74" s="2">
        <v>-11</v>
      </c>
      <c r="K74" s="9">
        <v>23557173.829999998</v>
      </c>
      <c r="L74" s="19"/>
      <c r="M74" s="20">
        <v>5801745</v>
      </c>
      <c r="N74" s="20"/>
      <c r="O74" s="20">
        <v>20346718</v>
      </c>
      <c r="P74" s="20"/>
      <c r="Q74" s="20">
        <v>525989</v>
      </c>
      <c r="S74" s="103">
        <v>2.2328187744242665</v>
      </c>
      <c r="U74" s="109">
        <v>38.700000000000003</v>
      </c>
    </row>
    <row r="75" spans="1:21" x14ac:dyDescent="0.2">
      <c r="A75" s="4"/>
      <c r="E75" s="18"/>
      <c r="G75" s="18"/>
      <c r="H75" s="18"/>
      <c r="I75" s="2"/>
      <c r="K75" s="7"/>
      <c r="M75" s="31"/>
      <c r="N75" s="12"/>
      <c r="O75" s="31"/>
      <c r="P75" s="12"/>
      <c r="Q75" s="31"/>
      <c r="S75" s="104"/>
      <c r="U75" s="110"/>
    </row>
    <row r="76" spans="1:21" x14ac:dyDescent="0.2">
      <c r="A76" s="4"/>
      <c r="C76" s="55" t="s">
        <v>30</v>
      </c>
      <c r="E76" s="18"/>
      <c r="G76" s="18"/>
      <c r="H76" s="18"/>
      <c r="I76" s="2"/>
      <c r="K76" s="7">
        <f>+SUBTOTAL(9,K69:K75)</f>
        <v>245803947.90999997</v>
      </c>
      <c r="M76" s="12">
        <f>+SUBTOTAL(9,M69:M75)</f>
        <v>118405210.56999999</v>
      </c>
      <c r="N76" s="12"/>
      <c r="O76" s="12">
        <f>+SUBTOTAL(9,O69:O75)</f>
        <v>147926148</v>
      </c>
      <c r="P76" s="12"/>
      <c r="Q76" s="12">
        <f>+SUBTOTAL(9,Q69:Q75)</f>
        <v>12640102</v>
      </c>
      <c r="S76" s="103">
        <f>ROUND(Q76/K76*100,2)</f>
        <v>5.14</v>
      </c>
      <c r="U76" s="109">
        <f>IF(Q76=0,"-     ",ROUND(O76/Q76,1))</f>
        <v>11.7</v>
      </c>
    </row>
    <row r="77" spans="1:21" x14ac:dyDescent="0.2">
      <c r="A77" s="4"/>
      <c r="C77" s="55"/>
      <c r="E77" s="18"/>
      <c r="G77" s="18"/>
      <c r="H77" s="18"/>
      <c r="I77" s="2"/>
      <c r="K77" s="7"/>
      <c r="M77" s="12"/>
      <c r="N77" s="12"/>
      <c r="O77" s="12"/>
      <c r="P77" s="12"/>
      <c r="Q77" s="12"/>
      <c r="S77" s="103"/>
      <c r="U77" s="109"/>
    </row>
    <row r="78" spans="1:21" x14ac:dyDescent="0.2">
      <c r="A78" s="4">
        <v>315</v>
      </c>
      <c r="C78" s="5" t="s">
        <v>31</v>
      </c>
      <c r="K78" s="7"/>
      <c r="M78" s="12"/>
      <c r="N78" s="12"/>
      <c r="O78" s="12"/>
      <c r="P78" s="12"/>
      <c r="Q78" s="12"/>
      <c r="S78" s="102"/>
      <c r="U78" s="111"/>
    </row>
    <row r="79" spans="1:21" x14ac:dyDescent="0.2">
      <c r="A79" s="4"/>
      <c r="C79" s="26" t="s">
        <v>62</v>
      </c>
      <c r="E79" s="54">
        <v>45657</v>
      </c>
      <c r="G79" s="18" t="s">
        <v>204</v>
      </c>
      <c r="H79" s="18" t="s">
        <v>104</v>
      </c>
      <c r="I79" s="2">
        <v>-7</v>
      </c>
      <c r="K79" s="7">
        <v>18157222.870000001</v>
      </c>
      <c r="L79" s="19"/>
      <c r="M79" s="20">
        <v>13940289</v>
      </c>
      <c r="N79" s="20"/>
      <c r="O79" s="20">
        <v>5487939</v>
      </c>
      <c r="P79" s="20"/>
      <c r="Q79" s="20">
        <v>1576802</v>
      </c>
      <c r="S79" s="103">
        <v>8.6841584271416714</v>
      </c>
      <c r="U79" s="109">
        <v>3.5</v>
      </c>
    </row>
    <row r="80" spans="1:21" x14ac:dyDescent="0.2">
      <c r="A80" s="4"/>
      <c r="C80" s="27" t="s">
        <v>177</v>
      </c>
      <c r="E80" s="54">
        <v>45657</v>
      </c>
      <c r="G80" s="18" t="s">
        <v>204</v>
      </c>
      <c r="H80" s="18" t="s">
        <v>104</v>
      </c>
      <c r="I80" s="2">
        <v>-7</v>
      </c>
      <c r="K80" s="7">
        <v>202167.22</v>
      </c>
      <c r="L80" s="19"/>
      <c r="M80" s="20">
        <v>77298</v>
      </c>
      <c r="N80" s="20"/>
      <c r="O80" s="20">
        <v>139021</v>
      </c>
      <c r="P80" s="20"/>
      <c r="Q80" s="20">
        <v>40179</v>
      </c>
      <c r="S80" s="103">
        <v>19.87414181191194</v>
      </c>
      <c r="U80" s="109">
        <v>3.5</v>
      </c>
    </row>
    <row r="81" spans="1:21" x14ac:dyDescent="0.2">
      <c r="A81" s="4"/>
      <c r="C81" s="26" t="s">
        <v>63</v>
      </c>
      <c r="E81" s="54">
        <v>46934</v>
      </c>
      <c r="G81" s="18" t="s">
        <v>204</v>
      </c>
      <c r="H81" s="18" t="s">
        <v>104</v>
      </c>
      <c r="I81" s="2">
        <v>-7</v>
      </c>
      <c r="K81" s="7">
        <v>13536061.93</v>
      </c>
      <c r="L81" s="19"/>
      <c r="M81" s="20">
        <v>6975793</v>
      </c>
      <c r="N81" s="20"/>
      <c r="O81" s="20">
        <v>7507793</v>
      </c>
      <c r="P81" s="20"/>
      <c r="Q81" s="20">
        <v>1082434</v>
      </c>
      <c r="S81" s="103">
        <v>7.9966684963297894</v>
      </c>
      <c r="U81" s="109">
        <v>6.9</v>
      </c>
    </row>
    <row r="82" spans="1:21" x14ac:dyDescent="0.2">
      <c r="A82" s="4"/>
      <c r="C82" s="27" t="s">
        <v>178</v>
      </c>
      <c r="E82" s="54">
        <v>46934</v>
      </c>
      <c r="G82" s="18" t="s">
        <v>204</v>
      </c>
      <c r="H82" s="18" t="s">
        <v>104</v>
      </c>
      <c r="I82" s="2">
        <v>-7</v>
      </c>
      <c r="K82" s="7">
        <v>5652402.3799999999</v>
      </c>
      <c r="L82" s="19"/>
      <c r="M82" s="20">
        <v>1521098</v>
      </c>
      <c r="N82" s="20"/>
      <c r="O82" s="20">
        <v>4526973</v>
      </c>
      <c r="P82" s="20"/>
      <c r="Q82" s="20">
        <v>647636</v>
      </c>
      <c r="S82" s="103">
        <v>11.457712251547104</v>
      </c>
      <c r="U82" s="109">
        <v>7</v>
      </c>
    </row>
    <row r="83" spans="1:21" x14ac:dyDescent="0.2">
      <c r="A83" s="4"/>
      <c r="C83" s="26" t="s">
        <v>64</v>
      </c>
      <c r="E83" s="54">
        <v>50951</v>
      </c>
      <c r="G83" s="18" t="s">
        <v>204</v>
      </c>
      <c r="H83" s="18" t="s">
        <v>104</v>
      </c>
      <c r="I83" s="2">
        <v>-7</v>
      </c>
      <c r="K83" s="7">
        <v>26823882.219999999</v>
      </c>
      <c r="L83" s="19"/>
      <c r="M83" s="20">
        <v>15297303.060000001</v>
      </c>
      <c r="N83" s="20"/>
      <c r="O83" s="20">
        <v>13404251</v>
      </c>
      <c r="P83" s="20"/>
      <c r="Q83" s="20">
        <v>759783</v>
      </c>
      <c r="S83" s="103">
        <v>2.8324870865765384</v>
      </c>
      <c r="U83" s="109">
        <v>17.600000000000001</v>
      </c>
    </row>
    <row r="84" spans="1:21" x14ac:dyDescent="0.2">
      <c r="A84" s="4"/>
      <c r="C84" s="27" t="s">
        <v>179</v>
      </c>
      <c r="E84" s="54">
        <v>50951</v>
      </c>
      <c r="G84" s="18" t="s">
        <v>204</v>
      </c>
      <c r="H84" s="18" t="s">
        <v>104</v>
      </c>
      <c r="I84" s="2">
        <v>-7</v>
      </c>
      <c r="K84" s="7">
        <v>1088905.01</v>
      </c>
      <c r="L84" s="19"/>
      <c r="M84" s="20">
        <v>1137975</v>
      </c>
      <c r="N84" s="20"/>
      <c r="O84" s="20">
        <v>27153</v>
      </c>
      <c r="P84" s="20"/>
      <c r="Q84" s="20">
        <v>1604</v>
      </c>
      <c r="S84" s="103">
        <v>0.14730394159909321</v>
      </c>
      <c r="U84" s="109">
        <v>16.899999999999999</v>
      </c>
    </row>
    <row r="85" spans="1:21" x14ac:dyDescent="0.2">
      <c r="A85" s="4"/>
      <c r="C85" s="26" t="s">
        <v>65</v>
      </c>
      <c r="E85" s="54">
        <v>50951</v>
      </c>
      <c r="G85" s="18" t="s">
        <v>204</v>
      </c>
      <c r="H85" s="18" t="s">
        <v>104</v>
      </c>
      <c r="I85" s="2">
        <v>-7</v>
      </c>
      <c r="K85" s="7">
        <v>33595267.850000001</v>
      </c>
      <c r="L85" s="19"/>
      <c r="M85" s="20">
        <v>19851542.390000001</v>
      </c>
      <c r="N85" s="20"/>
      <c r="O85" s="20">
        <v>16095394</v>
      </c>
      <c r="P85" s="20"/>
      <c r="Q85" s="20">
        <v>925028</v>
      </c>
      <c r="S85" s="103">
        <v>2.7534473132649842</v>
      </c>
      <c r="U85" s="109">
        <v>17.399999999999999</v>
      </c>
    </row>
    <row r="86" spans="1:21" x14ac:dyDescent="0.2">
      <c r="A86" s="4"/>
      <c r="C86" s="27" t="s">
        <v>180</v>
      </c>
      <c r="E86" s="54">
        <v>50951</v>
      </c>
      <c r="G86" s="18" t="s">
        <v>204</v>
      </c>
      <c r="H86" s="18" t="s">
        <v>104</v>
      </c>
      <c r="I86" s="2">
        <v>-7</v>
      </c>
      <c r="K86" s="7">
        <v>8052008.04</v>
      </c>
      <c r="L86" s="19"/>
      <c r="M86" s="20">
        <v>1012370</v>
      </c>
      <c r="N86" s="20"/>
      <c r="O86" s="20">
        <v>7603279</v>
      </c>
      <c r="P86" s="20"/>
      <c r="Q86" s="20">
        <v>425993</v>
      </c>
      <c r="S86" s="103">
        <v>5.2905188107586643</v>
      </c>
      <c r="U86" s="109">
        <v>17.8</v>
      </c>
    </row>
    <row r="87" spans="1:21" x14ac:dyDescent="0.2">
      <c r="A87" s="4"/>
      <c r="C87" s="27" t="s">
        <v>153</v>
      </c>
      <c r="E87" s="54">
        <v>53143</v>
      </c>
      <c r="G87" s="18" t="s">
        <v>204</v>
      </c>
      <c r="H87" s="18" t="s">
        <v>104</v>
      </c>
      <c r="I87" s="2">
        <v>-11</v>
      </c>
      <c r="K87" s="7">
        <v>65513233.780000001</v>
      </c>
      <c r="L87" s="19"/>
      <c r="M87" s="20">
        <v>34067828</v>
      </c>
      <c r="N87" s="20"/>
      <c r="O87" s="20">
        <v>38651861</v>
      </c>
      <c r="P87" s="20"/>
      <c r="Q87" s="20">
        <v>1688712</v>
      </c>
      <c r="S87" s="103">
        <v>2.5776654617155121</v>
      </c>
      <c r="U87" s="109">
        <v>22.9</v>
      </c>
    </row>
    <row r="88" spans="1:21" x14ac:dyDescent="0.2">
      <c r="A88" s="4"/>
      <c r="C88" s="27" t="s">
        <v>181</v>
      </c>
      <c r="E88" s="54">
        <v>53143</v>
      </c>
      <c r="G88" s="18" t="s">
        <v>204</v>
      </c>
      <c r="H88" s="18" t="s">
        <v>104</v>
      </c>
      <c r="I88" s="2">
        <v>-11</v>
      </c>
      <c r="K88" s="7">
        <v>2736920.21</v>
      </c>
      <c r="L88" s="19"/>
      <c r="M88" s="20">
        <v>2485659</v>
      </c>
      <c r="N88" s="20"/>
      <c r="O88" s="20">
        <v>552322</v>
      </c>
      <c r="P88" s="20"/>
      <c r="Q88" s="20">
        <v>24751</v>
      </c>
      <c r="S88" s="103">
        <v>0.90433765330703597</v>
      </c>
      <c r="U88" s="109">
        <v>22.3</v>
      </c>
    </row>
    <row r="89" spans="1:21" x14ac:dyDescent="0.2">
      <c r="A89" s="4"/>
      <c r="C89" s="27" t="s">
        <v>154</v>
      </c>
      <c r="E89" s="54">
        <v>60813</v>
      </c>
      <c r="G89" s="18" t="s">
        <v>204</v>
      </c>
      <c r="H89" s="18" t="s">
        <v>104</v>
      </c>
      <c r="I89" s="2">
        <v>-11</v>
      </c>
      <c r="K89" s="7">
        <v>11108163.380000001</v>
      </c>
      <c r="L89" s="19"/>
      <c r="M89" s="20">
        <v>2338749</v>
      </c>
      <c r="N89" s="20"/>
      <c r="O89" s="20">
        <v>9991312</v>
      </c>
      <c r="P89" s="20"/>
      <c r="Q89" s="20">
        <v>235888</v>
      </c>
      <c r="S89" s="103">
        <v>2.1235553703208137</v>
      </c>
      <c r="U89" s="109">
        <v>42.4</v>
      </c>
    </row>
    <row r="90" spans="1:21" x14ac:dyDescent="0.2">
      <c r="A90" s="4"/>
      <c r="C90" s="27" t="s">
        <v>182</v>
      </c>
      <c r="E90" s="54">
        <v>60813</v>
      </c>
      <c r="G90" s="18" t="s">
        <v>204</v>
      </c>
      <c r="H90" s="18" t="s">
        <v>104</v>
      </c>
      <c r="I90" s="2">
        <v>-11</v>
      </c>
      <c r="K90" s="9">
        <v>313916.26</v>
      </c>
      <c r="L90" s="19"/>
      <c r="M90" s="20">
        <v>1443</v>
      </c>
      <c r="N90" s="20"/>
      <c r="O90" s="20">
        <v>347004</v>
      </c>
      <c r="P90" s="20"/>
      <c r="Q90" s="20">
        <v>7968</v>
      </c>
      <c r="S90" s="103">
        <v>2.5382565401358947</v>
      </c>
      <c r="U90" s="109">
        <v>43.5</v>
      </c>
    </row>
    <row r="91" spans="1:21" x14ac:dyDescent="0.2">
      <c r="A91" s="4"/>
      <c r="E91" s="18"/>
      <c r="G91" s="18"/>
      <c r="H91" s="18"/>
      <c r="I91" s="2"/>
      <c r="K91" s="7"/>
      <c r="M91" s="31"/>
      <c r="N91" s="12"/>
      <c r="O91" s="31"/>
      <c r="P91" s="12"/>
      <c r="Q91" s="31"/>
      <c r="S91" s="104"/>
      <c r="U91" s="110"/>
    </row>
    <row r="92" spans="1:21" x14ac:dyDescent="0.2">
      <c r="A92" s="4"/>
      <c r="C92" s="55" t="s">
        <v>32</v>
      </c>
      <c r="E92" s="18"/>
      <c r="G92" s="18"/>
      <c r="H92" s="18"/>
      <c r="I92" s="2"/>
      <c r="K92" s="7">
        <f>+SUBTOTAL(9,K79:K91)</f>
        <v>186780151.15000001</v>
      </c>
      <c r="M92" s="12">
        <f>+SUBTOTAL(9,M79:M91)</f>
        <v>98707347.450000003</v>
      </c>
      <c r="N92" s="12"/>
      <c r="O92" s="12">
        <f>+SUBTOTAL(9,O79:O91)</f>
        <v>104334302</v>
      </c>
      <c r="P92" s="12"/>
      <c r="Q92" s="12">
        <f>+SUBTOTAL(9,Q79:Q91)</f>
        <v>7416778</v>
      </c>
      <c r="S92" s="103">
        <f>ROUND(Q92/K92*100,2)</f>
        <v>3.97</v>
      </c>
      <c r="U92" s="109">
        <f>IF(Q92=0,"-     ",ROUND(O92/Q92,1))</f>
        <v>14.1</v>
      </c>
    </row>
    <row r="93" spans="1:21" x14ac:dyDescent="0.2">
      <c r="A93" s="4"/>
      <c r="C93" s="55"/>
      <c r="E93" s="18"/>
      <c r="G93" s="18"/>
      <c r="H93" s="18"/>
      <c r="I93" s="2"/>
      <c r="K93" s="7"/>
      <c r="M93" s="12"/>
      <c r="N93" s="12"/>
      <c r="O93" s="12"/>
      <c r="P93" s="12"/>
      <c r="Q93" s="12"/>
      <c r="S93" s="103"/>
      <c r="U93" s="109"/>
    </row>
    <row r="94" spans="1:21" x14ac:dyDescent="0.2">
      <c r="A94" s="4">
        <v>316</v>
      </c>
      <c r="B94" s="28" t="s">
        <v>0</v>
      </c>
      <c r="C94" s="3" t="s">
        <v>253</v>
      </c>
      <c r="K94" s="7"/>
      <c r="M94" s="12"/>
      <c r="N94" s="12"/>
      <c r="O94" s="12"/>
      <c r="P94" s="12"/>
      <c r="Q94" s="12"/>
      <c r="S94" s="102"/>
      <c r="U94" s="111"/>
    </row>
    <row r="95" spans="1:21" x14ac:dyDescent="0.2">
      <c r="A95" s="4"/>
      <c r="C95" s="27" t="s">
        <v>117</v>
      </c>
      <c r="E95" s="54">
        <v>59717</v>
      </c>
      <c r="G95" s="18" t="s">
        <v>205</v>
      </c>
      <c r="H95" s="18" t="s">
        <v>104</v>
      </c>
      <c r="I95" s="2">
        <v>-5</v>
      </c>
      <c r="K95" s="7">
        <v>1930485.14</v>
      </c>
      <c r="L95" s="19"/>
      <c r="M95" s="20">
        <v>180952</v>
      </c>
      <c r="N95" s="20"/>
      <c r="O95" s="20">
        <v>1846057</v>
      </c>
      <c r="P95" s="20"/>
      <c r="Q95" s="20">
        <v>52417</v>
      </c>
      <c r="S95" s="103">
        <v>2.7152242156083108</v>
      </c>
      <c r="U95" s="109">
        <v>35.200000000000003</v>
      </c>
    </row>
    <row r="96" spans="1:21" x14ac:dyDescent="0.2">
      <c r="A96" s="4"/>
      <c r="C96" s="26" t="s">
        <v>70</v>
      </c>
      <c r="E96" s="54">
        <v>45657</v>
      </c>
      <c r="G96" s="18" t="s">
        <v>205</v>
      </c>
      <c r="H96" s="18" t="s">
        <v>104</v>
      </c>
      <c r="I96" s="2">
        <v>-7</v>
      </c>
      <c r="K96" s="7">
        <v>942383.07</v>
      </c>
      <c r="L96" s="19"/>
      <c r="M96" s="20">
        <v>582599</v>
      </c>
      <c r="N96" s="20"/>
      <c r="O96" s="20">
        <v>425751</v>
      </c>
      <c r="P96" s="20"/>
      <c r="Q96" s="20">
        <v>125189</v>
      </c>
      <c r="S96" s="103">
        <v>13.284300618855557</v>
      </c>
      <c r="U96" s="109">
        <v>3.4</v>
      </c>
    </row>
    <row r="97" spans="1:21" x14ac:dyDescent="0.2">
      <c r="A97" s="4"/>
      <c r="C97" s="26" t="s">
        <v>71</v>
      </c>
      <c r="E97" s="54">
        <v>46934</v>
      </c>
      <c r="G97" s="18" t="s">
        <v>205</v>
      </c>
      <c r="H97" s="18" t="s">
        <v>104</v>
      </c>
      <c r="I97" s="2">
        <v>-7</v>
      </c>
      <c r="K97" s="7">
        <v>74667.78</v>
      </c>
      <c r="L97" s="19"/>
      <c r="M97" s="20">
        <v>32171</v>
      </c>
      <c r="N97" s="20"/>
      <c r="O97" s="20">
        <v>47724</v>
      </c>
      <c r="P97" s="20"/>
      <c r="Q97" s="20">
        <v>6910</v>
      </c>
      <c r="S97" s="103">
        <v>9.254326297098963</v>
      </c>
      <c r="U97" s="109">
        <v>6.9</v>
      </c>
    </row>
    <row r="98" spans="1:21" x14ac:dyDescent="0.2">
      <c r="A98" s="4"/>
      <c r="C98" s="26" t="s">
        <v>72</v>
      </c>
      <c r="E98" s="54">
        <v>50951</v>
      </c>
      <c r="G98" s="18" t="s">
        <v>205</v>
      </c>
      <c r="H98" s="18" t="s">
        <v>104</v>
      </c>
      <c r="I98" s="2">
        <v>-7</v>
      </c>
      <c r="K98" s="7">
        <v>736664.58</v>
      </c>
      <c r="L98" s="19"/>
      <c r="M98" s="20">
        <v>308691.33</v>
      </c>
      <c r="N98" s="20"/>
      <c r="O98" s="20">
        <v>479540</v>
      </c>
      <c r="P98" s="20"/>
      <c r="Q98" s="20">
        <v>27788</v>
      </c>
      <c r="S98" s="103">
        <v>3.7721373817104116</v>
      </c>
      <c r="U98" s="109">
        <v>17.3</v>
      </c>
    </row>
    <row r="99" spans="1:21" x14ac:dyDescent="0.2">
      <c r="A99" s="4"/>
      <c r="C99" s="26" t="s">
        <v>73</v>
      </c>
      <c r="E99" s="54">
        <v>50951</v>
      </c>
      <c r="G99" s="18" t="s">
        <v>205</v>
      </c>
      <c r="H99" s="18" t="s">
        <v>104</v>
      </c>
      <c r="I99" s="2">
        <v>-7</v>
      </c>
      <c r="K99" s="7">
        <v>14654123.300000001</v>
      </c>
      <c r="L99" s="19"/>
      <c r="M99" s="20">
        <v>4685768.66</v>
      </c>
      <c r="N99" s="20"/>
      <c r="O99" s="20">
        <v>10994143</v>
      </c>
      <c r="P99" s="20"/>
      <c r="Q99" s="20">
        <v>654092</v>
      </c>
      <c r="S99" s="103">
        <v>4.4635355292800076</v>
      </c>
      <c r="U99" s="109">
        <v>16.8</v>
      </c>
    </row>
    <row r="100" spans="1:21" x14ac:dyDescent="0.2">
      <c r="A100" s="4"/>
      <c r="C100" s="27" t="s">
        <v>180</v>
      </c>
      <c r="E100" s="54">
        <v>50951</v>
      </c>
      <c r="G100" s="18" t="s">
        <v>205</v>
      </c>
      <c r="H100" s="18" t="s">
        <v>104</v>
      </c>
      <c r="I100" s="2">
        <v>-7</v>
      </c>
      <c r="K100" s="7">
        <v>43211.57</v>
      </c>
      <c r="L100" s="19"/>
      <c r="M100" s="20">
        <v>44522</v>
      </c>
      <c r="N100" s="20"/>
      <c r="O100" s="20">
        <v>1714</v>
      </c>
      <c r="P100" s="20"/>
      <c r="Q100" s="20">
        <v>102</v>
      </c>
      <c r="S100" s="103">
        <v>0.23604789180305183</v>
      </c>
      <c r="U100" s="109">
        <v>16.8</v>
      </c>
    </row>
    <row r="101" spans="1:21" x14ac:dyDescent="0.2">
      <c r="A101" s="4"/>
      <c r="C101" s="27" t="s">
        <v>151</v>
      </c>
      <c r="E101" s="54">
        <v>53143</v>
      </c>
      <c r="G101" s="18" t="s">
        <v>205</v>
      </c>
      <c r="H101" s="18" t="s">
        <v>104</v>
      </c>
      <c r="I101" s="2">
        <v>-11</v>
      </c>
      <c r="K101" s="7">
        <v>6649557.9199999999</v>
      </c>
      <c r="L101" s="19"/>
      <c r="M101" s="20">
        <v>1912032.26</v>
      </c>
      <c r="N101" s="20"/>
      <c r="O101" s="20">
        <v>5468977</v>
      </c>
      <c r="P101" s="20"/>
      <c r="Q101" s="20">
        <v>255000</v>
      </c>
      <c r="S101" s="103">
        <v>3.8348413995016379</v>
      </c>
      <c r="U101" s="109">
        <v>21.4</v>
      </c>
    </row>
    <row r="102" spans="1:21" x14ac:dyDescent="0.2">
      <c r="A102" s="4"/>
      <c r="C102" s="27" t="s">
        <v>152</v>
      </c>
      <c r="E102" s="54">
        <v>60813</v>
      </c>
      <c r="G102" s="18" t="s">
        <v>205</v>
      </c>
      <c r="H102" s="18" t="s">
        <v>104</v>
      </c>
      <c r="I102" s="2">
        <v>-11</v>
      </c>
      <c r="K102" s="9">
        <v>4657443.5199999996</v>
      </c>
      <c r="L102" s="19"/>
      <c r="M102" s="20">
        <v>543933</v>
      </c>
      <c r="N102" s="20"/>
      <c r="O102" s="20">
        <v>4625829</v>
      </c>
      <c r="P102" s="20"/>
      <c r="Q102" s="20">
        <v>132412</v>
      </c>
      <c r="S102" s="103">
        <v>2.8430189100822423</v>
      </c>
      <c r="U102" s="109">
        <v>34.9</v>
      </c>
    </row>
    <row r="103" spans="1:21" x14ac:dyDescent="0.2">
      <c r="A103" s="4"/>
      <c r="E103" s="18"/>
      <c r="G103" s="18"/>
      <c r="H103" s="18"/>
      <c r="I103" s="2"/>
      <c r="K103" s="7"/>
      <c r="M103" s="31"/>
      <c r="N103" s="12"/>
      <c r="O103" s="31"/>
      <c r="P103" s="12"/>
      <c r="Q103" s="31"/>
      <c r="S103" s="104"/>
      <c r="U103" s="110"/>
    </row>
    <row r="104" spans="1:21" x14ac:dyDescent="0.2">
      <c r="A104" s="4"/>
      <c r="C104" s="55" t="s">
        <v>33</v>
      </c>
      <c r="E104" s="18"/>
      <c r="G104" s="18"/>
      <c r="H104" s="18"/>
      <c r="I104" s="2"/>
      <c r="K104" s="9">
        <f>+SUBTOTAL(9,K95:K103)</f>
        <v>29688536.879999999</v>
      </c>
      <c r="M104" s="34">
        <f>+SUBTOTAL(9,M95:M103)</f>
        <v>8290669.25</v>
      </c>
      <c r="N104" s="12"/>
      <c r="O104" s="34">
        <f>+SUBTOTAL(9,O95:O103)</f>
        <v>23889735</v>
      </c>
      <c r="P104" s="12"/>
      <c r="Q104" s="34">
        <f>+SUBTOTAL(9,Q95:Q103)</f>
        <v>1253910</v>
      </c>
      <c r="S104" s="103">
        <f>ROUND(Q104/K104*100,2)</f>
        <v>4.22</v>
      </c>
      <c r="U104" s="109">
        <f>IF(Q104=0,"-     ",ROUND(O104/Q104,1))</f>
        <v>19.100000000000001</v>
      </c>
    </row>
    <row r="105" spans="1:21" x14ac:dyDescent="0.2">
      <c r="A105" s="4"/>
      <c r="C105" s="55"/>
      <c r="E105" s="18"/>
      <c r="G105" s="18"/>
      <c r="H105" s="18"/>
      <c r="I105" s="2"/>
      <c r="K105" s="7"/>
      <c r="M105" s="12"/>
      <c r="N105" s="12"/>
      <c r="O105" s="12"/>
      <c r="P105" s="12"/>
      <c r="Q105" s="12"/>
      <c r="S105" s="103"/>
      <c r="U105" s="109"/>
    </row>
    <row r="106" spans="1:21" ht="15.75" x14ac:dyDescent="0.25">
      <c r="A106" s="4"/>
      <c r="C106" s="53" t="s">
        <v>34</v>
      </c>
      <c r="H106" s="18"/>
      <c r="I106" s="2"/>
      <c r="K106" s="59">
        <f>+SUBTOTAL(9,K16:K105)</f>
        <v>3461209831.9900002</v>
      </c>
      <c r="L106" s="60"/>
      <c r="M106" s="61">
        <f>+SUBTOTAL(9,M16:M105)</f>
        <v>1123806215.0600002</v>
      </c>
      <c r="N106" s="38"/>
      <c r="O106" s="61">
        <f>+SUBTOTAL(9,O16:O105)</f>
        <v>2621184135</v>
      </c>
      <c r="P106" s="38"/>
      <c r="Q106" s="61">
        <f>+SUBTOTAL(9,Q16:Q105)</f>
        <v>195819715</v>
      </c>
      <c r="S106" s="106">
        <f>ROUND(Q106/K106*100,2)</f>
        <v>5.66</v>
      </c>
      <c r="U106" s="110"/>
    </row>
    <row r="107" spans="1:21" ht="15.75" x14ac:dyDescent="0.25">
      <c r="A107" s="4"/>
      <c r="C107" s="53"/>
      <c r="H107" s="18"/>
      <c r="I107" s="2"/>
      <c r="K107" s="59"/>
      <c r="L107" s="60"/>
      <c r="M107" s="38"/>
      <c r="N107" s="38"/>
      <c r="O107" s="38"/>
      <c r="P107" s="38"/>
      <c r="Q107" s="38"/>
      <c r="S107" s="104"/>
      <c r="U107" s="110"/>
    </row>
    <row r="108" spans="1:21" ht="15.75" x14ac:dyDescent="0.25">
      <c r="A108" s="4"/>
      <c r="C108" s="53"/>
      <c r="H108" s="18"/>
      <c r="I108" s="2"/>
      <c r="K108" s="59"/>
      <c r="L108" s="60"/>
      <c r="M108" s="38"/>
      <c r="N108" s="38"/>
      <c r="O108" s="38"/>
      <c r="P108" s="38"/>
      <c r="Q108" s="38"/>
      <c r="S108" s="104"/>
      <c r="U108" s="110"/>
    </row>
    <row r="109" spans="1:21" ht="15.75" x14ac:dyDescent="0.25">
      <c r="A109" s="4"/>
      <c r="C109" s="62" t="s">
        <v>74</v>
      </c>
      <c r="E109" s="18"/>
      <c r="G109" s="18"/>
      <c r="H109" s="18"/>
      <c r="I109" s="2"/>
      <c r="K109" s="59"/>
      <c r="L109" s="60"/>
      <c r="M109" s="38"/>
      <c r="N109" s="38"/>
      <c r="O109" s="38"/>
      <c r="P109" s="38"/>
      <c r="Q109" s="38"/>
      <c r="S109" s="104"/>
      <c r="U109" s="110"/>
    </row>
    <row r="110" spans="1:21" ht="15.75" x14ac:dyDescent="0.25">
      <c r="A110" s="4"/>
      <c r="C110" s="53"/>
      <c r="E110" s="18"/>
      <c r="G110" s="18"/>
      <c r="H110" s="18"/>
      <c r="I110" s="2"/>
      <c r="K110" s="59"/>
      <c r="L110" s="60"/>
      <c r="M110" s="38"/>
      <c r="N110" s="38"/>
      <c r="O110" s="38"/>
      <c r="P110" s="38"/>
      <c r="Q110" s="38"/>
      <c r="S110" s="104"/>
      <c r="U110" s="110"/>
    </row>
    <row r="111" spans="1:21" ht="15.75" x14ac:dyDescent="0.25">
      <c r="A111" s="4">
        <v>331</v>
      </c>
      <c r="C111" s="63" t="s">
        <v>36</v>
      </c>
      <c r="E111" s="18"/>
      <c r="G111" s="18"/>
      <c r="H111" s="18"/>
      <c r="I111" s="2"/>
      <c r="K111" s="59"/>
      <c r="L111" s="60"/>
      <c r="M111" s="38"/>
      <c r="N111" s="38"/>
      <c r="O111" s="38"/>
      <c r="P111" s="38"/>
      <c r="Q111" s="38"/>
      <c r="S111" s="104"/>
      <c r="U111" s="110"/>
    </row>
    <row r="112" spans="1:21" x14ac:dyDescent="0.2">
      <c r="A112" s="4"/>
      <c r="C112" s="63" t="s">
        <v>75</v>
      </c>
      <c r="E112" s="54">
        <v>53266</v>
      </c>
      <c r="G112" s="18" t="s">
        <v>206</v>
      </c>
      <c r="H112" s="18" t="s">
        <v>104</v>
      </c>
      <c r="I112" s="2">
        <v>-2</v>
      </c>
      <c r="K112" s="7">
        <v>745251.4</v>
      </c>
      <c r="L112" s="19"/>
      <c r="M112" s="20">
        <v>23954</v>
      </c>
      <c r="N112" s="20"/>
      <c r="O112" s="20">
        <v>736202</v>
      </c>
      <c r="P112" s="20"/>
      <c r="Q112" s="20">
        <v>30920</v>
      </c>
      <c r="S112" s="103">
        <v>4.1489355135730035</v>
      </c>
      <c r="U112" s="109">
        <v>23.8</v>
      </c>
    </row>
    <row r="113" spans="1:21" x14ac:dyDescent="0.2">
      <c r="A113" s="4"/>
      <c r="C113" s="63" t="s">
        <v>76</v>
      </c>
      <c r="E113" s="54">
        <v>53266</v>
      </c>
      <c r="G113" s="18" t="s">
        <v>206</v>
      </c>
      <c r="H113" s="18" t="s">
        <v>104</v>
      </c>
      <c r="I113" s="2">
        <v>-2</v>
      </c>
      <c r="K113" s="9">
        <v>6940441.6100000003</v>
      </c>
      <c r="L113" s="19"/>
      <c r="M113" s="33">
        <v>2842760</v>
      </c>
      <c r="N113" s="20"/>
      <c r="O113" s="33">
        <v>4236490</v>
      </c>
      <c r="P113" s="20"/>
      <c r="Q113" s="33">
        <v>186280</v>
      </c>
      <c r="S113" s="103">
        <v>2.6839790674357391</v>
      </c>
      <c r="U113" s="109">
        <v>22.7</v>
      </c>
    </row>
    <row r="114" spans="1:21" x14ac:dyDescent="0.2">
      <c r="A114" s="4"/>
      <c r="C114" s="63"/>
      <c r="E114" s="18"/>
      <c r="G114" s="18"/>
      <c r="H114" s="18"/>
      <c r="I114" s="2"/>
      <c r="K114" s="17"/>
      <c r="L114" s="37"/>
      <c r="M114" s="64"/>
      <c r="N114" s="64"/>
      <c r="O114" s="64"/>
      <c r="P114" s="64"/>
      <c r="Q114" s="64"/>
      <c r="R114" s="37"/>
      <c r="S114" s="107"/>
      <c r="T114" s="37"/>
      <c r="U114" s="113"/>
    </row>
    <row r="115" spans="1:21" x14ac:dyDescent="0.2">
      <c r="A115" s="4"/>
      <c r="C115" s="65" t="s">
        <v>99</v>
      </c>
      <c r="E115" s="18"/>
      <c r="G115" s="18"/>
      <c r="H115" s="18"/>
      <c r="I115" s="2"/>
      <c r="K115" s="17">
        <f>+SUBTOTAL(9,K112:K114)</f>
        <v>7685693.0100000007</v>
      </c>
      <c r="L115" s="37"/>
      <c r="M115" s="64">
        <f>+SUBTOTAL(9,M112:M114)</f>
        <v>2866714</v>
      </c>
      <c r="N115" s="64"/>
      <c r="O115" s="64">
        <f>+SUBTOTAL(9,O112:O114)</f>
        <v>4972692</v>
      </c>
      <c r="P115" s="64"/>
      <c r="Q115" s="64">
        <f>+SUBTOTAL(9,Q112:Q114)</f>
        <v>217200</v>
      </c>
      <c r="R115" s="37"/>
      <c r="S115" s="103">
        <f>ROUND(Q115/K115*100,2)</f>
        <v>2.83</v>
      </c>
      <c r="U115" s="109">
        <f>IF(Q115=0,"-     ",ROUND(O115/Q115,1))</f>
        <v>22.9</v>
      </c>
    </row>
    <row r="116" spans="1:21" x14ac:dyDescent="0.2">
      <c r="A116" s="4"/>
      <c r="C116" s="63"/>
      <c r="E116" s="18"/>
      <c r="G116" s="18"/>
      <c r="H116" s="18"/>
      <c r="I116" s="2"/>
      <c r="K116" s="17"/>
      <c r="L116" s="37"/>
      <c r="M116" s="64"/>
      <c r="N116" s="64"/>
      <c r="O116" s="64"/>
      <c r="P116" s="64"/>
      <c r="Q116" s="64"/>
      <c r="R116" s="37"/>
      <c r="S116" s="107"/>
      <c r="T116" s="37"/>
      <c r="U116" s="113"/>
    </row>
    <row r="117" spans="1:21" x14ac:dyDescent="0.2">
      <c r="A117" s="4">
        <v>332</v>
      </c>
      <c r="C117" s="73" t="s">
        <v>188</v>
      </c>
      <c r="E117" s="18"/>
      <c r="G117" s="18"/>
      <c r="H117" s="18"/>
      <c r="I117" s="2"/>
      <c r="K117" s="17"/>
      <c r="L117" s="37"/>
      <c r="M117" s="64"/>
      <c r="N117" s="64"/>
      <c r="O117" s="64"/>
      <c r="P117" s="64"/>
      <c r="Q117" s="64"/>
      <c r="R117" s="37"/>
      <c r="S117" s="107"/>
      <c r="T117" s="37"/>
      <c r="U117" s="113"/>
    </row>
    <row r="118" spans="1:21" x14ac:dyDescent="0.2">
      <c r="A118" s="4"/>
      <c r="C118" s="63" t="s">
        <v>76</v>
      </c>
      <c r="E118" s="54">
        <v>53266</v>
      </c>
      <c r="G118" s="18" t="s">
        <v>207</v>
      </c>
      <c r="H118" s="18" t="s">
        <v>104</v>
      </c>
      <c r="I118" s="2">
        <v>-2</v>
      </c>
      <c r="K118" s="9">
        <v>19384087.199999999</v>
      </c>
      <c r="L118" s="19"/>
      <c r="M118" s="33">
        <v>2169419</v>
      </c>
      <c r="N118" s="20"/>
      <c r="O118" s="33">
        <v>17602350</v>
      </c>
      <c r="P118" s="20"/>
      <c r="Q118" s="33">
        <v>736244</v>
      </c>
      <c r="S118" s="103">
        <v>3.7981876185534289</v>
      </c>
      <c r="U118" s="109">
        <v>23.9</v>
      </c>
    </row>
    <row r="119" spans="1:21" x14ac:dyDescent="0.2">
      <c r="A119" s="4"/>
      <c r="C119" s="63"/>
      <c r="E119" s="18"/>
      <c r="G119" s="18"/>
      <c r="H119" s="18"/>
      <c r="I119" s="2"/>
      <c r="K119" s="17"/>
      <c r="L119" s="37"/>
      <c r="M119" s="64"/>
      <c r="N119" s="64"/>
      <c r="O119" s="64"/>
      <c r="P119" s="64"/>
      <c r="Q119" s="64"/>
      <c r="R119" s="37"/>
      <c r="S119" s="107"/>
      <c r="T119" s="37"/>
      <c r="U119" s="113"/>
    </row>
    <row r="120" spans="1:21" x14ac:dyDescent="0.2">
      <c r="A120" s="4"/>
      <c r="C120" s="66" t="s">
        <v>189</v>
      </c>
      <c r="E120" s="18"/>
      <c r="G120" s="18"/>
      <c r="H120" s="18"/>
      <c r="I120" s="2"/>
      <c r="K120" s="17">
        <f>+SUBTOTAL(9,K118:K119)</f>
        <v>19384087.199999999</v>
      </c>
      <c r="L120" s="37"/>
      <c r="M120" s="64">
        <f>+SUBTOTAL(9,M118:M119)</f>
        <v>2169419</v>
      </c>
      <c r="N120" s="64"/>
      <c r="O120" s="64">
        <f>+SUBTOTAL(9,O118:O119)</f>
        <v>17602350</v>
      </c>
      <c r="P120" s="64"/>
      <c r="Q120" s="64">
        <f>+SUBTOTAL(9,Q118:Q119)</f>
        <v>736244</v>
      </c>
      <c r="R120" s="37"/>
      <c r="S120" s="103">
        <f>ROUND(Q120/K120*100,2)</f>
        <v>3.8</v>
      </c>
      <c r="U120" s="109">
        <f>IF(Q120=0,"-     ",ROUND(O120/Q120,1))</f>
        <v>23.9</v>
      </c>
    </row>
    <row r="121" spans="1:21" x14ac:dyDescent="0.2">
      <c r="A121" s="4"/>
      <c r="C121" s="63"/>
      <c r="E121" s="18"/>
      <c r="G121" s="18"/>
      <c r="H121" s="18"/>
      <c r="I121" s="2"/>
      <c r="K121" s="17"/>
      <c r="L121" s="37"/>
      <c r="M121" s="64"/>
      <c r="N121" s="64"/>
      <c r="O121" s="64"/>
      <c r="P121" s="64"/>
      <c r="Q121" s="64"/>
      <c r="R121" s="37"/>
      <c r="S121" s="107"/>
      <c r="T121" s="37"/>
      <c r="U121" s="113"/>
    </row>
    <row r="122" spans="1:21" x14ac:dyDescent="0.2">
      <c r="A122" s="4">
        <v>333</v>
      </c>
      <c r="C122" s="73" t="s">
        <v>190</v>
      </c>
      <c r="E122" s="18"/>
      <c r="G122" s="18"/>
      <c r="H122" s="18"/>
      <c r="I122" s="2"/>
      <c r="K122" s="17"/>
      <c r="L122" s="37"/>
      <c r="M122" s="64"/>
      <c r="N122" s="64"/>
      <c r="O122" s="64"/>
      <c r="P122" s="64"/>
      <c r="Q122" s="64"/>
      <c r="R122" s="37"/>
      <c r="S122" s="107"/>
      <c r="T122" s="37"/>
      <c r="U122" s="113"/>
    </row>
    <row r="123" spans="1:21" x14ac:dyDescent="0.2">
      <c r="A123" s="4"/>
      <c r="C123" s="63" t="s">
        <v>77</v>
      </c>
      <c r="E123" s="54">
        <v>53266</v>
      </c>
      <c r="G123" s="18" t="s">
        <v>208</v>
      </c>
      <c r="H123" s="18" t="s">
        <v>104</v>
      </c>
      <c r="I123" s="2">
        <v>-2</v>
      </c>
      <c r="K123" s="9">
        <v>117035131.04000001</v>
      </c>
      <c r="L123" s="19"/>
      <c r="M123" s="33">
        <v>13679867</v>
      </c>
      <c r="N123" s="20"/>
      <c r="O123" s="33">
        <v>105695967</v>
      </c>
      <c r="P123" s="20"/>
      <c r="Q123" s="33">
        <v>4387845</v>
      </c>
      <c r="S123" s="103">
        <v>3.7491691264055853</v>
      </c>
      <c r="U123" s="109">
        <v>24.1</v>
      </c>
    </row>
    <row r="124" spans="1:21" x14ac:dyDescent="0.2">
      <c r="A124" s="4"/>
      <c r="C124" s="63"/>
      <c r="E124" s="18"/>
      <c r="G124" s="18"/>
      <c r="H124" s="18"/>
      <c r="I124" s="2"/>
      <c r="K124" s="17"/>
      <c r="L124" s="37"/>
      <c r="M124" s="64"/>
      <c r="N124" s="64"/>
      <c r="O124" s="64"/>
      <c r="P124" s="64"/>
      <c r="Q124" s="64"/>
      <c r="R124" s="37"/>
      <c r="S124" s="107"/>
      <c r="T124" s="37"/>
      <c r="U124" s="113"/>
    </row>
    <row r="125" spans="1:21" x14ac:dyDescent="0.2">
      <c r="A125" s="4"/>
      <c r="C125" s="66" t="s">
        <v>191</v>
      </c>
      <c r="E125" s="18"/>
      <c r="G125" s="18"/>
      <c r="H125" s="18"/>
      <c r="I125" s="2"/>
      <c r="K125" s="17">
        <f>+SUBTOTAL(9,K123:K124)</f>
        <v>117035131.04000001</v>
      </c>
      <c r="L125" s="37"/>
      <c r="M125" s="64">
        <f>+SUBTOTAL(9,M123:M124)</f>
        <v>13679867</v>
      </c>
      <c r="N125" s="64"/>
      <c r="O125" s="64">
        <f>+SUBTOTAL(9,O123:O124)</f>
        <v>105695967</v>
      </c>
      <c r="P125" s="64"/>
      <c r="Q125" s="64">
        <f>+SUBTOTAL(9,Q123:Q124)</f>
        <v>4387845</v>
      </c>
      <c r="R125" s="37"/>
      <c r="S125" s="103">
        <f>ROUND(Q125/K125*100,2)</f>
        <v>3.75</v>
      </c>
      <c r="U125" s="109">
        <f>IF(Q125=0,"-     ",ROUND(O125/Q125,1))</f>
        <v>24.1</v>
      </c>
    </row>
    <row r="126" spans="1:21" x14ac:dyDescent="0.2">
      <c r="A126" s="4"/>
      <c r="C126" s="63"/>
      <c r="E126" s="18"/>
      <c r="G126" s="18"/>
      <c r="H126" s="18"/>
      <c r="I126" s="2"/>
      <c r="K126" s="17"/>
      <c r="L126" s="37"/>
      <c r="M126" s="64"/>
      <c r="N126" s="64"/>
      <c r="O126" s="64"/>
      <c r="P126" s="64"/>
      <c r="Q126" s="64"/>
      <c r="R126" s="37"/>
      <c r="S126" s="107"/>
      <c r="T126" s="37"/>
      <c r="U126" s="113"/>
    </row>
    <row r="127" spans="1:21" x14ac:dyDescent="0.2">
      <c r="A127" s="4">
        <v>334</v>
      </c>
      <c r="C127" s="63" t="s">
        <v>78</v>
      </c>
      <c r="E127" s="18"/>
      <c r="G127" s="18"/>
      <c r="H127" s="18"/>
      <c r="I127" s="2"/>
      <c r="K127" s="17"/>
      <c r="L127" s="37"/>
      <c r="M127" s="64"/>
      <c r="N127" s="64"/>
      <c r="O127" s="64"/>
      <c r="P127" s="64"/>
      <c r="Q127" s="64"/>
      <c r="R127" s="37"/>
      <c r="S127" s="107"/>
      <c r="T127" s="37"/>
      <c r="U127" s="113"/>
    </row>
    <row r="128" spans="1:21" x14ac:dyDescent="0.2">
      <c r="A128" s="4"/>
      <c r="C128" s="63" t="s">
        <v>79</v>
      </c>
      <c r="E128" s="54">
        <v>53266</v>
      </c>
      <c r="G128" s="18" t="s">
        <v>209</v>
      </c>
      <c r="H128" s="18" t="s">
        <v>104</v>
      </c>
      <c r="I128" s="2">
        <v>-2</v>
      </c>
      <c r="K128" s="9">
        <v>6568796.25</v>
      </c>
      <c r="L128" s="19"/>
      <c r="M128" s="33">
        <v>1040418</v>
      </c>
      <c r="N128" s="20"/>
      <c r="O128" s="33">
        <v>5659754</v>
      </c>
      <c r="P128" s="20"/>
      <c r="Q128" s="33">
        <v>235407</v>
      </c>
      <c r="S128" s="103">
        <v>3.5837159662244051</v>
      </c>
      <c r="U128" s="109">
        <v>24</v>
      </c>
    </row>
    <row r="129" spans="1:21" x14ac:dyDescent="0.2">
      <c r="A129" s="4"/>
      <c r="C129" s="63"/>
      <c r="E129" s="18"/>
      <c r="G129" s="18"/>
      <c r="H129" s="18"/>
      <c r="I129" s="2"/>
      <c r="K129" s="17"/>
      <c r="L129" s="37"/>
      <c r="M129" s="64"/>
      <c r="N129" s="64"/>
      <c r="O129" s="64"/>
      <c r="P129" s="64"/>
      <c r="Q129" s="64"/>
      <c r="R129" s="37"/>
      <c r="S129" s="107"/>
      <c r="T129" s="37"/>
      <c r="U129" s="113"/>
    </row>
    <row r="130" spans="1:21" x14ac:dyDescent="0.2">
      <c r="A130" s="4"/>
      <c r="C130" s="65" t="s">
        <v>100</v>
      </c>
      <c r="E130" s="18"/>
      <c r="G130" s="18"/>
      <c r="H130" s="18"/>
      <c r="I130" s="2"/>
      <c r="K130" s="17">
        <f>+SUBTOTAL(9,K128:K129)</f>
        <v>6568796.25</v>
      </c>
      <c r="L130" s="37"/>
      <c r="M130" s="64">
        <f>+SUBTOTAL(9,M128:M129)</f>
        <v>1040418</v>
      </c>
      <c r="N130" s="64"/>
      <c r="O130" s="64">
        <f>+SUBTOTAL(9,O128:O129)</f>
        <v>5659754</v>
      </c>
      <c r="P130" s="64"/>
      <c r="Q130" s="64">
        <f>+SUBTOTAL(9,Q128:Q129)</f>
        <v>235407</v>
      </c>
      <c r="R130" s="37"/>
      <c r="S130" s="103">
        <f>ROUND(Q130/K130*100,2)</f>
        <v>3.58</v>
      </c>
      <c r="U130" s="109">
        <f>IF(Q130=0,"-     ",ROUND(O130/Q130,1))</f>
        <v>24</v>
      </c>
    </row>
    <row r="131" spans="1:21" x14ac:dyDescent="0.2">
      <c r="A131" s="4"/>
      <c r="C131" s="63"/>
      <c r="E131" s="18"/>
      <c r="G131" s="18"/>
      <c r="H131" s="18"/>
      <c r="I131" s="2"/>
      <c r="K131" s="17"/>
      <c r="L131" s="37"/>
      <c r="M131" s="64"/>
      <c r="N131" s="64"/>
      <c r="O131" s="64"/>
      <c r="P131" s="64"/>
      <c r="Q131" s="64"/>
      <c r="R131" s="37"/>
      <c r="S131" s="107"/>
      <c r="T131" s="37"/>
      <c r="U131" s="113"/>
    </row>
    <row r="132" spans="1:21" x14ac:dyDescent="0.2">
      <c r="A132" s="4">
        <v>335</v>
      </c>
      <c r="C132" s="73" t="s">
        <v>192</v>
      </c>
      <c r="E132" s="18"/>
      <c r="G132" s="18"/>
      <c r="H132" s="18"/>
      <c r="I132" s="2"/>
      <c r="K132" s="17"/>
      <c r="L132" s="37"/>
      <c r="M132" s="64"/>
      <c r="N132" s="64"/>
      <c r="O132" s="64"/>
      <c r="P132" s="64"/>
      <c r="Q132" s="64"/>
      <c r="R132" s="37"/>
      <c r="S132" s="107"/>
      <c r="T132" s="37"/>
      <c r="U132" s="113"/>
    </row>
    <row r="133" spans="1:21" x14ac:dyDescent="0.2">
      <c r="A133" s="4"/>
      <c r="C133" s="63" t="s">
        <v>80</v>
      </c>
      <c r="E133" s="54">
        <v>53266</v>
      </c>
      <c r="G133" s="18" t="s">
        <v>204</v>
      </c>
      <c r="H133" s="18" t="s">
        <v>104</v>
      </c>
      <c r="I133" s="2">
        <v>-2</v>
      </c>
      <c r="K133" s="7">
        <v>19946.77</v>
      </c>
      <c r="L133" s="19"/>
      <c r="M133" s="20">
        <v>3858</v>
      </c>
      <c r="N133" s="20"/>
      <c r="O133" s="20">
        <v>16488</v>
      </c>
      <c r="P133" s="20"/>
      <c r="Q133" s="20">
        <v>684</v>
      </c>
      <c r="S133" s="103">
        <v>3.4291266205004618</v>
      </c>
      <c r="U133" s="109">
        <v>24.1</v>
      </c>
    </row>
    <row r="134" spans="1:21" x14ac:dyDescent="0.2">
      <c r="A134" s="4"/>
      <c r="C134" s="63" t="s">
        <v>77</v>
      </c>
      <c r="E134" s="54">
        <v>53266</v>
      </c>
      <c r="G134" s="18" t="s">
        <v>204</v>
      </c>
      <c r="H134" s="18" t="s">
        <v>104</v>
      </c>
      <c r="I134" s="2">
        <v>-2</v>
      </c>
      <c r="K134" s="9">
        <v>179682.14</v>
      </c>
      <c r="L134" s="19"/>
      <c r="M134" s="33">
        <v>115200</v>
      </c>
      <c r="N134" s="20"/>
      <c r="O134" s="33">
        <v>68076</v>
      </c>
      <c r="P134" s="20"/>
      <c r="Q134" s="33">
        <v>2840</v>
      </c>
      <c r="S134" s="103">
        <v>1.5805688868131247</v>
      </c>
      <c r="U134" s="109">
        <v>24</v>
      </c>
    </row>
    <row r="135" spans="1:21" x14ac:dyDescent="0.2">
      <c r="A135" s="4"/>
      <c r="C135" s="63"/>
      <c r="E135" s="18"/>
      <c r="G135" s="18"/>
      <c r="H135" s="18"/>
      <c r="I135" s="2"/>
      <c r="K135" s="17"/>
      <c r="L135" s="37"/>
      <c r="M135" s="64"/>
      <c r="N135" s="64"/>
      <c r="O135" s="64"/>
      <c r="P135" s="64"/>
      <c r="Q135" s="64"/>
      <c r="R135" s="37"/>
      <c r="S135" s="107"/>
      <c r="T135" s="37"/>
      <c r="U135" s="113"/>
    </row>
    <row r="136" spans="1:21" x14ac:dyDescent="0.2">
      <c r="A136" s="4"/>
      <c r="C136" s="66" t="s">
        <v>193</v>
      </c>
      <c r="E136" s="18"/>
      <c r="G136" s="18"/>
      <c r="H136" s="18"/>
      <c r="I136" s="2"/>
      <c r="K136" s="17">
        <f>+SUBTOTAL(9,K133:K135)</f>
        <v>199628.91</v>
      </c>
      <c r="L136" s="37"/>
      <c r="M136" s="64">
        <f>+SUBTOTAL(9,M133:M135)</f>
        <v>119058</v>
      </c>
      <c r="N136" s="64"/>
      <c r="O136" s="64">
        <f>+SUBTOTAL(9,O133:O135)</f>
        <v>84564</v>
      </c>
      <c r="P136" s="64"/>
      <c r="Q136" s="64">
        <f>+SUBTOTAL(9,Q133:Q135)</f>
        <v>3524</v>
      </c>
      <c r="R136" s="37"/>
      <c r="S136" s="103">
        <f>ROUND(Q136/K136*100,2)</f>
        <v>1.77</v>
      </c>
      <c r="U136" s="109">
        <f>IF(Q136=0,"-     ",ROUND(O136/Q136,1))</f>
        <v>24</v>
      </c>
    </row>
    <row r="137" spans="1:21" x14ac:dyDescent="0.2">
      <c r="A137" s="4"/>
      <c r="C137" s="63"/>
      <c r="E137" s="18"/>
      <c r="G137" s="18"/>
      <c r="H137" s="18"/>
      <c r="I137" s="2"/>
      <c r="K137" s="17"/>
      <c r="L137" s="37"/>
      <c r="M137" s="64"/>
      <c r="N137" s="64"/>
      <c r="O137" s="64"/>
      <c r="P137" s="64"/>
      <c r="Q137" s="64"/>
      <c r="R137" s="37"/>
      <c r="S137" s="107"/>
      <c r="T137" s="37"/>
      <c r="U137" s="113"/>
    </row>
    <row r="138" spans="1:21" x14ac:dyDescent="0.2">
      <c r="A138" s="4">
        <v>336</v>
      </c>
      <c r="C138" s="73" t="s">
        <v>194</v>
      </c>
      <c r="E138" s="18"/>
      <c r="G138" s="18"/>
      <c r="H138" s="18"/>
      <c r="I138" s="2"/>
      <c r="K138" s="17"/>
      <c r="L138" s="37"/>
      <c r="M138" s="64"/>
      <c r="N138" s="64"/>
      <c r="O138" s="64"/>
      <c r="P138" s="64"/>
      <c r="Q138" s="64"/>
      <c r="R138" s="37"/>
      <c r="S138" s="107"/>
      <c r="T138" s="37"/>
      <c r="U138" s="113"/>
    </row>
    <row r="139" spans="1:21" s="56" customFormat="1" x14ac:dyDescent="0.2">
      <c r="A139" s="88"/>
      <c r="B139" s="89"/>
      <c r="C139" s="116" t="s">
        <v>80</v>
      </c>
      <c r="E139" s="91">
        <v>53266</v>
      </c>
      <c r="G139" s="92" t="s">
        <v>110</v>
      </c>
      <c r="H139" s="92" t="s">
        <v>104</v>
      </c>
      <c r="I139" s="93">
        <v>-2</v>
      </c>
      <c r="K139" s="29">
        <v>1524326.19</v>
      </c>
      <c r="L139" s="58"/>
      <c r="M139" s="36">
        <v>81056</v>
      </c>
      <c r="N139" s="36"/>
      <c r="O139" s="36">
        <v>1473757</v>
      </c>
      <c r="P139" s="36"/>
      <c r="Q139" s="36">
        <v>60574</v>
      </c>
      <c r="S139" s="105">
        <v>3.973821377431034</v>
      </c>
      <c r="U139" s="112">
        <v>24.3</v>
      </c>
    </row>
    <row r="140" spans="1:21" x14ac:dyDescent="0.2">
      <c r="A140" s="4"/>
      <c r="C140" s="63" t="s">
        <v>76</v>
      </c>
      <c r="E140" s="54">
        <v>53266</v>
      </c>
      <c r="G140" s="18" t="s">
        <v>110</v>
      </c>
      <c r="H140" s="18" t="s">
        <v>104</v>
      </c>
      <c r="I140" s="2">
        <v>-2</v>
      </c>
      <c r="K140" s="9">
        <v>12119.47</v>
      </c>
      <c r="L140" s="19"/>
      <c r="M140" s="33">
        <v>3991</v>
      </c>
      <c r="N140" s="20"/>
      <c r="O140" s="33">
        <v>8371</v>
      </c>
      <c r="P140" s="20"/>
      <c r="Q140" s="33">
        <v>803</v>
      </c>
      <c r="S140" s="103">
        <v>6.6257022790600582</v>
      </c>
      <c r="U140" s="109">
        <v>10.4</v>
      </c>
    </row>
    <row r="141" spans="1:21" x14ac:dyDescent="0.2">
      <c r="A141" s="4"/>
      <c r="C141" s="63"/>
      <c r="E141" s="18"/>
      <c r="G141" s="18"/>
      <c r="H141" s="18"/>
      <c r="I141" s="2"/>
      <c r="K141" s="17"/>
      <c r="L141" s="37"/>
      <c r="M141" s="64"/>
      <c r="N141" s="64"/>
      <c r="O141" s="64"/>
      <c r="P141" s="64"/>
      <c r="Q141" s="64"/>
      <c r="R141" s="37"/>
      <c r="S141" s="107"/>
      <c r="T141" s="37"/>
      <c r="U141" s="113"/>
    </row>
    <row r="142" spans="1:21" x14ac:dyDescent="0.2">
      <c r="A142" s="4"/>
      <c r="C142" s="66" t="s">
        <v>195</v>
      </c>
      <c r="E142" s="18"/>
      <c r="G142" s="18"/>
      <c r="H142" s="18"/>
      <c r="I142" s="2"/>
      <c r="K142" s="67">
        <f>+SUBTOTAL(9,K139:K141)</f>
        <v>1536445.66</v>
      </c>
      <c r="L142" s="37"/>
      <c r="M142" s="68">
        <f>+SUBTOTAL(9,M139:M141)</f>
        <v>85047</v>
      </c>
      <c r="N142" s="64"/>
      <c r="O142" s="68">
        <f>+SUBTOTAL(9,O139:O141)</f>
        <v>1482128</v>
      </c>
      <c r="P142" s="64"/>
      <c r="Q142" s="68">
        <f>+SUBTOTAL(9,Q139:Q141)</f>
        <v>61377</v>
      </c>
      <c r="R142" s="37"/>
      <c r="S142" s="103">
        <f>ROUND(Q142/K142*100,2)</f>
        <v>3.99</v>
      </c>
      <c r="U142" s="109">
        <f>IF(Q142=0,"-     ",ROUND(O142/Q142,1))</f>
        <v>24.1</v>
      </c>
    </row>
    <row r="143" spans="1:21" ht="15.75" x14ac:dyDescent="0.25">
      <c r="A143" s="4"/>
      <c r="C143" s="63"/>
      <c r="E143" s="18"/>
      <c r="G143" s="18"/>
      <c r="H143" s="18"/>
      <c r="I143" s="2"/>
      <c r="K143" s="59"/>
      <c r="L143" s="60"/>
      <c r="M143" s="38"/>
      <c r="N143" s="38"/>
      <c r="O143" s="38"/>
      <c r="P143" s="38"/>
      <c r="Q143" s="38"/>
      <c r="S143" s="104"/>
      <c r="U143" s="110"/>
    </row>
    <row r="144" spans="1:21" ht="15.75" x14ac:dyDescent="0.25">
      <c r="A144" s="4"/>
      <c r="C144" s="69" t="s">
        <v>101</v>
      </c>
      <c r="E144" s="18"/>
      <c r="G144" s="18"/>
      <c r="H144" s="18"/>
      <c r="I144" s="2"/>
      <c r="K144" s="59">
        <f>+SUBTOTAL(9,K111:K143)</f>
        <v>152409782.06999999</v>
      </c>
      <c r="L144" s="60"/>
      <c r="M144" s="38">
        <f>+SUBTOTAL(9,M111:M143)</f>
        <v>19960523</v>
      </c>
      <c r="N144" s="38"/>
      <c r="O144" s="38">
        <f>+SUBTOTAL(9,O111:O143)</f>
        <v>135497455</v>
      </c>
      <c r="P144" s="38"/>
      <c r="Q144" s="38">
        <f>+SUBTOTAL(9,Q111:Q143)</f>
        <v>5641597</v>
      </c>
      <c r="S144" s="106">
        <f>ROUND(Q144/K144*100,2)</f>
        <v>3.7</v>
      </c>
      <c r="U144" s="110"/>
    </row>
    <row r="145" spans="1:21" ht="15.75" x14ac:dyDescent="0.25">
      <c r="A145" s="4"/>
      <c r="C145" s="63"/>
      <c r="E145" s="18"/>
      <c r="G145" s="18"/>
      <c r="H145" s="18"/>
      <c r="I145" s="2"/>
      <c r="K145" s="59"/>
      <c r="L145" s="60"/>
      <c r="M145" s="38"/>
      <c r="N145" s="38"/>
      <c r="O145" s="38"/>
      <c r="P145" s="38"/>
      <c r="Q145" s="38"/>
      <c r="S145" s="104"/>
      <c r="U145" s="110"/>
    </row>
    <row r="146" spans="1:21" ht="15.75" x14ac:dyDescent="0.25">
      <c r="A146" s="4"/>
      <c r="C146" s="44" t="s">
        <v>35</v>
      </c>
      <c r="D146" s="14"/>
      <c r="E146" s="18"/>
      <c r="F146" s="14"/>
      <c r="G146" s="18"/>
      <c r="H146" s="18"/>
      <c r="I146" s="2"/>
      <c r="J146" s="14"/>
      <c r="K146" s="7"/>
      <c r="L146" s="14"/>
      <c r="M146" s="12"/>
      <c r="N146" s="12"/>
      <c r="O146" s="12"/>
      <c r="P146" s="12"/>
      <c r="Q146" s="12"/>
      <c r="R146" s="14"/>
      <c r="S146" s="104"/>
      <c r="T146" s="14"/>
      <c r="U146" s="110"/>
    </row>
    <row r="147" spans="1:21" x14ac:dyDescent="0.2">
      <c r="A147" s="4"/>
      <c r="C147" s="70"/>
      <c r="E147" s="18"/>
      <c r="G147" s="18"/>
      <c r="H147" s="18"/>
      <c r="I147" s="2"/>
      <c r="K147" s="7"/>
      <c r="M147" s="12"/>
      <c r="N147" s="12"/>
      <c r="O147" s="12"/>
      <c r="P147" s="12"/>
      <c r="Q147" s="12"/>
      <c r="S147" s="104"/>
      <c r="U147" s="110"/>
    </row>
    <row r="148" spans="1:21" x14ac:dyDescent="0.2">
      <c r="A148" s="4">
        <v>341</v>
      </c>
      <c r="C148" s="26" t="s">
        <v>36</v>
      </c>
      <c r="K148" s="7"/>
      <c r="M148" s="12"/>
      <c r="N148" s="12"/>
      <c r="O148" s="12"/>
      <c r="P148" s="12"/>
      <c r="Q148" s="12"/>
      <c r="S148" s="102"/>
      <c r="U148" s="111"/>
    </row>
    <row r="149" spans="1:21" x14ac:dyDescent="0.2">
      <c r="A149" s="4"/>
      <c r="C149" s="27" t="s">
        <v>118</v>
      </c>
      <c r="E149" s="54">
        <v>56795</v>
      </c>
      <c r="G149" s="18" t="s">
        <v>210</v>
      </c>
      <c r="H149" s="18" t="s">
        <v>104</v>
      </c>
      <c r="I149" s="2">
        <v>-11</v>
      </c>
      <c r="K149" s="7">
        <v>17752350.77</v>
      </c>
      <c r="L149" s="19"/>
      <c r="M149" s="20">
        <v>6113191</v>
      </c>
      <c r="N149" s="20"/>
      <c r="O149" s="20">
        <v>13591918</v>
      </c>
      <c r="P149" s="20"/>
      <c r="Q149" s="20">
        <v>427406</v>
      </c>
      <c r="S149" s="103">
        <v>2.4076022693415946</v>
      </c>
      <c r="U149" s="109">
        <v>31.8</v>
      </c>
    </row>
    <row r="150" spans="1:21" x14ac:dyDescent="0.2">
      <c r="A150" s="4"/>
      <c r="C150" s="26" t="s">
        <v>106</v>
      </c>
      <c r="E150" s="54">
        <v>44377</v>
      </c>
      <c r="G150" s="18" t="s">
        <v>210</v>
      </c>
      <c r="H150" s="18" t="s">
        <v>104</v>
      </c>
      <c r="I150" s="2">
        <v>-9</v>
      </c>
      <c r="K150" s="7">
        <v>8241.14</v>
      </c>
      <c r="L150" s="19"/>
      <c r="M150" s="20">
        <v>8983</v>
      </c>
      <c r="N150" s="20"/>
      <c r="O150" s="20">
        <v>0</v>
      </c>
      <c r="P150" s="20"/>
      <c r="Q150" s="20">
        <v>0</v>
      </c>
      <c r="S150" s="103" t="s">
        <v>257</v>
      </c>
      <c r="U150" s="109" t="s">
        <v>257</v>
      </c>
    </row>
    <row r="151" spans="1:21" x14ac:dyDescent="0.2">
      <c r="A151" s="4"/>
      <c r="C151" s="27" t="s">
        <v>129</v>
      </c>
      <c r="E151" s="54">
        <v>45838</v>
      </c>
      <c r="G151" s="18" t="s">
        <v>210</v>
      </c>
      <c r="H151" s="18" t="s">
        <v>104</v>
      </c>
      <c r="I151" s="2">
        <v>-6</v>
      </c>
      <c r="K151" s="7">
        <v>64113.35</v>
      </c>
      <c r="L151" s="19"/>
      <c r="M151" s="20">
        <v>67960</v>
      </c>
      <c r="N151" s="20"/>
      <c r="O151" s="20">
        <v>0</v>
      </c>
      <c r="P151" s="20"/>
      <c r="Q151" s="20">
        <v>0</v>
      </c>
      <c r="S151" s="103" t="s">
        <v>257</v>
      </c>
      <c r="U151" s="109" t="s">
        <v>257</v>
      </c>
    </row>
    <row r="152" spans="1:21" x14ac:dyDescent="0.2">
      <c r="A152" s="4"/>
      <c r="C152" s="27" t="s">
        <v>147</v>
      </c>
      <c r="E152" s="54">
        <v>51682</v>
      </c>
      <c r="G152" s="18" t="s">
        <v>210</v>
      </c>
      <c r="H152" s="18" t="s">
        <v>104</v>
      </c>
      <c r="I152" s="2">
        <v>-6</v>
      </c>
      <c r="K152" s="7">
        <v>2484085.38</v>
      </c>
      <c r="L152" s="19"/>
      <c r="M152" s="20">
        <v>1553764</v>
      </c>
      <c r="N152" s="20"/>
      <c r="O152" s="20">
        <v>1079367</v>
      </c>
      <c r="P152" s="20"/>
      <c r="Q152" s="20">
        <v>54913</v>
      </c>
      <c r="S152" s="103">
        <v>2.210592294536994</v>
      </c>
      <c r="U152" s="109">
        <v>19.7</v>
      </c>
    </row>
    <row r="153" spans="1:21" x14ac:dyDescent="0.2">
      <c r="A153" s="4"/>
      <c r="C153" s="27" t="s">
        <v>146</v>
      </c>
      <c r="E153" s="54">
        <v>51682</v>
      </c>
      <c r="G153" s="18" t="s">
        <v>210</v>
      </c>
      <c r="H153" s="18" t="s">
        <v>104</v>
      </c>
      <c r="I153" s="2">
        <v>-7</v>
      </c>
      <c r="K153" s="7">
        <v>1171970.07</v>
      </c>
      <c r="L153" s="19"/>
      <c r="M153" s="20">
        <v>555361</v>
      </c>
      <c r="N153" s="20"/>
      <c r="O153" s="20">
        <v>698647</v>
      </c>
      <c r="P153" s="20"/>
      <c r="Q153" s="20">
        <v>35373</v>
      </c>
      <c r="S153" s="103">
        <v>3.0182511401507033</v>
      </c>
      <c r="U153" s="109">
        <v>19.8</v>
      </c>
    </row>
    <row r="154" spans="1:21" x14ac:dyDescent="0.2">
      <c r="A154" s="4"/>
      <c r="C154" s="27" t="s">
        <v>144</v>
      </c>
      <c r="E154" s="54">
        <v>50951</v>
      </c>
      <c r="G154" s="18" t="s">
        <v>210</v>
      </c>
      <c r="H154" s="18" t="s">
        <v>104</v>
      </c>
      <c r="I154" s="2">
        <v>-7</v>
      </c>
      <c r="K154" s="7">
        <v>122849.05</v>
      </c>
      <c r="L154" s="19"/>
      <c r="M154" s="20">
        <v>62343</v>
      </c>
      <c r="N154" s="20"/>
      <c r="O154" s="20">
        <v>69105</v>
      </c>
      <c r="P154" s="20"/>
      <c r="Q154" s="20">
        <v>3876</v>
      </c>
      <c r="S154" s="103">
        <v>3.1550915534145361</v>
      </c>
      <c r="U154" s="109">
        <v>17.8</v>
      </c>
    </row>
    <row r="155" spans="1:21" x14ac:dyDescent="0.2">
      <c r="A155" s="4"/>
      <c r="C155" s="27" t="s">
        <v>145</v>
      </c>
      <c r="E155" s="54">
        <v>50951</v>
      </c>
      <c r="G155" s="18" t="s">
        <v>210</v>
      </c>
      <c r="H155" s="18" t="s">
        <v>104</v>
      </c>
      <c r="I155" s="2">
        <v>-7</v>
      </c>
      <c r="K155" s="7">
        <v>141832.79</v>
      </c>
      <c r="L155" s="19"/>
      <c r="M155" s="20">
        <v>98378.5</v>
      </c>
      <c r="N155" s="20"/>
      <c r="O155" s="20">
        <v>53383</v>
      </c>
      <c r="P155" s="20"/>
      <c r="Q155" s="20">
        <v>3015</v>
      </c>
      <c r="S155" s="103">
        <v>2.1257425733499282</v>
      </c>
      <c r="U155" s="109">
        <v>17.7</v>
      </c>
    </row>
    <row r="156" spans="1:21" x14ac:dyDescent="0.2">
      <c r="A156" s="4"/>
      <c r="C156" s="27" t="s">
        <v>137</v>
      </c>
      <c r="E156" s="54">
        <v>51682</v>
      </c>
      <c r="G156" s="18" t="s">
        <v>211</v>
      </c>
      <c r="H156" s="18" t="s">
        <v>104</v>
      </c>
      <c r="I156" s="2">
        <v>-3</v>
      </c>
      <c r="K156" s="7">
        <v>923945.85</v>
      </c>
      <c r="L156" s="19"/>
      <c r="M156" s="20">
        <v>175074</v>
      </c>
      <c r="N156" s="20"/>
      <c r="O156" s="20">
        <v>776590</v>
      </c>
      <c r="P156" s="20"/>
      <c r="Q156" s="20">
        <v>39301</v>
      </c>
      <c r="S156" s="103">
        <v>4.2536042561368728</v>
      </c>
      <c r="U156" s="109">
        <v>19.8</v>
      </c>
    </row>
    <row r="157" spans="1:21" x14ac:dyDescent="0.2">
      <c r="A157" s="4"/>
      <c r="C157" s="27" t="s">
        <v>138</v>
      </c>
      <c r="E157" s="54">
        <v>52047</v>
      </c>
      <c r="G157" s="18" t="s">
        <v>210</v>
      </c>
      <c r="H157" s="18" t="s">
        <v>104</v>
      </c>
      <c r="I157" s="2">
        <v>-9</v>
      </c>
      <c r="K157" s="7">
        <v>1555655.08</v>
      </c>
      <c r="L157" s="19"/>
      <c r="M157" s="20">
        <v>993993</v>
      </c>
      <c r="N157" s="20"/>
      <c r="O157" s="20">
        <v>701671</v>
      </c>
      <c r="P157" s="20"/>
      <c r="Q157" s="20">
        <v>34128</v>
      </c>
      <c r="S157" s="103">
        <v>2.1938024976590569</v>
      </c>
      <c r="U157" s="109">
        <v>20.6</v>
      </c>
    </row>
    <row r="158" spans="1:21" x14ac:dyDescent="0.2">
      <c r="A158" s="4"/>
      <c r="C158" s="27" t="s">
        <v>139</v>
      </c>
      <c r="E158" s="54">
        <v>52047</v>
      </c>
      <c r="G158" s="18" t="s">
        <v>210</v>
      </c>
      <c r="H158" s="18" t="s">
        <v>104</v>
      </c>
      <c r="I158" s="2">
        <v>-9</v>
      </c>
      <c r="K158" s="7">
        <v>1467923.89</v>
      </c>
      <c r="L158" s="19"/>
      <c r="M158" s="20">
        <v>940221</v>
      </c>
      <c r="N158" s="20"/>
      <c r="O158" s="20">
        <v>659816</v>
      </c>
      <c r="P158" s="20"/>
      <c r="Q158" s="20">
        <v>32107</v>
      </c>
      <c r="S158" s="103">
        <v>2.1872387402864599</v>
      </c>
      <c r="U158" s="109">
        <v>20.6</v>
      </c>
    </row>
    <row r="159" spans="1:21" x14ac:dyDescent="0.2">
      <c r="A159" s="4"/>
      <c r="C159" s="27" t="s">
        <v>140</v>
      </c>
      <c r="E159" s="54">
        <v>52778</v>
      </c>
      <c r="G159" s="18" t="s">
        <v>210</v>
      </c>
      <c r="H159" s="18" t="s">
        <v>104</v>
      </c>
      <c r="I159" s="2">
        <v>-9</v>
      </c>
      <c r="K159" s="7">
        <v>2083698.13</v>
      </c>
      <c r="L159" s="19"/>
      <c r="M159" s="20">
        <v>1206783</v>
      </c>
      <c r="N159" s="20"/>
      <c r="O159" s="20">
        <v>1064448</v>
      </c>
      <c r="P159" s="20"/>
      <c r="Q159" s="20">
        <v>47246</v>
      </c>
      <c r="S159" s="103">
        <v>2.2674109708972097</v>
      </c>
      <c r="U159" s="109">
        <v>22.5</v>
      </c>
    </row>
    <row r="160" spans="1:21" x14ac:dyDescent="0.2">
      <c r="A160" s="4"/>
      <c r="C160" s="27" t="s">
        <v>141</v>
      </c>
      <c r="E160" s="54">
        <v>52778</v>
      </c>
      <c r="G160" s="18" t="s">
        <v>210</v>
      </c>
      <c r="H160" s="18" t="s">
        <v>104</v>
      </c>
      <c r="I160" s="2">
        <v>-9</v>
      </c>
      <c r="K160" s="7">
        <v>2075526.5</v>
      </c>
      <c r="L160" s="19"/>
      <c r="M160" s="20">
        <v>1202049</v>
      </c>
      <c r="N160" s="20"/>
      <c r="O160" s="20">
        <v>1060275</v>
      </c>
      <c r="P160" s="20"/>
      <c r="Q160" s="20">
        <v>47061</v>
      </c>
      <c r="S160" s="103">
        <v>2.2674246751366463</v>
      </c>
      <c r="U160" s="109">
        <v>22.5</v>
      </c>
    </row>
    <row r="161" spans="1:21" x14ac:dyDescent="0.2">
      <c r="A161" s="4"/>
      <c r="C161" s="27" t="s">
        <v>142</v>
      </c>
      <c r="E161" s="54">
        <v>52778</v>
      </c>
      <c r="G161" s="18" t="s">
        <v>210</v>
      </c>
      <c r="H161" s="18" t="s">
        <v>104</v>
      </c>
      <c r="I161" s="2">
        <v>-9</v>
      </c>
      <c r="K161" s="7">
        <v>2137402.33</v>
      </c>
      <c r="L161" s="19"/>
      <c r="M161" s="20">
        <v>1234234</v>
      </c>
      <c r="N161" s="20"/>
      <c r="O161" s="20">
        <v>1095535</v>
      </c>
      <c r="P161" s="20"/>
      <c r="Q161" s="20">
        <v>48626</v>
      </c>
      <c r="S161" s="103">
        <v>2.27500453786817</v>
      </c>
      <c r="U161" s="109">
        <v>22.5</v>
      </c>
    </row>
    <row r="162" spans="1:21" x14ac:dyDescent="0.2">
      <c r="A162" s="4"/>
      <c r="C162" s="27" t="s">
        <v>143</v>
      </c>
      <c r="E162" s="54">
        <v>52778</v>
      </c>
      <c r="G162" s="18" t="s">
        <v>210</v>
      </c>
      <c r="H162" s="18" t="s">
        <v>104</v>
      </c>
      <c r="I162" s="2">
        <v>-9</v>
      </c>
      <c r="K162" s="29">
        <v>2525013.2200000002</v>
      </c>
      <c r="L162" s="19"/>
      <c r="M162" s="20">
        <v>1282072</v>
      </c>
      <c r="N162" s="20"/>
      <c r="O162" s="20">
        <v>1470192</v>
      </c>
      <c r="P162" s="20"/>
      <c r="Q162" s="20">
        <v>64983</v>
      </c>
      <c r="S162" s="103">
        <v>2.5735706841170516</v>
      </c>
      <c r="U162" s="109">
        <v>22.6</v>
      </c>
    </row>
    <row r="163" spans="1:21" x14ac:dyDescent="0.2">
      <c r="A163" s="4"/>
      <c r="C163" s="27" t="s">
        <v>161</v>
      </c>
      <c r="E163" s="54">
        <v>52778</v>
      </c>
      <c r="G163" s="18" t="s">
        <v>211</v>
      </c>
      <c r="H163" s="18" t="s">
        <v>104</v>
      </c>
      <c r="I163" s="2">
        <v>-1</v>
      </c>
      <c r="K163" s="9">
        <v>639189.55000000005</v>
      </c>
      <c r="L163" s="19"/>
      <c r="M163" s="20">
        <v>48290</v>
      </c>
      <c r="N163" s="20"/>
      <c r="O163" s="20">
        <v>597291</v>
      </c>
      <c r="P163" s="20"/>
      <c r="Q163" s="20">
        <v>26242</v>
      </c>
      <c r="S163" s="103">
        <v>4.1055114245844599</v>
      </c>
      <c r="U163" s="109">
        <v>22.8</v>
      </c>
    </row>
    <row r="164" spans="1:21" x14ac:dyDescent="0.2">
      <c r="A164" s="4"/>
      <c r="C164" s="26"/>
      <c r="E164" s="18"/>
      <c r="G164" s="18"/>
      <c r="H164" s="18"/>
      <c r="I164" s="2"/>
      <c r="K164" s="7"/>
      <c r="M164" s="31"/>
      <c r="N164" s="12"/>
      <c r="O164" s="31"/>
      <c r="P164" s="12"/>
      <c r="Q164" s="31"/>
      <c r="S164" s="104"/>
      <c r="U164" s="110"/>
    </row>
    <row r="165" spans="1:21" x14ac:dyDescent="0.2">
      <c r="A165" s="4"/>
      <c r="C165" s="55" t="s">
        <v>37</v>
      </c>
      <c r="E165" s="18"/>
      <c r="G165" s="18"/>
      <c r="H165" s="18"/>
      <c r="I165" s="2"/>
      <c r="K165" s="7">
        <f>+SUBTOTAL(9,K149:K164)</f>
        <v>35153797.100000001</v>
      </c>
      <c r="M165" s="12">
        <f>+SUBTOTAL(9,M149:M164)</f>
        <v>15542696.5</v>
      </c>
      <c r="N165" s="12"/>
      <c r="O165" s="12">
        <f>+SUBTOTAL(9,O149:O164)</f>
        <v>22918238</v>
      </c>
      <c r="P165" s="12"/>
      <c r="Q165" s="12">
        <f>+SUBTOTAL(9,Q149:Q164)</f>
        <v>864277</v>
      </c>
      <c r="S165" s="103">
        <f>ROUND(Q165/K165*100,2)</f>
        <v>2.46</v>
      </c>
      <c r="U165" s="109">
        <f>IF(Q165=0,"-     ",ROUND(O165/Q165,1))</f>
        <v>26.5</v>
      </c>
    </row>
    <row r="166" spans="1:21" x14ac:dyDescent="0.2">
      <c r="A166" s="4"/>
      <c r="C166" s="55"/>
      <c r="E166" s="18"/>
      <c r="G166" s="18"/>
      <c r="H166" s="18"/>
      <c r="I166" s="2"/>
      <c r="K166" s="7"/>
      <c r="M166" s="12"/>
      <c r="N166" s="12"/>
      <c r="O166" s="12"/>
      <c r="P166" s="12"/>
      <c r="Q166" s="12"/>
      <c r="S166" s="103"/>
      <c r="U166" s="109"/>
    </row>
    <row r="167" spans="1:21" x14ac:dyDescent="0.2">
      <c r="A167" s="4">
        <v>341.2</v>
      </c>
      <c r="C167" s="5" t="s">
        <v>125</v>
      </c>
      <c r="K167" s="7"/>
      <c r="M167" s="12"/>
      <c r="N167" s="12"/>
      <c r="O167" s="12"/>
      <c r="P167" s="12"/>
      <c r="Q167" s="12"/>
      <c r="S167" s="102"/>
      <c r="U167" s="111"/>
    </row>
    <row r="168" spans="1:21" x14ac:dyDescent="0.2">
      <c r="A168" s="4"/>
      <c r="C168" s="26" t="s">
        <v>81</v>
      </c>
      <c r="E168" s="54">
        <v>43281</v>
      </c>
      <c r="G168" s="18" t="s">
        <v>210</v>
      </c>
      <c r="H168" s="18" t="s">
        <v>104</v>
      </c>
      <c r="I168" s="2">
        <v>-10</v>
      </c>
      <c r="K168" s="9">
        <v>320737.94</v>
      </c>
      <c r="L168" s="19"/>
      <c r="M168" s="20">
        <v>702722</v>
      </c>
      <c r="N168" s="20"/>
      <c r="O168" s="20">
        <v>-349910</v>
      </c>
      <c r="P168" s="20"/>
      <c r="Q168" s="20">
        <v>0</v>
      </c>
      <c r="S168" s="103">
        <v>0</v>
      </c>
      <c r="U168" s="109">
        <v>0</v>
      </c>
    </row>
    <row r="169" spans="1:21" x14ac:dyDescent="0.2">
      <c r="A169" s="4"/>
      <c r="C169" s="26"/>
      <c r="E169" s="18"/>
      <c r="G169" s="18"/>
      <c r="H169" s="18"/>
      <c r="I169" s="2"/>
      <c r="K169" s="7"/>
      <c r="M169" s="31"/>
      <c r="N169" s="12"/>
      <c r="O169" s="31"/>
      <c r="P169" s="12"/>
      <c r="Q169" s="31"/>
      <c r="S169" s="104"/>
      <c r="U169" s="110"/>
    </row>
    <row r="170" spans="1:21" x14ac:dyDescent="0.2">
      <c r="A170" s="4"/>
      <c r="C170" s="55" t="s">
        <v>172</v>
      </c>
      <c r="E170" s="18"/>
      <c r="G170" s="18"/>
      <c r="H170" s="18"/>
      <c r="I170" s="2"/>
      <c r="K170" s="7">
        <f>+SUBTOTAL(9,K168:K169)</f>
        <v>320737.94</v>
      </c>
      <c r="M170" s="12">
        <f>+SUBTOTAL(9,M168:M169)</f>
        <v>702722</v>
      </c>
      <c r="N170" s="12"/>
      <c r="O170" s="12">
        <f>+SUBTOTAL(9,O168:O169)</f>
        <v>-349910</v>
      </c>
      <c r="P170" s="12"/>
      <c r="Q170" s="12">
        <f>+SUBTOTAL(9,Q168:Q169)</f>
        <v>0</v>
      </c>
      <c r="S170" s="103">
        <v>0</v>
      </c>
      <c r="U170" s="109">
        <v>0</v>
      </c>
    </row>
    <row r="171" spans="1:21" x14ac:dyDescent="0.2">
      <c r="A171" s="4"/>
      <c r="C171" s="26"/>
      <c r="E171" s="18"/>
      <c r="G171" s="18"/>
      <c r="H171" s="18"/>
      <c r="I171" s="2"/>
      <c r="K171" s="7"/>
      <c r="M171" s="12"/>
      <c r="N171" s="12"/>
      <c r="O171" s="12"/>
      <c r="P171" s="12"/>
      <c r="Q171" s="12"/>
      <c r="S171" s="104"/>
      <c r="U171" s="110"/>
    </row>
    <row r="172" spans="1:21" x14ac:dyDescent="0.2">
      <c r="A172" s="4">
        <v>342</v>
      </c>
      <c r="C172" s="5" t="s">
        <v>82</v>
      </c>
      <c r="K172" s="7"/>
      <c r="M172" s="12"/>
      <c r="N172" s="12"/>
      <c r="O172" s="12"/>
      <c r="P172" s="12"/>
      <c r="Q172" s="12"/>
      <c r="S172" s="102"/>
      <c r="U172" s="111"/>
    </row>
    <row r="173" spans="1:21" x14ac:dyDescent="0.2">
      <c r="A173" s="4"/>
      <c r="C173" s="27" t="s">
        <v>118</v>
      </c>
      <c r="E173" s="54">
        <v>56795</v>
      </c>
      <c r="G173" s="18" t="s">
        <v>113</v>
      </c>
      <c r="H173" s="18" t="s">
        <v>104</v>
      </c>
      <c r="I173" s="2">
        <v>-11</v>
      </c>
      <c r="K173" s="7">
        <v>1839349.29</v>
      </c>
      <c r="L173" s="19"/>
      <c r="M173" s="20">
        <v>1152432</v>
      </c>
      <c r="N173" s="20"/>
      <c r="O173" s="20">
        <v>889246</v>
      </c>
      <c r="P173" s="20"/>
      <c r="Q173" s="20">
        <v>27950</v>
      </c>
      <c r="S173" s="103">
        <v>1.5195591262603525</v>
      </c>
      <c r="U173" s="109">
        <v>31.8</v>
      </c>
    </row>
    <row r="174" spans="1:21" x14ac:dyDescent="0.2">
      <c r="A174" s="4"/>
      <c r="C174" s="27" t="s">
        <v>196</v>
      </c>
      <c r="E174" s="54">
        <v>56795</v>
      </c>
      <c r="G174" s="18" t="s">
        <v>113</v>
      </c>
      <c r="H174" s="18" t="s">
        <v>104</v>
      </c>
      <c r="I174" s="2">
        <v>-11</v>
      </c>
      <c r="K174" s="7">
        <v>6602221.0700000003</v>
      </c>
      <c r="L174" s="19"/>
      <c r="M174" s="20">
        <v>1127572</v>
      </c>
      <c r="N174" s="20"/>
      <c r="O174" s="20">
        <v>6200893</v>
      </c>
      <c r="P174" s="20"/>
      <c r="Q174" s="20">
        <v>194997</v>
      </c>
      <c r="S174" s="103">
        <v>2.9535060691325805</v>
      </c>
      <c r="U174" s="109">
        <v>31.8</v>
      </c>
    </row>
    <row r="175" spans="1:21" x14ac:dyDescent="0.2">
      <c r="A175" s="4"/>
      <c r="C175" s="26" t="s">
        <v>106</v>
      </c>
      <c r="E175" s="54">
        <v>44377</v>
      </c>
      <c r="G175" s="18" t="s">
        <v>113</v>
      </c>
      <c r="H175" s="18" t="s">
        <v>104</v>
      </c>
      <c r="I175" s="2">
        <v>-9</v>
      </c>
      <c r="K175" s="7">
        <v>22229.02</v>
      </c>
      <c r="L175" s="19"/>
      <c r="M175" s="20">
        <v>24229</v>
      </c>
      <c r="N175" s="20"/>
      <c r="O175" s="20">
        <v>1</v>
      </c>
      <c r="P175" s="20"/>
      <c r="Q175" s="20">
        <v>0</v>
      </c>
      <c r="S175" s="103" t="s">
        <v>257</v>
      </c>
      <c r="U175" s="109" t="s">
        <v>257</v>
      </c>
    </row>
    <row r="176" spans="1:21" x14ac:dyDescent="0.2">
      <c r="A176" s="4"/>
      <c r="C176" s="27" t="s">
        <v>128</v>
      </c>
      <c r="E176" s="54">
        <v>45838</v>
      </c>
      <c r="G176" s="18" t="s">
        <v>113</v>
      </c>
      <c r="H176" s="18" t="s">
        <v>104</v>
      </c>
      <c r="I176" s="2">
        <v>-6</v>
      </c>
      <c r="K176" s="7">
        <v>9237.57</v>
      </c>
      <c r="L176" s="19"/>
      <c r="M176" s="20">
        <v>9792</v>
      </c>
      <c r="N176" s="20"/>
      <c r="O176" s="20">
        <v>0</v>
      </c>
      <c r="P176" s="20"/>
      <c r="Q176" s="20">
        <v>0</v>
      </c>
      <c r="S176" s="103" t="s">
        <v>257</v>
      </c>
      <c r="U176" s="109" t="s">
        <v>257</v>
      </c>
    </row>
    <row r="177" spans="1:21" x14ac:dyDescent="0.2">
      <c r="A177" s="4"/>
      <c r="C177" s="27" t="s">
        <v>129</v>
      </c>
      <c r="E177" s="54">
        <v>45838</v>
      </c>
      <c r="G177" s="18" t="s">
        <v>113</v>
      </c>
      <c r="H177" s="18" t="s">
        <v>104</v>
      </c>
      <c r="I177" s="2">
        <v>-6</v>
      </c>
      <c r="K177" s="7">
        <v>21667.08</v>
      </c>
      <c r="L177" s="19"/>
      <c r="M177" s="20">
        <v>22967</v>
      </c>
      <c r="N177" s="20"/>
      <c r="O177" s="20">
        <v>0</v>
      </c>
      <c r="P177" s="20"/>
      <c r="Q177" s="20">
        <v>0</v>
      </c>
      <c r="S177" s="103" t="s">
        <v>257</v>
      </c>
      <c r="U177" s="109" t="s">
        <v>257</v>
      </c>
    </row>
    <row r="178" spans="1:21" x14ac:dyDescent="0.2">
      <c r="A178" s="4"/>
      <c r="C178" s="27" t="s">
        <v>130</v>
      </c>
      <c r="E178" s="54">
        <v>51682</v>
      </c>
      <c r="G178" s="18" t="s">
        <v>113</v>
      </c>
      <c r="H178" s="18" t="s">
        <v>104</v>
      </c>
      <c r="I178" s="2">
        <v>-6</v>
      </c>
      <c r="K178" s="7">
        <v>2235100.61</v>
      </c>
      <c r="L178" s="19"/>
      <c r="M178" s="20">
        <v>1485623</v>
      </c>
      <c r="N178" s="20"/>
      <c r="O178" s="20">
        <v>883584</v>
      </c>
      <c r="P178" s="20"/>
      <c r="Q178" s="20">
        <v>47248</v>
      </c>
      <c r="S178" s="103">
        <v>2.113909315250019</v>
      </c>
      <c r="U178" s="109">
        <v>18.7</v>
      </c>
    </row>
    <row r="179" spans="1:21" x14ac:dyDescent="0.2">
      <c r="A179" s="4"/>
      <c r="C179" s="27" t="s">
        <v>127</v>
      </c>
      <c r="E179" s="54">
        <v>51682</v>
      </c>
      <c r="G179" s="18" t="s">
        <v>113</v>
      </c>
      <c r="H179" s="18" t="s">
        <v>104</v>
      </c>
      <c r="I179" s="2">
        <v>-6</v>
      </c>
      <c r="K179" s="7">
        <v>7693302.29</v>
      </c>
      <c r="L179" s="19"/>
      <c r="M179" s="20">
        <v>1163640</v>
      </c>
      <c r="N179" s="20"/>
      <c r="O179" s="20">
        <v>6991260</v>
      </c>
      <c r="P179" s="20"/>
      <c r="Q179" s="20">
        <v>358159</v>
      </c>
      <c r="S179" s="103">
        <v>4.6554650590754312</v>
      </c>
      <c r="U179" s="109">
        <v>19.5</v>
      </c>
    </row>
    <row r="180" spans="1:21" x14ac:dyDescent="0.2">
      <c r="A180" s="4"/>
      <c r="C180" s="27" t="s">
        <v>146</v>
      </c>
      <c r="E180" s="54">
        <v>51682</v>
      </c>
      <c r="G180" s="18" t="s">
        <v>113</v>
      </c>
      <c r="H180" s="18" t="s">
        <v>104</v>
      </c>
      <c r="I180" s="2">
        <v>-7</v>
      </c>
      <c r="K180" s="7">
        <v>846906.63</v>
      </c>
      <c r="L180" s="19"/>
      <c r="M180" s="20">
        <v>542907</v>
      </c>
      <c r="N180" s="20"/>
      <c r="O180" s="20">
        <v>363283</v>
      </c>
      <c r="P180" s="20"/>
      <c r="Q180" s="20">
        <v>19347</v>
      </c>
      <c r="S180" s="103">
        <v>2.2844312837650116</v>
      </c>
      <c r="U180" s="109">
        <v>18.8</v>
      </c>
    </row>
    <row r="181" spans="1:21" x14ac:dyDescent="0.2">
      <c r="A181" s="4"/>
      <c r="C181" s="27" t="s">
        <v>144</v>
      </c>
      <c r="E181" s="54">
        <v>50951</v>
      </c>
      <c r="G181" s="18" t="s">
        <v>113</v>
      </c>
      <c r="H181" s="18" t="s">
        <v>104</v>
      </c>
      <c r="I181" s="2">
        <v>-7</v>
      </c>
      <c r="K181" s="7">
        <v>766004.64</v>
      </c>
      <c r="L181" s="19"/>
      <c r="M181" s="20">
        <v>385011</v>
      </c>
      <c r="N181" s="20"/>
      <c r="O181" s="20">
        <v>434614</v>
      </c>
      <c r="P181" s="20"/>
      <c r="Q181" s="20">
        <v>24975</v>
      </c>
      <c r="S181" s="103">
        <v>3.2604241144022312</v>
      </c>
      <c r="U181" s="109">
        <v>17.399999999999999</v>
      </c>
    </row>
    <row r="182" spans="1:21" x14ac:dyDescent="0.2">
      <c r="A182" s="4"/>
      <c r="C182" s="27" t="s">
        <v>145</v>
      </c>
      <c r="E182" s="54">
        <v>50951</v>
      </c>
      <c r="G182" s="18" t="s">
        <v>113</v>
      </c>
      <c r="H182" s="18" t="s">
        <v>104</v>
      </c>
      <c r="I182" s="2">
        <v>-7</v>
      </c>
      <c r="K182" s="7">
        <v>483544.93</v>
      </c>
      <c r="L182" s="19"/>
      <c r="M182" s="20">
        <v>209471</v>
      </c>
      <c r="N182" s="20"/>
      <c r="O182" s="20">
        <v>307922</v>
      </c>
      <c r="P182" s="20"/>
      <c r="Q182" s="20">
        <v>17562</v>
      </c>
      <c r="S182" s="103">
        <v>3.6319272337319304</v>
      </c>
      <c r="U182" s="109">
        <v>17.5</v>
      </c>
    </row>
    <row r="183" spans="1:21" x14ac:dyDescent="0.2">
      <c r="A183" s="4"/>
      <c r="C183" s="27" t="s">
        <v>138</v>
      </c>
      <c r="E183" s="54">
        <v>52047</v>
      </c>
      <c r="G183" s="18" t="s">
        <v>113</v>
      </c>
      <c r="H183" s="18" t="s">
        <v>104</v>
      </c>
      <c r="I183" s="2">
        <v>-9</v>
      </c>
      <c r="K183" s="7">
        <v>97996.9</v>
      </c>
      <c r="L183" s="19"/>
      <c r="M183" s="20">
        <v>63627</v>
      </c>
      <c r="N183" s="20"/>
      <c r="O183" s="20">
        <v>43190</v>
      </c>
      <c r="P183" s="20"/>
      <c r="Q183" s="20">
        <v>2200</v>
      </c>
      <c r="S183" s="103">
        <v>2.2449689735083456</v>
      </c>
      <c r="U183" s="109">
        <v>19.600000000000001</v>
      </c>
    </row>
    <row r="184" spans="1:21" x14ac:dyDescent="0.2">
      <c r="A184" s="4"/>
      <c r="C184" s="27" t="s">
        <v>139</v>
      </c>
      <c r="E184" s="54">
        <v>52047</v>
      </c>
      <c r="G184" s="18" t="s">
        <v>113</v>
      </c>
      <c r="H184" s="18" t="s">
        <v>104</v>
      </c>
      <c r="I184" s="2">
        <v>-9</v>
      </c>
      <c r="K184" s="7">
        <v>97861.58</v>
      </c>
      <c r="L184" s="19"/>
      <c r="M184" s="20">
        <v>63545</v>
      </c>
      <c r="N184" s="20"/>
      <c r="O184" s="20">
        <v>43124</v>
      </c>
      <c r="P184" s="20"/>
      <c r="Q184" s="20">
        <v>2196</v>
      </c>
      <c r="S184" s="103">
        <v>2.2439858420434251</v>
      </c>
      <c r="U184" s="109">
        <v>19.600000000000001</v>
      </c>
    </row>
    <row r="185" spans="1:21" x14ac:dyDescent="0.2">
      <c r="A185" s="4"/>
      <c r="C185" s="26" t="s">
        <v>83</v>
      </c>
      <c r="E185" s="54">
        <v>52778</v>
      </c>
      <c r="G185" s="18" t="s">
        <v>113</v>
      </c>
      <c r="H185" s="18" t="s">
        <v>104</v>
      </c>
      <c r="I185" s="2">
        <v>-9</v>
      </c>
      <c r="K185" s="7">
        <v>2320474.2000000002</v>
      </c>
      <c r="L185" s="19"/>
      <c r="M185" s="20">
        <v>1305136</v>
      </c>
      <c r="N185" s="20"/>
      <c r="O185" s="20">
        <v>1224181</v>
      </c>
      <c r="P185" s="20"/>
      <c r="Q185" s="20">
        <v>56832</v>
      </c>
      <c r="S185" s="103">
        <v>2.4491545736642966</v>
      </c>
      <c r="U185" s="109">
        <v>21.5</v>
      </c>
    </row>
    <row r="186" spans="1:21" x14ac:dyDescent="0.2">
      <c r="A186" s="4"/>
      <c r="C186" s="27" t="s">
        <v>140</v>
      </c>
      <c r="E186" s="54">
        <v>52778</v>
      </c>
      <c r="G186" s="18" t="s">
        <v>113</v>
      </c>
      <c r="H186" s="18" t="s">
        <v>104</v>
      </c>
      <c r="I186" s="2">
        <v>-9</v>
      </c>
      <c r="K186" s="7">
        <v>338423.07</v>
      </c>
      <c r="L186" s="19"/>
      <c r="M186" s="20">
        <v>199021</v>
      </c>
      <c r="N186" s="20"/>
      <c r="O186" s="20">
        <v>169860</v>
      </c>
      <c r="P186" s="20"/>
      <c r="Q186" s="20">
        <v>7908</v>
      </c>
      <c r="S186" s="103">
        <v>2.3367201296294606</v>
      </c>
      <c r="U186" s="109">
        <v>21.5</v>
      </c>
    </row>
    <row r="187" spans="1:21" x14ac:dyDescent="0.2">
      <c r="A187" s="4"/>
      <c r="C187" s="27" t="s">
        <v>141</v>
      </c>
      <c r="E187" s="54">
        <v>52778</v>
      </c>
      <c r="G187" s="18" t="s">
        <v>113</v>
      </c>
      <c r="H187" s="18" t="s">
        <v>104</v>
      </c>
      <c r="I187" s="2">
        <v>-9</v>
      </c>
      <c r="K187" s="7">
        <v>337096.18</v>
      </c>
      <c r="L187" s="19"/>
      <c r="M187" s="20">
        <v>198242</v>
      </c>
      <c r="N187" s="20"/>
      <c r="O187" s="20">
        <v>169193</v>
      </c>
      <c r="P187" s="20"/>
      <c r="Q187" s="20">
        <v>7877</v>
      </c>
      <c r="S187" s="103">
        <v>2.3367218222407624</v>
      </c>
      <c r="U187" s="109">
        <v>21.5</v>
      </c>
    </row>
    <row r="188" spans="1:21" x14ac:dyDescent="0.2">
      <c r="A188" s="4"/>
      <c r="C188" s="27" t="s">
        <v>142</v>
      </c>
      <c r="E188" s="54">
        <v>52778</v>
      </c>
      <c r="G188" s="18" t="s">
        <v>113</v>
      </c>
      <c r="H188" s="18" t="s">
        <v>104</v>
      </c>
      <c r="I188" s="2">
        <v>-9</v>
      </c>
      <c r="K188" s="7">
        <v>347146.53</v>
      </c>
      <c r="L188" s="19"/>
      <c r="M188" s="20">
        <v>203577</v>
      </c>
      <c r="N188" s="20"/>
      <c r="O188" s="20">
        <v>174813</v>
      </c>
      <c r="P188" s="20"/>
      <c r="Q188" s="20">
        <v>8138</v>
      </c>
      <c r="S188" s="103">
        <v>2.3442550325938729</v>
      </c>
      <c r="U188" s="109">
        <v>21.5</v>
      </c>
    </row>
    <row r="189" spans="1:21" x14ac:dyDescent="0.2">
      <c r="A189" s="4"/>
      <c r="C189" s="27" t="s">
        <v>143</v>
      </c>
      <c r="E189" s="54">
        <v>52778</v>
      </c>
      <c r="G189" s="18" t="s">
        <v>113</v>
      </c>
      <c r="H189" s="18" t="s">
        <v>104</v>
      </c>
      <c r="I189" s="2">
        <v>-9</v>
      </c>
      <c r="K189" s="9">
        <v>446520.02</v>
      </c>
      <c r="L189" s="19"/>
      <c r="M189" s="20">
        <v>222629</v>
      </c>
      <c r="N189" s="20"/>
      <c r="O189" s="20">
        <v>264078</v>
      </c>
      <c r="P189" s="20"/>
      <c r="Q189" s="20">
        <v>12153</v>
      </c>
      <c r="S189" s="103">
        <v>2.7217144709435424</v>
      </c>
      <c r="U189" s="109">
        <v>21.7</v>
      </c>
    </row>
    <row r="190" spans="1:21" x14ac:dyDescent="0.2">
      <c r="A190" s="4"/>
      <c r="E190" s="18"/>
      <c r="G190" s="18"/>
      <c r="H190" s="18"/>
      <c r="I190" s="2"/>
      <c r="K190" s="7"/>
      <c r="M190" s="31"/>
      <c r="N190" s="12"/>
      <c r="O190" s="31"/>
      <c r="P190" s="12"/>
      <c r="Q190" s="31"/>
      <c r="S190" s="104"/>
      <c r="U190" s="110"/>
    </row>
    <row r="191" spans="1:21" x14ac:dyDescent="0.2">
      <c r="A191" s="4"/>
      <c r="C191" s="55" t="s">
        <v>105</v>
      </c>
      <c r="E191" s="18"/>
      <c r="G191" s="18"/>
      <c r="H191" s="18"/>
      <c r="I191" s="2"/>
      <c r="K191" s="7">
        <f>+SUBTOTAL(9,K173:K190)</f>
        <v>24505081.609999996</v>
      </c>
      <c r="M191" s="12">
        <f>+SUBTOTAL(9,M173:M190)</f>
        <v>8379421</v>
      </c>
      <c r="N191" s="12"/>
      <c r="O191" s="12">
        <f>+SUBTOTAL(9,O173:O190)</f>
        <v>18159242</v>
      </c>
      <c r="P191" s="12"/>
      <c r="Q191" s="12">
        <f>+SUBTOTAL(9,Q173:Q190)</f>
        <v>787542</v>
      </c>
      <c r="S191" s="103">
        <f>ROUND(Q191/K191*100,2)</f>
        <v>3.21</v>
      </c>
      <c r="U191" s="109">
        <f>IF(Q191=0,"-     ",ROUND(O191/Q191,1))</f>
        <v>23.1</v>
      </c>
    </row>
    <row r="192" spans="1:21" x14ac:dyDescent="0.2">
      <c r="A192" s="4"/>
      <c r="E192" s="18"/>
      <c r="G192" s="18"/>
      <c r="H192" s="18"/>
      <c r="I192" s="2"/>
      <c r="K192" s="7"/>
      <c r="M192" s="12"/>
      <c r="N192" s="12"/>
      <c r="O192" s="12"/>
      <c r="P192" s="12"/>
      <c r="Q192" s="12"/>
      <c r="S192" s="104"/>
      <c r="U192" s="110"/>
    </row>
    <row r="193" spans="1:21" x14ac:dyDescent="0.2">
      <c r="A193" s="4">
        <v>343</v>
      </c>
      <c r="C193" s="5" t="s">
        <v>84</v>
      </c>
      <c r="K193" s="7"/>
      <c r="M193" s="12"/>
      <c r="N193" s="12"/>
      <c r="O193" s="12"/>
      <c r="P193" s="12"/>
      <c r="Q193" s="12"/>
      <c r="S193" s="102"/>
      <c r="U193" s="111"/>
    </row>
    <row r="194" spans="1:21" x14ac:dyDescent="0.2">
      <c r="A194" s="4"/>
      <c r="C194" s="27" t="s">
        <v>118</v>
      </c>
      <c r="E194" s="54">
        <v>56795</v>
      </c>
      <c r="G194" s="18" t="s">
        <v>114</v>
      </c>
      <c r="H194" s="18" t="s">
        <v>104</v>
      </c>
      <c r="I194" s="2">
        <v>-11</v>
      </c>
      <c r="K194" s="7">
        <v>77229478.859999999</v>
      </c>
      <c r="L194" s="19"/>
      <c r="M194" s="20">
        <v>9106848</v>
      </c>
      <c r="N194" s="20"/>
      <c r="O194" s="20">
        <v>76617874</v>
      </c>
      <c r="P194" s="20"/>
      <c r="Q194" s="20">
        <v>2886136</v>
      </c>
      <c r="S194" s="103">
        <v>3.7370911245328062</v>
      </c>
      <c r="U194" s="109">
        <v>26.5</v>
      </c>
    </row>
    <row r="195" spans="1:21" x14ac:dyDescent="0.2">
      <c r="A195" s="4"/>
      <c r="C195" s="27" t="s">
        <v>149</v>
      </c>
      <c r="E195" s="54">
        <v>51682</v>
      </c>
      <c r="G195" s="18" t="s">
        <v>114</v>
      </c>
      <c r="H195" s="18" t="s">
        <v>104</v>
      </c>
      <c r="I195" s="2">
        <v>-6</v>
      </c>
      <c r="K195" s="7">
        <v>22146480.789999999</v>
      </c>
      <c r="L195" s="19"/>
      <c r="M195" s="20">
        <v>12294853.189999999</v>
      </c>
      <c r="N195" s="20"/>
      <c r="O195" s="20">
        <v>11180416</v>
      </c>
      <c r="P195" s="20"/>
      <c r="Q195" s="20">
        <v>690529</v>
      </c>
      <c r="S195" s="103">
        <v>3.1180078069640791</v>
      </c>
      <c r="U195" s="109">
        <v>16.2</v>
      </c>
    </row>
    <row r="196" spans="1:21" x14ac:dyDescent="0.2">
      <c r="A196" s="4"/>
      <c r="C196" s="27" t="s">
        <v>146</v>
      </c>
      <c r="E196" s="54">
        <v>51682</v>
      </c>
      <c r="G196" s="18" t="s">
        <v>114</v>
      </c>
      <c r="H196" s="18" t="s">
        <v>104</v>
      </c>
      <c r="I196" s="2">
        <v>-7</v>
      </c>
      <c r="K196" s="7">
        <v>18490042.399999999</v>
      </c>
      <c r="L196" s="19"/>
      <c r="M196" s="20">
        <v>9554538</v>
      </c>
      <c r="N196" s="20"/>
      <c r="O196" s="20">
        <v>10229807</v>
      </c>
      <c r="P196" s="20"/>
      <c r="Q196" s="20">
        <v>615056</v>
      </c>
      <c r="S196" s="103">
        <v>3.3264174667333375</v>
      </c>
      <c r="U196" s="109">
        <v>16.600000000000001</v>
      </c>
    </row>
    <row r="197" spans="1:21" x14ac:dyDescent="0.2">
      <c r="A197" s="4"/>
      <c r="C197" s="27" t="s">
        <v>144</v>
      </c>
      <c r="E197" s="54">
        <v>50951</v>
      </c>
      <c r="G197" s="18" t="s">
        <v>114</v>
      </c>
      <c r="H197" s="18" t="s">
        <v>104</v>
      </c>
      <c r="I197" s="2">
        <v>-7</v>
      </c>
      <c r="K197" s="7">
        <v>24595872.940000001</v>
      </c>
      <c r="L197" s="19"/>
      <c r="M197" s="20">
        <v>10121636</v>
      </c>
      <c r="N197" s="20"/>
      <c r="O197" s="20">
        <v>16195948</v>
      </c>
      <c r="P197" s="20"/>
      <c r="Q197" s="20">
        <v>1038341</v>
      </c>
      <c r="S197" s="103">
        <v>4.221606618854163</v>
      </c>
      <c r="U197" s="109">
        <v>15.6</v>
      </c>
    </row>
    <row r="198" spans="1:21" x14ac:dyDescent="0.2">
      <c r="A198" s="4"/>
      <c r="C198" s="27" t="s">
        <v>145</v>
      </c>
      <c r="E198" s="54">
        <v>50951</v>
      </c>
      <c r="G198" s="18" t="s">
        <v>114</v>
      </c>
      <c r="H198" s="18" t="s">
        <v>104</v>
      </c>
      <c r="I198" s="2">
        <v>-7</v>
      </c>
      <c r="K198" s="7">
        <v>18757899.199999999</v>
      </c>
      <c r="L198" s="19"/>
      <c r="M198" s="20">
        <v>13032791</v>
      </c>
      <c r="N198" s="20"/>
      <c r="O198" s="20">
        <v>7038161</v>
      </c>
      <c r="P198" s="20"/>
      <c r="Q198" s="20">
        <v>479180</v>
      </c>
      <c r="S198" s="103">
        <v>2.554550458401013</v>
      </c>
      <c r="U198" s="109">
        <v>14.7</v>
      </c>
    </row>
    <row r="199" spans="1:21" x14ac:dyDescent="0.2">
      <c r="A199" s="4"/>
      <c r="C199" s="27" t="s">
        <v>150</v>
      </c>
      <c r="E199" s="54">
        <v>52047</v>
      </c>
      <c r="G199" s="18" t="s">
        <v>114</v>
      </c>
      <c r="H199" s="18" t="s">
        <v>104</v>
      </c>
      <c r="I199" s="2">
        <v>-9</v>
      </c>
      <c r="K199" s="7">
        <v>19076951.789999999</v>
      </c>
      <c r="L199" s="19"/>
      <c r="M199" s="20">
        <v>8721495</v>
      </c>
      <c r="N199" s="20"/>
      <c r="O199" s="20">
        <v>12072382</v>
      </c>
      <c r="P199" s="20"/>
      <c r="Q199" s="20">
        <v>681922</v>
      </c>
      <c r="S199" s="103">
        <v>3.5745857488482971</v>
      </c>
      <c r="U199" s="109">
        <v>17.7</v>
      </c>
    </row>
    <row r="200" spans="1:21" x14ac:dyDescent="0.2">
      <c r="A200" s="4"/>
      <c r="C200" s="27" t="s">
        <v>139</v>
      </c>
      <c r="E200" s="54">
        <v>52047</v>
      </c>
      <c r="G200" s="18" t="s">
        <v>114</v>
      </c>
      <c r="H200" s="18" t="s">
        <v>104</v>
      </c>
      <c r="I200" s="2">
        <v>-9</v>
      </c>
      <c r="K200" s="7">
        <v>14587942.800000001</v>
      </c>
      <c r="L200" s="19"/>
      <c r="M200" s="20">
        <v>8365698</v>
      </c>
      <c r="N200" s="20"/>
      <c r="O200" s="20">
        <v>7535160</v>
      </c>
      <c r="P200" s="20"/>
      <c r="Q200" s="20">
        <v>447566</v>
      </c>
      <c r="S200" s="103">
        <v>3.0680542564233249</v>
      </c>
      <c r="U200" s="109">
        <v>16.8</v>
      </c>
    </row>
    <row r="201" spans="1:21" x14ac:dyDescent="0.2">
      <c r="A201" s="4"/>
      <c r="C201" s="27" t="s">
        <v>140</v>
      </c>
      <c r="E201" s="54">
        <v>52778</v>
      </c>
      <c r="G201" s="18" t="s">
        <v>114</v>
      </c>
      <c r="H201" s="18" t="s">
        <v>104</v>
      </c>
      <c r="I201" s="2">
        <v>-9</v>
      </c>
      <c r="K201" s="7">
        <v>15749993.26</v>
      </c>
      <c r="L201" s="19"/>
      <c r="M201" s="20">
        <v>7933988</v>
      </c>
      <c r="N201" s="20"/>
      <c r="O201" s="20">
        <v>9233505</v>
      </c>
      <c r="P201" s="20"/>
      <c r="Q201" s="20">
        <v>500192</v>
      </c>
      <c r="S201" s="103">
        <v>3.1758235812730753</v>
      </c>
      <c r="U201" s="109">
        <v>18.5</v>
      </c>
    </row>
    <row r="202" spans="1:21" x14ac:dyDescent="0.2">
      <c r="A202" s="4"/>
      <c r="C202" s="27" t="s">
        <v>141</v>
      </c>
      <c r="E202" s="54">
        <v>52778</v>
      </c>
      <c r="G202" s="18" t="s">
        <v>114</v>
      </c>
      <c r="H202" s="18" t="s">
        <v>104</v>
      </c>
      <c r="I202" s="2">
        <v>-9</v>
      </c>
      <c r="K202" s="7">
        <v>14878576.369999999</v>
      </c>
      <c r="L202" s="19"/>
      <c r="M202" s="20">
        <v>8038753</v>
      </c>
      <c r="N202" s="20"/>
      <c r="O202" s="20">
        <v>8178895</v>
      </c>
      <c r="P202" s="20"/>
      <c r="Q202" s="20">
        <v>449769</v>
      </c>
      <c r="S202" s="103">
        <v>3.022930345048866</v>
      </c>
      <c r="U202" s="109">
        <v>18.2</v>
      </c>
    </row>
    <row r="203" spans="1:21" x14ac:dyDescent="0.2">
      <c r="A203" s="4"/>
      <c r="C203" s="27" t="s">
        <v>142</v>
      </c>
      <c r="E203" s="54">
        <v>52778</v>
      </c>
      <c r="G203" s="18" t="s">
        <v>114</v>
      </c>
      <c r="H203" s="18" t="s">
        <v>104</v>
      </c>
      <c r="I203" s="2">
        <v>-9</v>
      </c>
      <c r="K203" s="7">
        <v>14834269.42</v>
      </c>
      <c r="L203" s="19"/>
      <c r="M203" s="20">
        <v>8091950.75</v>
      </c>
      <c r="N203" s="20"/>
      <c r="O203" s="20">
        <v>8077403</v>
      </c>
      <c r="P203" s="20"/>
      <c r="Q203" s="20">
        <v>443833</v>
      </c>
      <c r="S203" s="103">
        <v>2.9919437717749098</v>
      </c>
      <c r="U203" s="109">
        <v>18.2</v>
      </c>
    </row>
    <row r="204" spans="1:21" x14ac:dyDescent="0.2">
      <c r="A204" s="4"/>
      <c r="C204" s="27" t="s">
        <v>143</v>
      </c>
      <c r="E204" s="54">
        <v>52778</v>
      </c>
      <c r="G204" s="18" t="s">
        <v>114</v>
      </c>
      <c r="H204" s="18" t="s">
        <v>104</v>
      </c>
      <c r="I204" s="2">
        <v>-9</v>
      </c>
      <c r="K204" s="9">
        <v>15319370.82</v>
      </c>
      <c r="L204" s="19"/>
      <c r="M204" s="33">
        <v>8116525.9000000004</v>
      </c>
      <c r="N204" s="20"/>
      <c r="O204" s="33">
        <v>8581588</v>
      </c>
      <c r="P204" s="20"/>
      <c r="Q204" s="33">
        <v>467367</v>
      </c>
      <c r="S204" s="103">
        <v>3.0508237282815509</v>
      </c>
      <c r="U204" s="109">
        <v>18.399999999999999</v>
      </c>
    </row>
    <row r="205" spans="1:21" x14ac:dyDescent="0.2">
      <c r="A205" s="4"/>
      <c r="E205" s="18"/>
      <c r="G205" s="18"/>
      <c r="H205" s="18"/>
      <c r="I205" s="2"/>
      <c r="K205" s="7"/>
      <c r="L205" s="19"/>
      <c r="M205" s="20"/>
      <c r="N205" s="20"/>
      <c r="O205" s="20"/>
      <c r="P205" s="20"/>
      <c r="Q205" s="20"/>
      <c r="S205" s="104"/>
      <c r="U205" s="110"/>
    </row>
    <row r="206" spans="1:21" x14ac:dyDescent="0.2">
      <c r="A206" s="4"/>
      <c r="C206" s="55" t="s">
        <v>107</v>
      </c>
      <c r="E206" s="18"/>
      <c r="G206" s="18"/>
      <c r="H206" s="18"/>
      <c r="I206" s="2"/>
      <c r="K206" s="7">
        <f>+SUBTOTAL(9,K194:K205)</f>
        <v>255666878.64999998</v>
      </c>
      <c r="M206" s="12">
        <f>+SUBTOTAL(9,M194:M205)</f>
        <v>103379076.84</v>
      </c>
      <c r="N206" s="12"/>
      <c r="O206" s="12">
        <f>+SUBTOTAL(9,O194:O205)</f>
        <v>174941139</v>
      </c>
      <c r="P206" s="12"/>
      <c r="Q206" s="12">
        <f>+SUBTOTAL(9,Q194:Q205)</f>
        <v>8699891</v>
      </c>
      <c r="S206" s="103">
        <f>ROUND(Q206/K206*100,2)</f>
        <v>3.4</v>
      </c>
      <c r="U206" s="109">
        <f>IF(Q206=0,"-     ",ROUND(O206/Q206,1))</f>
        <v>20.100000000000001</v>
      </c>
    </row>
    <row r="207" spans="1:21" x14ac:dyDescent="0.2">
      <c r="A207" s="4"/>
      <c r="E207" s="18"/>
      <c r="G207" s="18"/>
      <c r="H207" s="18"/>
      <c r="I207" s="2"/>
      <c r="K207" s="7"/>
      <c r="M207" s="12"/>
      <c r="N207" s="12"/>
      <c r="O207" s="12"/>
      <c r="P207" s="12"/>
      <c r="Q207" s="12"/>
      <c r="S207" s="104"/>
      <c r="U207" s="110"/>
    </row>
    <row r="208" spans="1:21" x14ac:dyDescent="0.2">
      <c r="A208" s="4">
        <v>344</v>
      </c>
      <c r="C208" s="5" t="s">
        <v>85</v>
      </c>
      <c r="K208" s="7"/>
      <c r="M208" s="12"/>
      <c r="N208" s="12"/>
      <c r="O208" s="12"/>
      <c r="P208" s="12"/>
      <c r="Q208" s="12"/>
      <c r="S208" s="102"/>
      <c r="U208" s="111"/>
    </row>
    <row r="209" spans="1:21" x14ac:dyDescent="0.2">
      <c r="A209" s="4"/>
      <c r="C209" s="27" t="s">
        <v>118</v>
      </c>
      <c r="E209" s="54">
        <v>56795</v>
      </c>
      <c r="G209" s="18" t="s">
        <v>112</v>
      </c>
      <c r="H209" s="18" t="s">
        <v>104</v>
      </c>
      <c r="I209" s="2">
        <v>-11</v>
      </c>
      <c r="K209" s="7">
        <v>17526759.719999999</v>
      </c>
      <c r="L209" s="19"/>
      <c r="M209" s="20">
        <v>3408142</v>
      </c>
      <c r="N209" s="20"/>
      <c r="O209" s="20">
        <v>16046561</v>
      </c>
      <c r="P209" s="20"/>
      <c r="Q209" s="20">
        <v>479318</v>
      </c>
      <c r="S209" s="103">
        <v>2.734778177240853</v>
      </c>
      <c r="U209" s="109">
        <v>33.5</v>
      </c>
    </row>
    <row r="210" spans="1:21" x14ac:dyDescent="0.2">
      <c r="A210" s="4"/>
      <c r="C210" s="26" t="s">
        <v>106</v>
      </c>
      <c r="E210" s="54">
        <v>44377</v>
      </c>
      <c r="G210" s="18" t="s">
        <v>112</v>
      </c>
      <c r="H210" s="18" t="s">
        <v>104</v>
      </c>
      <c r="I210" s="2">
        <v>-9</v>
      </c>
      <c r="K210" s="7">
        <v>1919304.7</v>
      </c>
      <c r="L210" s="19"/>
      <c r="M210" s="20">
        <v>2092042</v>
      </c>
      <c r="N210" s="20"/>
      <c r="O210" s="20">
        <v>0</v>
      </c>
      <c r="P210" s="20"/>
      <c r="Q210" s="20">
        <v>0</v>
      </c>
      <c r="S210" s="103" t="s">
        <v>257</v>
      </c>
      <c r="U210" s="109" t="s">
        <v>257</v>
      </c>
    </row>
    <row r="211" spans="1:21" x14ac:dyDescent="0.2">
      <c r="A211" s="4"/>
      <c r="C211" s="27" t="s">
        <v>128</v>
      </c>
      <c r="E211" s="54">
        <v>45838</v>
      </c>
      <c r="G211" s="18" t="s">
        <v>112</v>
      </c>
      <c r="H211" s="18" t="s">
        <v>104</v>
      </c>
      <c r="I211" s="2">
        <v>-6</v>
      </c>
      <c r="K211" s="7">
        <v>1539958.99</v>
      </c>
      <c r="L211" s="19"/>
      <c r="M211" s="20">
        <v>1632357</v>
      </c>
      <c r="N211" s="20"/>
      <c r="O211" s="20">
        <v>0</v>
      </c>
      <c r="P211" s="20"/>
      <c r="Q211" s="20">
        <v>0</v>
      </c>
      <c r="S211" s="103" t="s">
        <v>257</v>
      </c>
      <c r="U211" s="109" t="s">
        <v>257</v>
      </c>
    </row>
    <row r="212" spans="1:21" x14ac:dyDescent="0.2">
      <c r="A212" s="4"/>
      <c r="C212" s="27" t="s">
        <v>148</v>
      </c>
      <c r="E212" s="54">
        <v>45838</v>
      </c>
      <c r="G212" s="18" t="s">
        <v>112</v>
      </c>
      <c r="H212" s="18" t="s">
        <v>104</v>
      </c>
      <c r="I212" s="2">
        <v>-6</v>
      </c>
      <c r="K212" s="7">
        <v>3334813.58</v>
      </c>
      <c r="L212" s="19"/>
      <c r="M212" s="20">
        <v>3496711</v>
      </c>
      <c r="N212" s="20"/>
      <c r="O212" s="20">
        <v>38191</v>
      </c>
      <c r="P212" s="20"/>
      <c r="Q212" s="20">
        <v>9548</v>
      </c>
      <c r="S212" s="103">
        <v>0.28631285590482691</v>
      </c>
      <c r="U212" s="109">
        <v>4</v>
      </c>
    </row>
    <row r="213" spans="1:21" x14ac:dyDescent="0.2">
      <c r="A213" s="4"/>
      <c r="C213" s="27" t="s">
        <v>149</v>
      </c>
      <c r="E213" s="54">
        <v>51682</v>
      </c>
      <c r="G213" s="18" t="s">
        <v>112</v>
      </c>
      <c r="H213" s="18" t="s">
        <v>104</v>
      </c>
      <c r="I213" s="2">
        <v>-6</v>
      </c>
      <c r="K213" s="7">
        <v>6035684.5599999996</v>
      </c>
      <c r="L213" s="19"/>
      <c r="M213" s="20">
        <v>3357428</v>
      </c>
      <c r="N213" s="20"/>
      <c r="O213" s="20">
        <v>3040398</v>
      </c>
      <c r="P213" s="20"/>
      <c r="Q213" s="20">
        <v>155570</v>
      </c>
      <c r="S213" s="103">
        <v>2.5775038183904031</v>
      </c>
      <c r="U213" s="109">
        <v>19.5</v>
      </c>
    </row>
    <row r="214" spans="1:21" x14ac:dyDescent="0.2">
      <c r="A214" s="4"/>
      <c r="C214" s="27" t="s">
        <v>146</v>
      </c>
      <c r="E214" s="54">
        <v>51682</v>
      </c>
      <c r="G214" s="18" t="s">
        <v>112</v>
      </c>
      <c r="H214" s="18" t="s">
        <v>104</v>
      </c>
      <c r="I214" s="2">
        <v>-7</v>
      </c>
      <c r="K214" s="7">
        <v>3448727.25</v>
      </c>
      <c r="L214" s="19"/>
      <c r="M214" s="20">
        <v>2070607</v>
      </c>
      <c r="N214" s="20"/>
      <c r="O214" s="20">
        <v>1619531</v>
      </c>
      <c r="P214" s="20"/>
      <c r="Q214" s="20">
        <v>82743</v>
      </c>
      <c r="S214" s="103">
        <v>2.3992329344108034</v>
      </c>
      <c r="U214" s="109">
        <v>19.600000000000001</v>
      </c>
    </row>
    <row r="215" spans="1:21" x14ac:dyDescent="0.2">
      <c r="A215" s="4"/>
      <c r="C215" s="27" t="s">
        <v>144</v>
      </c>
      <c r="E215" s="54">
        <v>50951</v>
      </c>
      <c r="G215" s="18" t="s">
        <v>112</v>
      </c>
      <c r="H215" s="18" t="s">
        <v>104</v>
      </c>
      <c r="I215" s="2">
        <v>-7</v>
      </c>
      <c r="K215" s="7">
        <v>2449473.2200000002</v>
      </c>
      <c r="L215" s="19"/>
      <c r="M215" s="20">
        <v>1747556</v>
      </c>
      <c r="N215" s="20"/>
      <c r="O215" s="20">
        <v>873380</v>
      </c>
      <c r="P215" s="20"/>
      <c r="Q215" s="20">
        <v>49653</v>
      </c>
      <c r="S215" s="103">
        <v>2.0270889101616714</v>
      </c>
      <c r="U215" s="109">
        <v>17.600000000000001</v>
      </c>
    </row>
    <row r="216" spans="1:21" x14ac:dyDescent="0.2">
      <c r="A216" s="4"/>
      <c r="C216" s="27" t="s">
        <v>145</v>
      </c>
      <c r="E216" s="54">
        <v>50951</v>
      </c>
      <c r="G216" s="18" t="s">
        <v>112</v>
      </c>
      <c r="H216" s="18" t="s">
        <v>104</v>
      </c>
      <c r="I216" s="2">
        <v>-7</v>
      </c>
      <c r="K216" s="7">
        <v>2508210.1800000002</v>
      </c>
      <c r="L216" s="19"/>
      <c r="M216" s="20">
        <v>1596797</v>
      </c>
      <c r="N216" s="20"/>
      <c r="O216" s="20">
        <v>1086988</v>
      </c>
      <c r="P216" s="20"/>
      <c r="Q216" s="20">
        <v>61552</v>
      </c>
      <c r="S216" s="103">
        <v>2.4540208189410984</v>
      </c>
      <c r="U216" s="109">
        <v>17.7</v>
      </c>
    </row>
    <row r="217" spans="1:21" x14ac:dyDescent="0.2">
      <c r="A217" s="4"/>
      <c r="C217" s="27" t="s">
        <v>137</v>
      </c>
      <c r="E217" s="54">
        <v>51682</v>
      </c>
      <c r="G217" s="18" t="s">
        <v>212</v>
      </c>
      <c r="H217" s="18" t="s">
        <v>104</v>
      </c>
      <c r="I217" s="2">
        <v>-3</v>
      </c>
      <c r="K217" s="7">
        <v>8363103.3600000003</v>
      </c>
      <c r="L217" s="19"/>
      <c r="M217" s="20">
        <v>1957394</v>
      </c>
      <c r="N217" s="20"/>
      <c r="O217" s="20">
        <v>6656602</v>
      </c>
      <c r="P217" s="20"/>
      <c r="Q217" s="20">
        <v>387237</v>
      </c>
      <c r="S217" s="103">
        <v>4.6303026918466781</v>
      </c>
      <c r="U217" s="109">
        <v>17.2</v>
      </c>
    </row>
    <row r="218" spans="1:21" x14ac:dyDescent="0.2">
      <c r="A218" s="4"/>
      <c r="C218" s="27" t="s">
        <v>150</v>
      </c>
      <c r="E218" s="54">
        <v>52047</v>
      </c>
      <c r="G218" s="18" t="s">
        <v>112</v>
      </c>
      <c r="H218" s="18" t="s">
        <v>104</v>
      </c>
      <c r="I218" s="2">
        <v>-9</v>
      </c>
      <c r="K218" s="7">
        <v>1635904.01</v>
      </c>
      <c r="L218" s="19"/>
      <c r="M218" s="20">
        <v>995948</v>
      </c>
      <c r="N218" s="20"/>
      <c r="O218" s="20">
        <v>787187</v>
      </c>
      <c r="P218" s="20"/>
      <c r="Q218" s="20">
        <v>38341</v>
      </c>
      <c r="S218" s="103">
        <v>2.3437194215325632</v>
      </c>
      <c r="U218" s="109">
        <v>20.5</v>
      </c>
    </row>
    <row r="219" spans="1:21" x14ac:dyDescent="0.2">
      <c r="A219" s="4"/>
      <c r="C219" s="27" t="s">
        <v>139</v>
      </c>
      <c r="E219" s="54">
        <v>52047</v>
      </c>
      <c r="G219" s="18" t="s">
        <v>112</v>
      </c>
      <c r="H219" s="18" t="s">
        <v>104</v>
      </c>
      <c r="I219" s="2">
        <v>-9</v>
      </c>
      <c r="K219" s="7">
        <v>1595963.67</v>
      </c>
      <c r="L219" s="19"/>
      <c r="M219" s="20">
        <v>957421</v>
      </c>
      <c r="N219" s="20"/>
      <c r="O219" s="20">
        <v>782179</v>
      </c>
      <c r="P219" s="20"/>
      <c r="Q219" s="20">
        <v>38102</v>
      </c>
      <c r="S219" s="103">
        <v>2.3873977031068634</v>
      </c>
      <c r="U219" s="109">
        <v>20.5</v>
      </c>
    </row>
    <row r="220" spans="1:21" x14ac:dyDescent="0.2">
      <c r="A220" s="4"/>
      <c r="C220" s="27" t="s">
        <v>140</v>
      </c>
      <c r="E220" s="54">
        <v>52778</v>
      </c>
      <c r="G220" s="18" t="s">
        <v>112</v>
      </c>
      <c r="H220" s="18" t="s">
        <v>104</v>
      </c>
      <c r="I220" s="2">
        <v>-9</v>
      </c>
      <c r="K220" s="7">
        <v>1793484.14</v>
      </c>
      <c r="L220" s="19"/>
      <c r="M220" s="20">
        <v>974706</v>
      </c>
      <c r="N220" s="20"/>
      <c r="O220" s="20">
        <v>980192</v>
      </c>
      <c r="P220" s="20"/>
      <c r="Q220" s="20">
        <v>43541</v>
      </c>
      <c r="S220" s="103">
        <v>2.4277326478058514</v>
      </c>
      <c r="U220" s="109">
        <v>22.5</v>
      </c>
    </row>
    <row r="221" spans="1:21" x14ac:dyDescent="0.2">
      <c r="A221" s="4"/>
      <c r="C221" s="27" t="s">
        <v>141</v>
      </c>
      <c r="E221" s="54">
        <v>52778</v>
      </c>
      <c r="G221" s="18" t="s">
        <v>112</v>
      </c>
      <c r="H221" s="18" t="s">
        <v>104</v>
      </c>
      <c r="I221" s="2">
        <v>-9</v>
      </c>
      <c r="K221" s="7">
        <v>1783864.62</v>
      </c>
      <c r="L221" s="19"/>
      <c r="M221" s="20">
        <v>969212</v>
      </c>
      <c r="N221" s="20"/>
      <c r="O221" s="20">
        <v>975200</v>
      </c>
      <c r="P221" s="20"/>
      <c r="Q221" s="20">
        <v>43320</v>
      </c>
      <c r="S221" s="103">
        <v>2.4284354044759291</v>
      </c>
      <c r="U221" s="109">
        <v>22.5</v>
      </c>
    </row>
    <row r="222" spans="1:21" x14ac:dyDescent="0.2">
      <c r="A222" s="4"/>
      <c r="C222" s="27" t="s">
        <v>142</v>
      </c>
      <c r="D222" s="14"/>
      <c r="E222" s="54">
        <v>52778</v>
      </c>
      <c r="F222" s="14"/>
      <c r="G222" s="18" t="s">
        <v>112</v>
      </c>
      <c r="H222" s="18" t="s">
        <v>104</v>
      </c>
      <c r="I222" s="2">
        <v>-9</v>
      </c>
      <c r="K222" s="7">
        <v>1996602.87</v>
      </c>
      <c r="L222" s="19"/>
      <c r="M222" s="20">
        <v>697437</v>
      </c>
      <c r="N222" s="20"/>
      <c r="O222" s="20">
        <v>1478860</v>
      </c>
      <c r="P222" s="20"/>
      <c r="Q222" s="20">
        <v>65327</v>
      </c>
      <c r="S222" s="103">
        <v>3.2719075476436634</v>
      </c>
      <c r="U222" s="109">
        <v>22.6</v>
      </c>
    </row>
    <row r="223" spans="1:21" x14ac:dyDescent="0.2">
      <c r="A223" s="4"/>
      <c r="C223" s="27" t="s">
        <v>143</v>
      </c>
      <c r="D223" s="14"/>
      <c r="E223" s="54">
        <v>52778</v>
      </c>
      <c r="F223" s="14"/>
      <c r="G223" s="18" t="s">
        <v>112</v>
      </c>
      <c r="H223" s="18" t="s">
        <v>104</v>
      </c>
      <c r="I223" s="2">
        <v>-9</v>
      </c>
      <c r="K223" s="7">
        <v>1974606.31</v>
      </c>
      <c r="L223" s="19"/>
      <c r="M223" s="20">
        <v>963140.03</v>
      </c>
      <c r="N223" s="20"/>
      <c r="O223" s="20">
        <v>1189181</v>
      </c>
      <c r="P223" s="20"/>
      <c r="Q223" s="20">
        <v>52650</v>
      </c>
      <c r="S223" s="103">
        <v>2.6663542870983736</v>
      </c>
      <c r="U223" s="109">
        <v>22.6</v>
      </c>
    </row>
    <row r="224" spans="1:21" x14ac:dyDescent="0.2">
      <c r="A224" s="4"/>
      <c r="C224" s="27" t="s">
        <v>161</v>
      </c>
      <c r="D224" s="14"/>
      <c r="E224" s="54">
        <v>52778</v>
      </c>
      <c r="F224" s="14"/>
      <c r="G224" s="18" t="s">
        <v>212</v>
      </c>
      <c r="H224" s="18" t="s">
        <v>104</v>
      </c>
      <c r="I224" s="2">
        <v>-1</v>
      </c>
      <c r="K224" s="7">
        <v>562952.81000000006</v>
      </c>
      <c r="L224" s="19"/>
      <c r="M224" s="20">
        <v>43417</v>
      </c>
      <c r="N224" s="20"/>
      <c r="O224" s="20">
        <v>525165</v>
      </c>
      <c r="P224" s="20"/>
      <c r="Q224" s="20">
        <v>25742</v>
      </c>
      <c r="S224" s="103">
        <v>4.5726745728474114</v>
      </c>
      <c r="U224" s="109">
        <v>20.399999999999999</v>
      </c>
    </row>
    <row r="225" spans="1:21" x14ac:dyDescent="0.2">
      <c r="A225" s="4"/>
      <c r="C225" s="27" t="s">
        <v>158</v>
      </c>
      <c r="E225" s="54" t="s">
        <v>109</v>
      </c>
      <c r="G225" s="18" t="s">
        <v>212</v>
      </c>
      <c r="H225" s="18"/>
      <c r="I225" s="2">
        <v>-10</v>
      </c>
      <c r="K225" s="9">
        <v>57651.55</v>
      </c>
      <c r="L225" s="19"/>
      <c r="M225" s="20">
        <v>7525</v>
      </c>
      <c r="N225" s="20"/>
      <c r="O225" s="20">
        <v>55892</v>
      </c>
      <c r="P225" s="20"/>
      <c r="Q225" s="20">
        <v>2541</v>
      </c>
      <c r="S225" s="103">
        <v>4.4075137615554132</v>
      </c>
      <c r="U225" s="109">
        <v>22</v>
      </c>
    </row>
    <row r="226" spans="1:21" x14ac:dyDescent="0.2">
      <c r="A226" s="4"/>
      <c r="E226" s="18"/>
      <c r="G226" s="18"/>
      <c r="H226" s="18"/>
      <c r="I226" s="2"/>
      <c r="K226" s="7"/>
      <c r="M226" s="31"/>
      <c r="N226" s="12"/>
      <c r="O226" s="31"/>
      <c r="P226" s="12"/>
      <c r="Q226" s="31"/>
      <c r="S226" s="104"/>
      <c r="U226" s="110"/>
    </row>
    <row r="227" spans="1:21" x14ac:dyDescent="0.2">
      <c r="A227" s="4"/>
      <c r="C227" s="55" t="s">
        <v>38</v>
      </c>
      <c r="E227" s="18"/>
      <c r="G227" s="18"/>
      <c r="H227" s="18"/>
      <c r="I227" s="2"/>
      <c r="K227" s="7">
        <f>+SUBTOTAL(9,K209:K226)</f>
        <v>58527065.539999992</v>
      </c>
      <c r="M227" s="12">
        <f>+SUBTOTAL(9,M209:M226)</f>
        <v>26967840.030000001</v>
      </c>
      <c r="N227" s="12"/>
      <c r="O227" s="12">
        <f>+SUBTOTAL(9,O209:O226)</f>
        <v>36135507</v>
      </c>
      <c r="P227" s="12"/>
      <c r="Q227" s="12">
        <f>+SUBTOTAL(9,Q209:Q226)</f>
        <v>1535185</v>
      </c>
      <c r="S227" s="103">
        <f>ROUND(Q227/K227*100,2)</f>
        <v>2.62</v>
      </c>
      <c r="U227" s="109">
        <f>IF(Q227=0,"-     ",ROUND(O227/Q227,1))</f>
        <v>23.5</v>
      </c>
    </row>
    <row r="228" spans="1:21" x14ac:dyDescent="0.2">
      <c r="A228" s="4"/>
      <c r="E228" s="18"/>
      <c r="G228" s="18"/>
      <c r="H228" s="18"/>
      <c r="I228" s="2"/>
      <c r="K228" s="7"/>
      <c r="M228" s="12"/>
      <c r="N228" s="12"/>
      <c r="O228" s="12"/>
      <c r="P228" s="12"/>
      <c r="Q228" s="12"/>
      <c r="S228" s="104"/>
      <c r="U228" s="110"/>
    </row>
    <row r="229" spans="1:21" x14ac:dyDescent="0.2">
      <c r="A229" s="4">
        <v>345</v>
      </c>
      <c r="C229" s="5" t="s">
        <v>39</v>
      </c>
      <c r="K229" s="7"/>
      <c r="M229" s="12"/>
      <c r="N229" s="12"/>
      <c r="O229" s="12"/>
      <c r="P229" s="12"/>
      <c r="Q229" s="12"/>
      <c r="S229" s="102"/>
      <c r="U229" s="111"/>
    </row>
    <row r="230" spans="1:21" x14ac:dyDescent="0.2">
      <c r="A230" s="4"/>
      <c r="C230" s="27" t="s">
        <v>118</v>
      </c>
      <c r="E230" s="54">
        <v>56795</v>
      </c>
      <c r="G230" s="18" t="s">
        <v>213</v>
      </c>
      <c r="H230" s="18" t="s">
        <v>104</v>
      </c>
      <c r="I230" s="2">
        <v>-11</v>
      </c>
      <c r="K230" s="7">
        <v>6857165.0499999998</v>
      </c>
      <c r="L230" s="19"/>
      <c r="M230" s="20">
        <v>1141006</v>
      </c>
      <c r="N230" s="20"/>
      <c r="O230" s="20">
        <v>6470447</v>
      </c>
      <c r="P230" s="20"/>
      <c r="Q230" s="20">
        <v>201167</v>
      </c>
      <c r="S230" s="103">
        <v>2.9336759219467821</v>
      </c>
      <c r="U230" s="109">
        <v>32.200000000000003</v>
      </c>
    </row>
    <row r="231" spans="1:21" x14ac:dyDescent="0.2">
      <c r="A231" s="4"/>
      <c r="C231" s="26" t="s">
        <v>106</v>
      </c>
      <c r="E231" s="54">
        <v>44377</v>
      </c>
      <c r="G231" s="18" t="s">
        <v>213</v>
      </c>
      <c r="H231" s="18" t="s">
        <v>104</v>
      </c>
      <c r="I231" s="2">
        <v>-9</v>
      </c>
      <c r="K231" s="7">
        <v>94656.49</v>
      </c>
      <c r="L231" s="19"/>
      <c r="M231" s="20">
        <v>103176</v>
      </c>
      <c r="N231" s="20"/>
      <c r="O231" s="20">
        <v>0</v>
      </c>
      <c r="P231" s="20"/>
      <c r="Q231" s="20">
        <v>0</v>
      </c>
      <c r="S231" s="103" t="s">
        <v>257</v>
      </c>
      <c r="U231" s="109" t="s">
        <v>257</v>
      </c>
    </row>
    <row r="232" spans="1:21" x14ac:dyDescent="0.2">
      <c r="A232" s="4"/>
      <c r="C232" s="27" t="s">
        <v>128</v>
      </c>
      <c r="E232" s="54">
        <v>45838</v>
      </c>
      <c r="G232" s="18" t="s">
        <v>213</v>
      </c>
      <c r="H232" s="18" t="s">
        <v>104</v>
      </c>
      <c r="I232" s="2">
        <v>-6</v>
      </c>
      <c r="K232" s="7">
        <v>605875.85</v>
      </c>
      <c r="L232" s="19"/>
      <c r="M232" s="20">
        <v>641453</v>
      </c>
      <c r="N232" s="20"/>
      <c r="O232" s="20">
        <v>775</v>
      </c>
      <c r="P232" s="20"/>
      <c r="Q232" s="20">
        <v>194</v>
      </c>
      <c r="S232" s="103">
        <v>3.2019761144135385E-2</v>
      </c>
      <c r="U232" s="109">
        <v>4</v>
      </c>
    </row>
    <row r="233" spans="1:21" x14ac:dyDescent="0.2">
      <c r="A233" s="4"/>
      <c r="C233" s="27" t="s">
        <v>148</v>
      </c>
      <c r="E233" s="54">
        <v>45838</v>
      </c>
      <c r="G233" s="18" t="s">
        <v>213</v>
      </c>
      <c r="H233" s="18" t="s">
        <v>104</v>
      </c>
      <c r="I233" s="2">
        <v>-6</v>
      </c>
      <c r="K233" s="7">
        <v>901218.54</v>
      </c>
      <c r="L233" s="19"/>
      <c r="M233" s="20">
        <v>955292</v>
      </c>
      <c r="N233" s="20"/>
      <c r="O233" s="20">
        <v>0</v>
      </c>
      <c r="P233" s="20"/>
      <c r="Q233" s="20">
        <v>0</v>
      </c>
      <c r="S233" s="103" t="s">
        <v>257</v>
      </c>
      <c r="U233" s="109" t="s">
        <v>257</v>
      </c>
    </row>
    <row r="234" spans="1:21" x14ac:dyDescent="0.2">
      <c r="A234" s="4"/>
      <c r="C234" s="27" t="s">
        <v>149</v>
      </c>
      <c r="E234" s="54">
        <v>51682</v>
      </c>
      <c r="G234" s="18" t="s">
        <v>213</v>
      </c>
      <c r="H234" s="18" t="s">
        <v>104</v>
      </c>
      <c r="I234" s="2">
        <v>-6</v>
      </c>
      <c r="K234" s="7">
        <v>2878352.8</v>
      </c>
      <c r="L234" s="19"/>
      <c r="M234" s="20">
        <v>2191773</v>
      </c>
      <c r="N234" s="20"/>
      <c r="O234" s="20">
        <v>859281</v>
      </c>
      <c r="P234" s="20"/>
      <c r="Q234" s="20">
        <v>46485</v>
      </c>
      <c r="S234" s="103">
        <v>1.6149861823748641</v>
      </c>
      <c r="U234" s="109">
        <v>18.5</v>
      </c>
    </row>
    <row r="235" spans="1:21" x14ac:dyDescent="0.2">
      <c r="A235" s="4"/>
      <c r="C235" s="27" t="s">
        <v>146</v>
      </c>
      <c r="E235" s="54">
        <v>51682</v>
      </c>
      <c r="G235" s="18" t="s">
        <v>213</v>
      </c>
      <c r="H235" s="18" t="s">
        <v>104</v>
      </c>
      <c r="I235" s="2">
        <v>-7</v>
      </c>
      <c r="K235" s="7">
        <v>2602373.29</v>
      </c>
      <c r="L235" s="19"/>
      <c r="M235" s="20">
        <v>1786011</v>
      </c>
      <c r="N235" s="20"/>
      <c r="O235" s="20">
        <v>998528</v>
      </c>
      <c r="P235" s="20"/>
      <c r="Q235" s="20">
        <v>54351</v>
      </c>
      <c r="S235" s="103">
        <v>2.0885166708731475</v>
      </c>
      <c r="U235" s="109">
        <v>18.399999999999999</v>
      </c>
    </row>
    <row r="236" spans="1:21" x14ac:dyDescent="0.2">
      <c r="A236" s="4"/>
      <c r="C236" s="27" t="s">
        <v>144</v>
      </c>
      <c r="E236" s="54">
        <v>50951</v>
      </c>
      <c r="G236" s="18" t="s">
        <v>213</v>
      </c>
      <c r="H236" s="18" t="s">
        <v>104</v>
      </c>
      <c r="I236" s="2">
        <v>-7</v>
      </c>
      <c r="K236" s="7">
        <v>1115725.7</v>
      </c>
      <c r="L236" s="19"/>
      <c r="M236" s="20">
        <v>590022</v>
      </c>
      <c r="N236" s="20"/>
      <c r="O236" s="20">
        <v>603804</v>
      </c>
      <c r="P236" s="20"/>
      <c r="Q236" s="20">
        <v>35468</v>
      </c>
      <c r="S236" s="103">
        <v>3.1789175421880129</v>
      </c>
      <c r="U236" s="109">
        <v>17</v>
      </c>
    </row>
    <row r="237" spans="1:21" x14ac:dyDescent="0.2">
      <c r="A237" s="4"/>
      <c r="C237" s="27" t="s">
        <v>145</v>
      </c>
      <c r="E237" s="54">
        <v>50951</v>
      </c>
      <c r="G237" s="18" t="s">
        <v>213</v>
      </c>
      <c r="H237" s="18" t="s">
        <v>104</v>
      </c>
      <c r="I237" s="2">
        <v>-7</v>
      </c>
      <c r="K237" s="7">
        <v>1152755.02</v>
      </c>
      <c r="L237" s="19"/>
      <c r="M237" s="20">
        <v>706768</v>
      </c>
      <c r="N237" s="20"/>
      <c r="O237" s="20">
        <v>526680</v>
      </c>
      <c r="P237" s="20"/>
      <c r="Q237" s="20">
        <v>30817</v>
      </c>
      <c r="S237" s="103">
        <v>2.6733347038471367</v>
      </c>
      <c r="U237" s="109">
        <v>17.100000000000001</v>
      </c>
    </row>
    <row r="238" spans="1:21" x14ac:dyDescent="0.2">
      <c r="A238" s="4"/>
      <c r="C238" s="27" t="s">
        <v>137</v>
      </c>
      <c r="E238" s="54">
        <v>51682</v>
      </c>
      <c r="G238" s="18" t="s">
        <v>214</v>
      </c>
      <c r="H238" s="18" t="s">
        <v>104</v>
      </c>
      <c r="I238" s="2">
        <v>-3</v>
      </c>
      <c r="K238" s="7">
        <v>285072.02</v>
      </c>
      <c r="L238" s="19"/>
      <c r="M238" s="20">
        <v>71932</v>
      </c>
      <c r="N238" s="20"/>
      <c r="O238" s="20">
        <v>221692</v>
      </c>
      <c r="P238" s="20"/>
      <c r="Q238" s="20">
        <v>11499</v>
      </c>
      <c r="S238" s="103">
        <v>4.033717514612623</v>
      </c>
      <c r="U238" s="109">
        <v>19.3</v>
      </c>
    </row>
    <row r="239" spans="1:21" x14ac:dyDescent="0.2">
      <c r="A239" s="4"/>
      <c r="C239" s="27" t="s">
        <v>150</v>
      </c>
      <c r="E239" s="54">
        <v>52047</v>
      </c>
      <c r="G239" s="18" t="s">
        <v>213</v>
      </c>
      <c r="H239" s="18" t="s">
        <v>104</v>
      </c>
      <c r="I239" s="2">
        <v>-9</v>
      </c>
      <c r="K239" s="7">
        <v>782798.71</v>
      </c>
      <c r="L239" s="19"/>
      <c r="M239" s="20">
        <v>450435</v>
      </c>
      <c r="N239" s="20"/>
      <c r="O239" s="20">
        <v>402816</v>
      </c>
      <c r="P239" s="20"/>
      <c r="Q239" s="20">
        <v>20467</v>
      </c>
      <c r="S239" s="103">
        <v>2.6145929647737924</v>
      </c>
      <c r="U239" s="109">
        <v>19.7</v>
      </c>
    </row>
    <row r="240" spans="1:21" x14ac:dyDescent="0.2">
      <c r="A240" s="4"/>
      <c r="C240" s="27" t="s">
        <v>139</v>
      </c>
      <c r="E240" s="54">
        <v>52047</v>
      </c>
      <c r="G240" s="18" t="s">
        <v>213</v>
      </c>
      <c r="H240" s="18" t="s">
        <v>104</v>
      </c>
      <c r="I240" s="2">
        <v>-9</v>
      </c>
      <c r="K240" s="7">
        <v>1709376.03</v>
      </c>
      <c r="L240" s="19"/>
      <c r="M240" s="20">
        <v>1001951</v>
      </c>
      <c r="N240" s="20"/>
      <c r="O240" s="20">
        <v>861269</v>
      </c>
      <c r="P240" s="20"/>
      <c r="Q240" s="20">
        <v>44259</v>
      </c>
      <c r="S240" s="103">
        <v>2.5891903959832643</v>
      </c>
      <c r="U240" s="109">
        <v>19.5</v>
      </c>
    </row>
    <row r="241" spans="1:21" x14ac:dyDescent="0.2">
      <c r="A241" s="4"/>
      <c r="C241" s="27" t="s">
        <v>140</v>
      </c>
      <c r="E241" s="54">
        <v>52778</v>
      </c>
      <c r="G241" s="18" t="s">
        <v>213</v>
      </c>
      <c r="H241" s="18" t="s">
        <v>104</v>
      </c>
      <c r="I241" s="2">
        <v>-9</v>
      </c>
      <c r="K241" s="7">
        <v>2168768.83</v>
      </c>
      <c r="L241" s="19"/>
      <c r="M241" s="20">
        <v>1159976</v>
      </c>
      <c r="N241" s="20"/>
      <c r="O241" s="20">
        <v>1203982</v>
      </c>
      <c r="P241" s="20"/>
      <c r="Q241" s="20">
        <v>55959</v>
      </c>
      <c r="S241" s="103">
        <v>2.5802196723751325</v>
      </c>
      <c r="U241" s="109">
        <v>21.5</v>
      </c>
    </row>
    <row r="242" spans="1:21" x14ac:dyDescent="0.2">
      <c r="A242" s="4"/>
      <c r="C242" s="27" t="s">
        <v>141</v>
      </c>
      <c r="E242" s="54">
        <v>52778</v>
      </c>
      <c r="G242" s="18" t="s">
        <v>213</v>
      </c>
      <c r="H242" s="18" t="s">
        <v>104</v>
      </c>
      <c r="I242" s="2">
        <v>-9</v>
      </c>
      <c r="K242" s="7">
        <v>1943746.28</v>
      </c>
      <c r="L242" s="19"/>
      <c r="M242" s="20">
        <v>1105131</v>
      </c>
      <c r="N242" s="20"/>
      <c r="O242" s="20">
        <v>1013552</v>
      </c>
      <c r="P242" s="20"/>
      <c r="Q242" s="20">
        <v>47571</v>
      </c>
      <c r="S242" s="103">
        <v>2.4473873205303316</v>
      </c>
      <c r="U242" s="109">
        <v>21.3</v>
      </c>
    </row>
    <row r="243" spans="1:21" x14ac:dyDescent="0.2">
      <c r="A243" s="4"/>
      <c r="C243" s="27" t="s">
        <v>142</v>
      </c>
      <c r="E243" s="54">
        <v>52778</v>
      </c>
      <c r="G243" s="18" t="s">
        <v>213</v>
      </c>
      <c r="H243" s="18" t="s">
        <v>104</v>
      </c>
      <c r="I243" s="2">
        <v>-9</v>
      </c>
      <c r="K243" s="7">
        <v>1898268.01</v>
      </c>
      <c r="L243" s="19"/>
      <c r="M243" s="20">
        <v>1127982</v>
      </c>
      <c r="N243" s="20"/>
      <c r="O243" s="20">
        <v>941130</v>
      </c>
      <c r="P243" s="20"/>
      <c r="Q243" s="20">
        <v>44366</v>
      </c>
      <c r="S243" s="103">
        <v>2.3371831462302315</v>
      </c>
      <c r="U243" s="109">
        <v>21.2</v>
      </c>
    </row>
    <row r="244" spans="1:21" x14ac:dyDescent="0.2">
      <c r="A244" s="4"/>
      <c r="C244" s="27" t="s">
        <v>143</v>
      </c>
      <c r="E244" s="54">
        <v>52778</v>
      </c>
      <c r="G244" s="18" t="s">
        <v>213</v>
      </c>
      <c r="H244" s="18" t="s">
        <v>104</v>
      </c>
      <c r="I244" s="2">
        <v>-9</v>
      </c>
      <c r="K244" s="7">
        <v>6214267.1799999997</v>
      </c>
      <c r="L244" s="19"/>
      <c r="M244" s="20">
        <v>2762681</v>
      </c>
      <c r="N244" s="20"/>
      <c r="O244" s="20">
        <v>4010870</v>
      </c>
      <c r="P244" s="20"/>
      <c r="Q244" s="20">
        <v>183957</v>
      </c>
      <c r="S244" s="103">
        <v>2.9602364151970693</v>
      </c>
      <c r="U244" s="109">
        <v>21.8</v>
      </c>
    </row>
    <row r="245" spans="1:21" x14ac:dyDescent="0.2">
      <c r="A245" s="4"/>
      <c r="C245" s="27" t="s">
        <v>161</v>
      </c>
      <c r="E245" s="54">
        <v>52778</v>
      </c>
      <c r="G245" s="18" t="s">
        <v>214</v>
      </c>
      <c r="H245" s="18" t="s">
        <v>104</v>
      </c>
      <c r="I245" s="2">
        <v>-1</v>
      </c>
      <c r="K245" s="7">
        <v>259439.84</v>
      </c>
      <c r="L245" s="19"/>
      <c r="M245" s="20">
        <v>11783</v>
      </c>
      <c r="N245" s="20"/>
      <c r="O245" s="20">
        <v>250251</v>
      </c>
      <c r="P245" s="20"/>
      <c r="Q245" s="20">
        <v>11283</v>
      </c>
      <c r="S245" s="103">
        <v>4.3489851057570803</v>
      </c>
      <c r="U245" s="109">
        <v>22.2</v>
      </c>
    </row>
    <row r="246" spans="1:21" x14ac:dyDescent="0.2">
      <c r="A246" s="4"/>
      <c r="C246" s="27" t="s">
        <v>158</v>
      </c>
      <c r="E246" s="54" t="s">
        <v>109</v>
      </c>
      <c r="G246" s="18" t="s">
        <v>214</v>
      </c>
      <c r="H246" s="18"/>
      <c r="I246" s="2">
        <v>-5</v>
      </c>
      <c r="K246" s="9">
        <v>27319.98</v>
      </c>
      <c r="L246" s="19"/>
      <c r="M246" s="20">
        <v>2845</v>
      </c>
      <c r="N246" s="20"/>
      <c r="O246" s="20">
        <v>25841</v>
      </c>
      <c r="P246" s="20"/>
      <c r="Q246" s="20">
        <v>613</v>
      </c>
      <c r="S246" s="103">
        <v>2.2437790950066581</v>
      </c>
      <c r="U246" s="109">
        <v>42.2</v>
      </c>
    </row>
    <row r="247" spans="1:21" x14ac:dyDescent="0.2">
      <c r="A247" s="4"/>
      <c r="E247" s="18"/>
      <c r="G247" s="18"/>
      <c r="H247" s="18"/>
      <c r="I247" s="2"/>
      <c r="K247" s="7"/>
      <c r="M247" s="31"/>
      <c r="N247" s="12"/>
      <c r="O247" s="31"/>
      <c r="P247" s="12"/>
      <c r="Q247" s="31"/>
      <c r="S247" s="104"/>
      <c r="U247" s="110"/>
    </row>
    <row r="248" spans="1:21" x14ac:dyDescent="0.2">
      <c r="A248" s="4"/>
      <c r="C248" s="55" t="s">
        <v>40</v>
      </c>
      <c r="E248" s="18"/>
      <c r="G248" s="18"/>
      <c r="H248" s="18"/>
      <c r="I248" s="2"/>
      <c r="K248" s="7">
        <f>+SUBTOTAL(9,K230:K247)</f>
        <v>31497179.620000001</v>
      </c>
      <c r="M248" s="12">
        <f>+SUBTOTAL(9,M230:M247)</f>
        <v>15810217</v>
      </c>
      <c r="N248" s="12"/>
      <c r="O248" s="12">
        <f>+SUBTOTAL(9,O230:O247)</f>
        <v>18390918</v>
      </c>
      <c r="P248" s="12"/>
      <c r="Q248" s="12">
        <f>+SUBTOTAL(9,Q230:Q247)</f>
        <v>788456</v>
      </c>
      <c r="S248" s="103">
        <f>ROUND(Q248/K248*100,2)</f>
        <v>2.5</v>
      </c>
      <c r="U248" s="109">
        <f>IF(Q248=0,"-     ",ROUND(O248/Q248,1))</f>
        <v>23.3</v>
      </c>
    </row>
    <row r="249" spans="1:21" x14ac:dyDescent="0.2">
      <c r="A249" s="4"/>
      <c r="E249" s="18"/>
      <c r="G249" s="18"/>
      <c r="H249" s="18"/>
      <c r="I249" s="2"/>
      <c r="K249" s="7"/>
      <c r="M249" s="12"/>
      <c r="N249" s="12"/>
      <c r="O249" s="12"/>
      <c r="P249" s="12"/>
      <c r="Q249" s="12"/>
      <c r="S249" s="104"/>
      <c r="U249" s="110"/>
    </row>
    <row r="250" spans="1:21" x14ac:dyDescent="0.2">
      <c r="A250" s="4">
        <v>346</v>
      </c>
      <c r="C250" s="3" t="s">
        <v>197</v>
      </c>
      <c r="K250" s="7"/>
      <c r="M250" s="12"/>
      <c r="N250" s="12"/>
      <c r="O250" s="12"/>
      <c r="P250" s="12"/>
      <c r="Q250" s="12"/>
      <c r="S250" s="102"/>
      <c r="U250" s="111"/>
    </row>
    <row r="251" spans="1:21" x14ac:dyDescent="0.2">
      <c r="A251" s="4"/>
      <c r="C251" s="26" t="s">
        <v>118</v>
      </c>
      <c r="E251" s="54">
        <v>56795</v>
      </c>
      <c r="G251" s="18" t="s">
        <v>215</v>
      </c>
      <c r="H251" s="18" t="s">
        <v>104</v>
      </c>
      <c r="I251" s="2">
        <v>-11</v>
      </c>
      <c r="K251" s="7">
        <v>1075923.52</v>
      </c>
      <c r="L251" s="19"/>
      <c r="M251" s="20">
        <v>129502</v>
      </c>
      <c r="N251" s="20"/>
      <c r="O251" s="20">
        <v>1064773</v>
      </c>
      <c r="P251" s="20"/>
      <c r="Q251" s="20">
        <v>31981</v>
      </c>
      <c r="S251" s="103">
        <v>2.9724231700037564</v>
      </c>
      <c r="U251" s="109">
        <v>33.299999999999997</v>
      </c>
    </row>
    <row r="252" spans="1:21" x14ac:dyDescent="0.2">
      <c r="A252" s="4"/>
      <c r="C252" s="26" t="s">
        <v>106</v>
      </c>
      <c r="E252" s="54">
        <v>44377</v>
      </c>
      <c r="G252" s="18" t="s">
        <v>215</v>
      </c>
      <c r="H252" s="18" t="s">
        <v>104</v>
      </c>
      <c r="I252" s="2">
        <v>-9</v>
      </c>
      <c r="K252" s="7">
        <v>9488.39</v>
      </c>
      <c r="L252" s="19"/>
      <c r="M252" s="20">
        <v>10342</v>
      </c>
      <c r="N252" s="20"/>
      <c r="O252" s="20">
        <v>0</v>
      </c>
      <c r="P252" s="20"/>
      <c r="Q252" s="20">
        <v>0</v>
      </c>
      <c r="S252" s="103" t="s">
        <v>257</v>
      </c>
      <c r="U252" s="109" t="s">
        <v>257</v>
      </c>
    </row>
    <row r="253" spans="1:21" x14ac:dyDescent="0.2">
      <c r="A253" s="4"/>
      <c r="C253" s="27" t="s">
        <v>128</v>
      </c>
      <c r="E253" s="54">
        <v>45838</v>
      </c>
      <c r="G253" s="18" t="s">
        <v>215</v>
      </c>
      <c r="H253" s="18" t="s">
        <v>104</v>
      </c>
      <c r="I253" s="2">
        <v>-6</v>
      </c>
      <c r="K253" s="7">
        <v>69048.02</v>
      </c>
      <c r="L253" s="19"/>
      <c r="M253" s="20">
        <v>10064</v>
      </c>
      <c r="N253" s="20"/>
      <c r="O253" s="20">
        <v>63127</v>
      </c>
      <c r="P253" s="20"/>
      <c r="Q253" s="20">
        <v>15782</v>
      </c>
      <c r="S253" s="103">
        <v>22.856556929510795</v>
      </c>
      <c r="U253" s="109">
        <v>4</v>
      </c>
    </row>
    <row r="254" spans="1:21" x14ac:dyDescent="0.2">
      <c r="A254" s="4"/>
      <c r="C254" s="27" t="s">
        <v>148</v>
      </c>
      <c r="E254" s="54">
        <v>45838</v>
      </c>
      <c r="G254" s="18" t="s">
        <v>215</v>
      </c>
      <c r="H254" s="18" t="s">
        <v>104</v>
      </c>
      <c r="I254" s="2">
        <v>-6</v>
      </c>
      <c r="K254" s="7">
        <v>59553.64</v>
      </c>
      <c r="L254" s="19"/>
      <c r="M254" s="20">
        <v>304</v>
      </c>
      <c r="N254" s="20"/>
      <c r="O254" s="20">
        <v>62823</v>
      </c>
      <c r="P254" s="20"/>
      <c r="Q254" s="20">
        <v>15706</v>
      </c>
      <c r="S254" s="103">
        <v>26.372863186868173</v>
      </c>
      <c r="U254" s="109">
        <v>4</v>
      </c>
    </row>
    <row r="255" spans="1:21" x14ac:dyDescent="0.2">
      <c r="A255" s="4"/>
      <c r="C255" s="27" t="s">
        <v>149</v>
      </c>
      <c r="E255" s="54">
        <v>51682</v>
      </c>
      <c r="G255" s="18" t="s">
        <v>215</v>
      </c>
      <c r="H255" s="18" t="s">
        <v>104</v>
      </c>
      <c r="I255" s="2">
        <v>-6</v>
      </c>
      <c r="K255" s="7">
        <v>1362478.01</v>
      </c>
      <c r="L255" s="19"/>
      <c r="M255" s="20">
        <v>864009</v>
      </c>
      <c r="N255" s="20"/>
      <c r="O255" s="20">
        <v>580218</v>
      </c>
      <c r="P255" s="20"/>
      <c r="Q255" s="20">
        <v>29835</v>
      </c>
      <c r="S255" s="103">
        <v>2.1897601121650396</v>
      </c>
      <c r="U255" s="109">
        <v>19.399999999999999</v>
      </c>
    </row>
    <row r="256" spans="1:21" x14ac:dyDescent="0.2">
      <c r="A256" s="4"/>
      <c r="C256" s="27" t="s">
        <v>146</v>
      </c>
      <c r="E256" s="54">
        <v>51682</v>
      </c>
      <c r="G256" s="18" t="s">
        <v>215</v>
      </c>
      <c r="H256" s="18" t="s">
        <v>104</v>
      </c>
      <c r="I256" s="2">
        <v>-7</v>
      </c>
      <c r="K256" s="7">
        <v>2430071.96</v>
      </c>
      <c r="L256" s="19"/>
      <c r="M256" s="20">
        <v>1579129</v>
      </c>
      <c r="N256" s="20"/>
      <c r="O256" s="20">
        <v>1021048</v>
      </c>
      <c r="P256" s="20"/>
      <c r="Q256" s="20">
        <v>52666</v>
      </c>
      <c r="S256" s="103">
        <v>2.1672609234172637</v>
      </c>
      <c r="U256" s="109">
        <v>19.399999999999999</v>
      </c>
    </row>
    <row r="257" spans="1:21" x14ac:dyDescent="0.2">
      <c r="A257" s="4"/>
      <c r="C257" s="27" t="s">
        <v>144</v>
      </c>
      <c r="E257" s="54">
        <v>50951</v>
      </c>
      <c r="G257" s="18" t="s">
        <v>215</v>
      </c>
      <c r="H257" s="18" t="s">
        <v>104</v>
      </c>
      <c r="I257" s="2">
        <v>-7</v>
      </c>
      <c r="K257" s="7">
        <v>32755.71</v>
      </c>
      <c r="L257" s="19"/>
      <c r="M257" s="20">
        <v>16875</v>
      </c>
      <c r="N257" s="20"/>
      <c r="O257" s="20">
        <v>18174</v>
      </c>
      <c r="P257" s="20"/>
      <c r="Q257" s="20">
        <v>1022</v>
      </c>
      <c r="S257" s="103">
        <v>3.1200666998211912</v>
      </c>
      <c r="U257" s="109">
        <v>17.8</v>
      </c>
    </row>
    <row r="258" spans="1:21" x14ac:dyDescent="0.2">
      <c r="A258" s="4"/>
      <c r="C258" s="27" t="s">
        <v>145</v>
      </c>
      <c r="E258" s="54">
        <v>50951</v>
      </c>
      <c r="G258" s="18" t="s">
        <v>215</v>
      </c>
      <c r="H258" s="18" t="s">
        <v>104</v>
      </c>
      <c r="I258" s="2">
        <v>-7</v>
      </c>
      <c r="K258" s="7">
        <v>23047.78</v>
      </c>
      <c r="L258" s="19"/>
      <c r="M258" s="20">
        <v>16374</v>
      </c>
      <c r="N258" s="20"/>
      <c r="O258" s="20">
        <v>8287</v>
      </c>
      <c r="P258" s="20"/>
      <c r="Q258" s="20">
        <v>471</v>
      </c>
      <c r="S258" s="103">
        <v>2.0435807700351183</v>
      </c>
      <c r="U258" s="109">
        <v>17.600000000000001</v>
      </c>
    </row>
    <row r="259" spans="1:21" x14ac:dyDescent="0.2">
      <c r="A259" s="4"/>
      <c r="C259" s="27" t="s">
        <v>137</v>
      </c>
      <c r="E259" s="54">
        <v>51682</v>
      </c>
      <c r="G259" s="18" t="s">
        <v>216</v>
      </c>
      <c r="H259" s="18" t="s">
        <v>104</v>
      </c>
      <c r="I259" s="2">
        <v>-3</v>
      </c>
      <c r="K259" s="7">
        <v>271849.13</v>
      </c>
      <c r="L259" s="19"/>
      <c r="M259" s="20">
        <v>11983</v>
      </c>
      <c r="N259" s="20"/>
      <c r="O259" s="20">
        <v>268022</v>
      </c>
      <c r="P259" s="20"/>
      <c r="Q259" s="20">
        <v>14055</v>
      </c>
      <c r="S259" s="103">
        <v>5.1701471327129127</v>
      </c>
      <c r="U259" s="109">
        <v>19.100000000000001</v>
      </c>
    </row>
    <row r="260" spans="1:21" x14ac:dyDescent="0.2">
      <c r="A260" s="4"/>
      <c r="C260" s="27" t="s">
        <v>150</v>
      </c>
      <c r="E260" s="54">
        <v>52047</v>
      </c>
      <c r="G260" s="18" t="s">
        <v>215</v>
      </c>
      <c r="H260" s="18" t="s">
        <v>104</v>
      </c>
      <c r="I260" s="2">
        <v>-9</v>
      </c>
      <c r="K260" s="7">
        <v>14528.92</v>
      </c>
      <c r="L260" s="19"/>
      <c r="M260" s="20">
        <v>53353</v>
      </c>
      <c r="N260" s="20"/>
      <c r="O260" s="20">
        <v>-37516</v>
      </c>
      <c r="P260" s="20"/>
      <c r="Q260" s="20">
        <v>0</v>
      </c>
      <c r="S260" s="103" t="s">
        <v>257</v>
      </c>
      <c r="U260" s="109" t="s">
        <v>257</v>
      </c>
    </row>
    <row r="261" spans="1:21" x14ac:dyDescent="0.2">
      <c r="A261" s="4"/>
      <c r="C261" s="27" t="s">
        <v>140</v>
      </c>
      <c r="E261" s="54">
        <v>52778</v>
      </c>
      <c r="G261" s="18" t="s">
        <v>215</v>
      </c>
      <c r="H261" s="18" t="s">
        <v>104</v>
      </c>
      <c r="I261" s="2">
        <v>-9</v>
      </c>
      <c r="K261" s="7">
        <v>5204.51</v>
      </c>
      <c r="L261" s="19"/>
      <c r="M261" s="20">
        <v>8890</v>
      </c>
      <c r="N261" s="20"/>
      <c r="O261" s="20">
        <v>-3217</v>
      </c>
      <c r="P261" s="20"/>
      <c r="Q261" s="20">
        <v>0</v>
      </c>
      <c r="S261" s="103" t="s">
        <v>257</v>
      </c>
      <c r="U261" s="109" t="s">
        <v>257</v>
      </c>
    </row>
    <row r="262" spans="1:21" x14ac:dyDescent="0.2">
      <c r="A262" s="4"/>
      <c r="C262" s="27" t="s">
        <v>141</v>
      </c>
      <c r="E262" s="54">
        <v>52778</v>
      </c>
      <c r="G262" s="18" t="s">
        <v>215</v>
      </c>
      <c r="H262" s="18" t="s">
        <v>104</v>
      </c>
      <c r="I262" s="2">
        <v>-9</v>
      </c>
      <c r="K262" s="7">
        <v>5182.59</v>
      </c>
      <c r="L262" s="19"/>
      <c r="M262" s="20">
        <v>2976</v>
      </c>
      <c r="N262" s="20"/>
      <c r="O262" s="20">
        <v>2673</v>
      </c>
      <c r="P262" s="20"/>
      <c r="Q262" s="20">
        <v>120</v>
      </c>
      <c r="S262" s="103">
        <v>2.315444594305164</v>
      </c>
      <c r="U262" s="109">
        <v>22.3</v>
      </c>
    </row>
    <row r="263" spans="1:21" x14ac:dyDescent="0.2">
      <c r="A263" s="4"/>
      <c r="C263" s="27" t="s">
        <v>142</v>
      </c>
      <c r="E263" s="54">
        <v>52778</v>
      </c>
      <c r="G263" s="18" t="s">
        <v>215</v>
      </c>
      <c r="H263" s="18" t="s">
        <v>104</v>
      </c>
      <c r="I263" s="2">
        <v>-9</v>
      </c>
      <c r="K263" s="7">
        <v>5328.44</v>
      </c>
      <c r="L263" s="19"/>
      <c r="M263" s="20">
        <v>2966</v>
      </c>
      <c r="N263" s="20"/>
      <c r="O263" s="20">
        <v>2842</v>
      </c>
      <c r="P263" s="20"/>
      <c r="Q263" s="20">
        <v>127</v>
      </c>
      <c r="S263" s="103">
        <v>2.3834368032669975</v>
      </c>
      <c r="U263" s="109">
        <v>22.4</v>
      </c>
    </row>
    <row r="264" spans="1:21" x14ac:dyDescent="0.2">
      <c r="A264" s="4"/>
      <c r="C264" s="27" t="s">
        <v>143</v>
      </c>
      <c r="E264" s="54">
        <v>52778</v>
      </c>
      <c r="G264" s="18" t="s">
        <v>215</v>
      </c>
      <c r="H264" s="18" t="s">
        <v>104</v>
      </c>
      <c r="I264" s="2">
        <v>-9</v>
      </c>
      <c r="K264" s="29">
        <v>25332.91</v>
      </c>
      <c r="L264" s="19"/>
      <c r="M264" s="20">
        <v>3038</v>
      </c>
      <c r="N264" s="20"/>
      <c r="O264" s="20">
        <v>24575</v>
      </c>
      <c r="P264" s="20"/>
      <c r="Q264" s="20">
        <v>1086</v>
      </c>
      <c r="S264" s="103">
        <v>4.2869137418480543</v>
      </c>
      <c r="U264" s="109">
        <v>22.6</v>
      </c>
    </row>
    <row r="265" spans="1:21" x14ac:dyDescent="0.2">
      <c r="A265" s="4"/>
      <c r="C265" s="27" t="s">
        <v>161</v>
      </c>
      <c r="E265" s="54">
        <v>52778</v>
      </c>
      <c r="G265" s="18" t="s">
        <v>216</v>
      </c>
      <c r="H265" s="18" t="s">
        <v>104</v>
      </c>
      <c r="I265" s="2">
        <v>-1</v>
      </c>
      <c r="K265" s="9">
        <v>23884.71</v>
      </c>
      <c r="L265" s="19"/>
      <c r="M265" s="20">
        <v>1092</v>
      </c>
      <c r="N265" s="20"/>
      <c r="O265" s="20">
        <v>23032</v>
      </c>
      <c r="P265" s="20"/>
      <c r="Q265" s="20">
        <v>1049</v>
      </c>
      <c r="S265" s="103">
        <v>4.3919310722215172</v>
      </c>
      <c r="U265" s="109">
        <v>22</v>
      </c>
    </row>
    <row r="266" spans="1:21" x14ac:dyDescent="0.2">
      <c r="A266" s="4"/>
      <c r="E266" s="18"/>
      <c r="G266" s="18"/>
      <c r="H266" s="18"/>
      <c r="I266" s="2"/>
      <c r="K266" s="7"/>
      <c r="M266" s="31"/>
      <c r="N266" s="12"/>
      <c r="O266" s="31"/>
      <c r="P266" s="12"/>
      <c r="Q266" s="31"/>
      <c r="S266" s="104"/>
      <c r="U266" s="110"/>
    </row>
    <row r="267" spans="1:21" x14ac:dyDescent="0.2">
      <c r="A267" s="4"/>
      <c r="C267" s="55" t="s">
        <v>198</v>
      </c>
      <c r="E267" s="18"/>
      <c r="G267" s="18"/>
      <c r="H267" s="18"/>
      <c r="I267" s="2"/>
      <c r="K267" s="9">
        <f>+SUBTOTAL(9,K251:K266)</f>
        <v>5413678.2400000002</v>
      </c>
      <c r="M267" s="34">
        <f>+SUBTOTAL(9,M251:M266)</f>
        <v>2710897</v>
      </c>
      <c r="N267" s="12"/>
      <c r="O267" s="34">
        <f>+SUBTOTAL(9,O251:O266)</f>
        <v>3098861</v>
      </c>
      <c r="P267" s="12"/>
      <c r="Q267" s="34">
        <f>+SUBTOTAL(9,Q251:Q266)</f>
        <v>163900</v>
      </c>
      <c r="S267" s="103">
        <f>ROUND(Q267/K267*100,2)</f>
        <v>3.03</v>
      </c>
      <c r="U267" s="109">
        <f>IF(Q267=0,"-     ",ROUND(O267/Q267,1))</f>
        <v>18.899999999999999</v>
      </c>
    </row>
    <row r="268" spans="1:21" x14ac:dyDescent="0.2">
      <c r="A268" s="4"/>
      <c r="E268" s="18"/>
      <c r="G268" s="18"/>
      <c r="H268" s="18"/>
      <c r="I268" s="2"/>
      <c r="K268" s="7"/>
      <c r="M268" s="12"/>
      <c r="N268" s="12"/>
      <c r="O268" s="12"/>
      <c r="P268" s="12"/>
      <c r="Q268" s="12"/>
      <c r="S268" s="104"/>
      <c r="U268" s="110"/>
    </row>
    <row r="269" spans="1:21" ht="15.75" x14ac:dyDescent="0.25">
      <c r="A269" s="4"/>
      <c r="C269" s="69" t="s">
        <v>41</v>
      </c>
      <c r="E269" s="6"/>
      <c r="G269" s="6"/>
      <c r="I269" s="23"/>
      <c r="J269" s="60"/>
      <c r="K269" s="59">
        <f>+SUBTOTAL(9,K148:K268)</f>
        <v>411084418.69999981</v>
      </c>
      <c r="L269" s="60"/>
      <c r="M269" s="61">
        <f>+SUBTOTAL(9,M148:M268)</f>
        <v>173492870.37</v>
      </c>
      <c r="N269" s="38"/>
      <c r="O269" s="61">
        <f>+SUBTOTAL(9,O148:O268)</f>
        <v>273293995</v>
      </c>
      <c r="P269" s="38"/>
      <c r="Q269" s="61">
        <f>+SUBTOTAL(9,Q148:Q268)</f>
        <v>12839251</v>
      </c>
      <c r="R269" s="60"/>
      <c r="S269" s="106">
        <f>ROUND(Q269/K269*100,2)</f>
        <v>3.12</v>
      </c>
      <c r="U269" s="110"/>
    </row>
    <row r="270" spans="1:21" ht="15.75" x14ac:dyDescent="0.25">
      <c r="A270" s="4"/>
      <c r="C270" s="69"/>
      <c r="E270" s="6"/>
      <c r="G270" s="6"/>
      <c r="I270" s="23"/>
      <c r="J270" s="60"/>
      <c r="K270" s="7"/>
      <c r="L270" s="60"/>
      <c r="M270" s="38"/>
      <c r="N270" s="38"/>
      <c r="O270" s="38"/>
      <c r="P270" s="38"/>
      <c r="Q270" s="38"/>
      <c r="R270" s="60"/>
      <c r="S270" s="104"/>
      <c r="U270" s="110"/>
    </row>
    <row r="271" spans="1:21" x14ac:dyDescent="0.2">
      <c r="A271" s="4"/>
      <c r="E271" s="6"/>
      <c r="G271" s="6"/>
      <c r="I271" s="2"/>
      <c r="K271" s="7"/>
      <c r="M271" s="12"/>
      <c r="N271" s="12"/>
      <c r="O271" s="12"/>
      <c r="P271" s="12"/>
      <c r="Q271" s="12"/>
      <c r="S271" s="104"/>
      <c r="U271" s="110"/>
    </row>
    <row r="272" spans="1:21" ht="15.75" x14ac:dyDescent="0.25">
      <c r="A272" s="4"/>
      <c r="C272" s="44" t="s">
        <v>42</v>
      </c>
      <c r="E272" s="6"/>
      <c r="G272" s="6"/>
      <c r="I272" s="2"/>
      <c r="K272" s="7"/>
      <c r="M272" s="12"/>
      <c r="N272" s="12"/>
      <c r="O272" s="12"/>
      <c r="P272" s="12"/>
      <c r="Q272" s="12"/>
      <c r="S272" s="104"/>
      <c r="U272" s="110"/>
    </row>
    <row r="273" spans="1:21" ht="15.75" x14ac:dyDescent="0.25">
      <c r="A273" s="4"/>
      <c r="C273" s="10"/>
      <c r="E273" s="11"/>
      <c r="G273" s="11"/>
      <c r="I273" s="2"/>
      <c r="K273" s="7"/>
      <c r="M273" s="12"/>
      <c r="N273" s="12"/>
      <c r="O273" s="12"/>
      <c r="P273" s="12"/>
      <c r="Q273" s="12"/>
      <c r="S273" s="104"/>
      <c r="U273" s="110"/>
    </row>
    <row r="274" spans="1:21" x14ac:dyDescent="0.2">
      <c r="A274" s="4">
        <v>350.1</v>
      </c>
      <c r="C274" s="3" t="s">
        <v>199</v>
      </c>
      <c r="E274" s="54" t="s">
        <v>109</v>
      </c>
      <c r="G274" s="18" t="s">
        <v>217</v>
      </c>
      <c r="H274" s="18"/>
      <c r="I274" s="18">
        <v>0</v>
      </c>
      <c r="K274" s="7">
        <v>8587652.5899999999</v>
      </c>
      <c r="L274" s="19"/>
      <c r="M274" s="20">
        <v>3540408</v>
      </c>
      <c r="N274" s="20"/>
      <c r="O274" s="20">
        <v>5047245</v>
      </c>
      <c r="P274" s="20"/>
      <c r="Q274" s="20">
        <v>88129</v>
      </c>
      <c r="S274" s="103">
        <v>1.0262292177797565</v>
      </c>
      <c r="U274" s="109">
        <v>57.3</v>
      </c>
    </row>
    <row r="275" spans="1:21" x14ac:dyDescent="0.2">
      <c r="A275" s="4">
        <v>352.1</v>
      </c>
      <c r="C275" s="5" t="s">
        <v>86</v>
      </c>
      <c r="E275" s="54" t="s">
        <v>109</v>
      </c>
      <c r="G275" s="18" t="s">
        <v>218</v>
      </c>
      <c r="H275" s="18"/>
      <c r="I275" s="2">
        <v>-10</v>
      </c>
      <c r="K275" s="7">
        <v>17711716.57</v>
      </c>
      <c r="L275" s="19"/>
      <c r="M275" s="20">
        <v>3408280</v>
      </c>
      <c r="N275" s="20"/>
      <c r="O275" s="20">
        <v>16074608</v>
      </c>
      <c r="P275" s="20"/>
      <c r="Q275" s="20">
        <v>285373</v>
      </c>
      <c r="S275" s="103">
        <v>1.61121029049981</v>
      </c>
      <c r="U275" s="109">
        <v>56.3</v>
      </c>
    </row>
    <row r="276" spans="1:21" x14ac:dyDescent="0.2">
      <c r="A276" s="4">
        <v>353.1</v>
      </c>
      <c r="C276" s="5" t="s">
        <v>87</v>
      </c>
      <c r="E276" s="54" t="s">
        <v>109</v>
      </c>
      <c r="G276" s="18" t="s">
        <v>219</v>
      </c>
      <c r="H276" s="18"/>
      <c r="I276" s="2">
        <v>-20</v>
      </c>
      <c r="K276" s="7">
        <v>267728522.13</v>
      </c>
      <c r="L276" s="19"/>
      <c r="M276" s="20">
        <v>71526038.790000007</v>
      </c>
      <c r="N276" s="20"/>
      <c r="O276" s="20">
        <v>249748188</v>
      </c>
      <c r="P276" s="20"/>
      <c r="Q276" s="20">
        <v>5132815</v>
      </c>
      <c r="S276" s="103">
        <v>1.9171715285186079</v>
      </c>
      <c r="U276" s="109">
        <v>48.7</v>
      </c>
    </row>
    <row r="277" spans="1:21" x14ac:dyDescent="0.2">
      <c r="A277" s="4">
        <v>354</v>
      </c>
      <c r="C277" s="5" t="s">
        <v>88</v>
      </c>
      <c r="E277" s="54" t="s">
        <v>109</v>
      </c>
      <c r="G277" s="18" t="s">
        <v>217</v>
      </c>
      <c r="H277" s="18"/>
      <c r="I277" s="2">
        <v>-50</v>
      </c>
      <c r="K277" s="7">
        <v>46357266.289999999</v>
      </c>
      <c r="L277" s="19"/>
      <c r="M277" s="20">
        <v>27638149</v>
      </c>
      <c r="N277" s="20"/>
      <c r="O277" s="20">
        <v>41897750</v>
      </c>
      <c r="P277" s="20"/>
      <c r="Q277" s="20">
        <v>802808</v>
      </c>
      <c r="S277" s="103">
        <v>1.7317846030389814</v>
      </c>
      <c r="U277" s="109">
        <v>52.2</v>
      </c>
    </row>
    <row r="278" spans="1:21" x14ac:dyDescent="0.2">
      <c r="A278" s="4">
        <v>355</v>
      </c>
      <c r="C278" s="5" t="s">
        <v>89</v>
      </c>
      <c r="E278" s="54" t="s">
        <v>109</v>
      </c>
      <c r="G278" s="18" t="s">
        <v>220</v>
      </c>
      <c r="H278" s="18"/>
      <c r="I278" s="2">
        <v>-80</v>
      </c>
      <c r="K278" s="7">
        <v>127211263.76000001</v>
      </c>
      <c r="L278" s="19"/>
      <c r="M278" s="20">
        <v>36298410</v>
      </c>
      <c r="N278" s="20"/>
      <c r="O278" s="20">
        <v>192681865</v>
      </c>
      <c r="P278" s="20"/>
      <c r="Q278" s="20">
        <v>3822485</v>
      </c>
      <c r="S278" s="103">
        <v>3.0048321878254405</v>
      </c>
      <c r="U278" s="109">
        <v>50.4</v>
      </c>
    </row>
    <row r="279" spans="1:21" x14ac:dyDescent="0.2">
      <c r="A279" s="4">
        <v>356</v>
      </c>
      <c r="C279" s="5" t="s">
        <v>90</v>
      </c>
      <c r="E279" s="54" t="s">
        <v>109</v>
      </c>
      <c r="G279" s="18" t="s">
        <v>220</v>
      </c>
      <c r="H279" s="18"/>
      <c r="I279" s="2">
        <v>-80</v>
      </c>
      <c r="K279" s="7">
        <v>68618079.890000001</v>
      </c>
      <c r="L279" s="19"/>
      <c r="M279" s="20">
        <v>35215141</v>
      </c>
      <c r="N279" s="20"/>
      <c r="O279" s="20">
        <v>88297403</v>
      </c>
      <c r="P279" s="20"/>
      <c r="Q279" s="20">
        <v>2058647</v>
      </c>
      <c r="S279" s="103">
        <v>3.000152442767515</v>
      </c>
      <c r="U279" s="109">
        <v>42.9</v>
      </c>
    </row>
    <row r="280" spans="1:21" x14ac:dyDescent="0.2">
      <c r="A280" s="4">
        <v>357</v>
      </c>
      <c r="C280" s="5" t="s">
        <v>91</v>
      </c>
      <c r="E280" s="54" t="s">
        <v>109</v>
      </c>
      <c r="G280" s="18" t="s">
        <v>221</v>
      </c>
      <c r="H280" s="18"/>
      <c r="I280" s="2">
        <v>-5</v>
      </c>
      <c r="K280" s="7">
        <v>1941041.52</v>
      </c>
      <c r="L280" s="19"/>
      <c r="M280" s="20">
        <v>852308</v>
      </c>
      <c r="N280" s="20"/>
      <c r="O280" s="20">
        <v>1185786</v>
      </c>
      <c r="P280" s="20"/>
      <c r="Q280" s="20">
        <v>35405</v>
      </c>
      <c r="S280" s="103">
        <v>1.8240207453161537</v>
      </c>
      <c r="U280" s="109">
        <v>33.5</v>
      </c>
    </row>
    <row r="281" spans="1:21" x14ac:dyDescent="0.2">
      <c r="A281" s="4">
        <v>358</v>
      </c>
      <c r="C281" s="5" t="s">
        <v>92</v>
      </c>
      <c r="E281" s="54" t="s">
        <v>109</v>
      </c>
      <c r="G281" s="18" t="s">
        <v>111</v>
      </c>
      <c r="H281" s="18"/>
      <c r="I281" s="2">
        <v>-25</v>
      </c>
      <c r="K281" s="9">
        <v>8498390.5500000007</v>
      </c>
      <c r="L281" s="19"/>
      <c r="M281" s="20">
        <v>4051778</v>
      </c>
      <c r="N281" s="20"/>
      <c r="O281" s="20">
        <v>6571210</v>
      </c>
      <c r="P281" s="20"/>
      <c r="Q281" s="20">
        <v>188423</v>
      </c>
      <c r="S281" s="103">
        <v>2.2171609893828661</v>
      </c>
      <c r="U281" s="109">
        <v>34.9</v>
      </c>
    </row>
    <row r="282" spans="1:21" x14ac:dyDescent="0.2">
      <c r="A282" s="4"/>
      <c r="E282" s="6"/>
      <c r="G282" s="6"/>
      <c r="I282" s="2"/>
      <c r="K282" s="7"/>
      <c r="M282" s="31"/>
      <c r="N282" s="12"/>
      <c r="O282" s="31"/>
      <c r="P282" s="12"/>
      <c r="Q282" s="31"/>
      <c r="S282" s="104"/>
      <c r="U282" s="110"/>
    </row>
    <row r="283" spans="1:21" ht="15.75" x14ac:dyDescent="0.25">
      <c r="A283" s="4"/>
      <c r="C283" s="53" t="s">
        <v>45</v>
      </c>
      <c r="E283" s="97"/>
      <c r="G283" s="97"/>
      <c r="H283" s="60"/>
      <c r="I283" s="23"/>
      <c r="J283" s="60"/>
      <c r="K283" s="59">
        <f>+SUBTOTAL(9,K274:K282)</f>
        <v>546653933.29999995</v>
      </c>
      <c r="L283" s="60"/>
      <c r="M283" s="38">
        <f>+SUBTOTAL(9,M274:M282)</f>
        <v>182530512.79000002</v>
      </c>
      <c r="N283" s="38"/>
      <c r="O283" s="38">
        <f>+SUBTOTAL(9,O274:O282)</f>
        <v>601504055</v>
      </c>
      <c r="P283" s="38"/>
      <c r="Q283" s="38">
        <f>+SUBTOTAL(9,Q274:Q282)</f>
        <v>12414085</v>
      </c>
      <c r="S283" s="106">
        <f>ROUND(Q283/K283*100,2)</f>
        <v>2.27</v>
      </c>
      <c r="U283" s="110"/>
    </row>
    <row r="284" spans="1:21" ht="15.75" x14ac:dyDescent="0.25">
      <c r="A284" s="4"/>
      <c r="C284" s="53"/>
      <c r="E284" s="97"/>
      <c r="G284" s="97"/>
      <c r="H284" s="60"/>
      <c r="I284" s="23"/>
      <c r="J284" s="60"/>
      <c r="K284" s="7"/>
      <c r="L284" s="60"/>
      <c r="M284" s="38"/>
      <c r="N284" s="38"/>
      <c r="O284" s="38"/>
      <c r="P284" s="38"/>
      <c r="Q284" s="38"/>
      <c r="S284" s="104"/>
      <c r="U284" s="110"/>
    </row>
    <row r="285" spans="1:21" x14ac:dyDescent="0.2">
      <c r="A285" s="4"/>
      <c r="E285" s="6"/>
      <c r="G285" s="6"/>
      <c r="I285" s="2"/>
      <c r="K285" s="7"/>
      <c r="M285" s="12"/>
      <c r="N285" s="12"/>
      <c r="O285" s="12"/>
      <c r="P285" s="12"/>
      <c r="Q285" s="12"/>
      <c r="S285" s="104"/>
      <c r="U285" s="110"/>
    </row>
    <row r="286" spans="1:21" ht="15.75" x14ac:dyDescent="0.25">
      <c r="A286" s="4"/>
      <c r="C286" s="44" t="s">
        <v>46</v>
      </c>
      <c r="D286" s="14"/>
      <c r="E286" s="6"/>
      <c r="F286" s="14"/>
      <c r="G286" s="6"/>
      <c r="H286" s="14"/>
      <c r="I286" s="2"/>
      <c r="J286" s="14"/>
      <c r="K286" s="7"/>
      <c r="L286" s="14"/>
      <c r="M286" s="12"/>
      <c r="N286" s="12"/>
      <c r="O286" s="12"/>
      <c r="P286" s="12"/>
      <c r="Q286" s="12"/>
      <c r="R286" s="14"/>
      <c r="S286" s="104"/>
      <c r="T286" s="14"/>
      <c r="U286" s="110"/>
    </row>
    <row r="287" spans="1:21" ht="15.75" x14ac:dyDescent="0.25">
      <c r="A287" s="4"/>
      <c r="C287" s="10"/>
      <c r="E287" s="11"/>
      <c r="G287" s="11"/>
      <c r="I287" s="2"/>
      <c r="K287" s="7"/>
      <c r="M287" s="12"/>
      <c r="N287" s="12"/>
      <c r="O287" s="12"/>
      <c r="P287" s="12"/>
      <c r="Q287" s="12"/>
      <c r="S287" s="104"/>
      <c r="U287" s="110"/>
    </row>
    <row r="288" spans="1:21" x14ac:dyDescent="0.2">
      <c r="A288" s="4">
        <v>361</v>
      </c>
      <c r="C288" s="3" t="s">
        <v>115</v>
      </c>
      <c r="E288" s="54" t="s">
        <v>109</v>
      </c>
      <c r="G288" s="18" t="s">
        <v>222</v>
      </c>
      <c r="H288" s="18"/>
      <c r="I288" s="2">
        <v>-10</v>
      </c>
      <c r="K288" s="7">
        <v>27303595.710000001</v>
      </c>
      <c r="L288" s="19"/>
      <c r="M288" s="20">
        <v>3153624</v>
      </c>
      <c r="N288" s="20"/>
      <c r="O288" s="20">
        <v>26880331</v>
      </c>
      <c r="P288" s="20"/>
      <c r="Q288" s="20">
        <v>580147</v>
      </c>
      <c r="S288" s="103">
        <v>2.1248007264754505</v>
      </c>
      <c r="U288" s="109">
        <v>46.3</v>
      </c>
    </row>
    <row r="289" spans="1:21" x14ac:dyDescent="0.2">
      <c r="A289" s="4">
        <v>362</v>
      </c>
      <c r="C289" s="26" t="s">
        <v>43</v>
      </c>
      <c r="E289" s="54" t="s">
        <v>109</v>
      </c>
      <c r="G289" s="18" t="s">
        <v>223</v>
      </c>
      <c r="H289" s="18"/>
      <c r="I289" s="2">
        <v>-20</v>
      </c>
      <c r="K289" s="7">
        <v>189036310.72</v>
      </c>
      <c r="L289" s="19"/>
      <c r="M289" s="20">
        <v>54825165.539999999</v>
      </c>
      <c r="N289" s="20"/>
      <c r="O289" s="20">
        <v>172018407</v>
      </c>
      <c r="P289" s="20"/>
      <c r="Q289" s="20">
        <v>4064658</v>
      </c>
      <c r="S289" s="103">
        <v>2.1501996016101685</v>
      </c>
      <c r="U289" s="109">
        <v>42.3</v>
      </c>
    </row>
    <row r="290" spans="1:21" x14ac:dyDescent="0.2">
      <c r="A290" s="4">
        <v>364</v>
      </c>
      <c r="C290" s="3" t="s">
        <v>254</v>
      </c>
      <c r="E290" s="54" t="s">
        <v>109</v>
      </c>
      <c r="G290" s="18" t="s">
        <v>224</v>
      </c>
      <c r="H290" s="18"/>
      <c r="I290" s="2">
        <v>-80</v>
      </c>
      <c r="K290" s="7">
        <v>250399705.21000001</v>
      </c>
      <c r="L290" s="19"/>
      <c r="M290" s="20">
        <v>87165577.920000002</v>
      </c>
      <c r="N290" s="20"/>
      <c r="O290" s="20">
        <v>363553891</v>
      </c>
      <c r="P290" s="20"/>
      <c r="Q290" s="20">
        <v>8161054</v>
      </c>
      <c r="S290" s="103">
        <v>3.2592107060012943</v>
      </c>
      <c r="U290" s="109">
        <v>44.5</v>
      </c>
    </row>
    <row r="291" spans="1:21" x14ac:dyDescent="0.2">
      <c r="A291" s="4">
        <v>365</v>
      </c>
      <c r="C291" s="5" t="s">
        <v>44</v>
      </c>
      <c r="E291" s="54" t="s">
        <v>109</v>
      </c>
      <c r="G291" s="18" t="s">
        <v>225</v>
      </c>
      <c r="H291" s="18"/>
      <c r="I291" s="2">
        <v>-75</v>
      </c>
      <c r="K291" s="7">
        <v>424338085.69</v>
      </c>
      <c r="L291" s="19"/>
      <c r="M291" s="20">
        <v>138753286.66</v>
      </c>
      <c r="N291" s="20"/>
      <c r="O291" s="20">
        <v>603838363</v>
      </c>
      <c r="P291" s="20"/>
      <c r="Q291" s="20">
        <v>14778691</v>
      </c>
      <c r="S291" s="103">
        <v>3.4827632725846263</v>
      </c>
      <c r="U291" s="109">
        <v>40.9</v>
      </c>
    </row>
    <row r="292" spans="1:21" x14ac:dyDescent="0.2">
      <c r="A292" s="4">
        <v>366</v>
      </c>
      <c r="C292" s="3" t="s">
        <v>116</v>
      </c>
      <c r="E292" s="54" t="s">
        <v>109</v>
      </c>
      <c r="G292" s="18" t="s">
        <v>226</v>
      </c>
      <c r="H292" s="18"/>
      <c r="I292" s="2">
        <v>-40</v>
      </c>
      <c r="K292" s="7">
        <v>98748183.159999996</v>
      </c>
      <c r="L292" s="19"/>
      <c r="M292" s="20">
        <v>36187108.380000003</v>
      </c>
      <c r="N292" s="20"/>
      <c r="O292" s="20">
        <v>102060348</v>
      </c>
      <c r="P292" s="20"/>
      <c r="Q292" s="20">
        <v>1816936</v>
      </c>
      <c r="S292" s="103">
        <v>1.8399690423225807</v>
      </c>
      <c r="U292" s="109">
        <v>56.2</v>
      </c>
    </row>
    <row r="293" spans="1:21" x14ac:dyDescent="0.2">
      <c r="A293" s="4">
        <v>367</v>
      </c>
      <c r="C293" s="5" t="s">
        <v>47</v>
      </c>
      <c r="E293" s="54" t="s">
        <v>109</v>
      </c>
      <c r="G293" s="18" t="s">
        <v>227</v>
      </c>
      <c r="H293" s="18"/>
      <c r="I293" s="2">
        <v>-50</v>
      </c>
      <c r="K293" s="7">
        <v>361940498.50999999</v>
      </c>
      <c r="L293" s="19"/>
      <c r="M293" s="20">
        <v>78682307.5</v>
      </c>
      <c r="N293" s="20"/>
      <c r="O293" s="20">
        <v>464228440</v>
      </c>
      <c r="P293" s="20"/>
      <c r="Q293" s="20">
        <v>9850126</v>
      </c>
      <c r="S293" s="103">
        <v>2.7214766074948789</v>
      </c>
      <c r="U293" s="109">
        <v>47.1</v>
      </c>
    </row>
    <row r="294" spans="1:21" x14ac:dyDescent="0.2">
      <c r="A294" s="4">
        <v>368</v>
      </c>
      <c r="C294" s="5" t="s">
        <v>48</v>
      </c>
      <c r="E294" s="54" t="s">
        <v>109</v>
      </c>
      <c r="G294" s="18" t="s">
        <v>228</v>
      </c>
      <c r="H294" s="18"/>
      <c r="I294" s="2">
        <v>-10</v>
      </c>
      <c r="K294" s="7">
        <v>180542556.94999999</v>
      </c>
      <c r="L294" s="19"/>
      <c r="M294" s="20">
        <v>87109347.790000007</v>
      </c>
      <c r="N294" s="20"/>
      <c r="O294" s="20">
        <v>111487465</v>
      </c>
      <c r="P294" s="20"/>
      <c r="Q294" s="20">
        <v>3471521</v>
      </c>
      <c r="S294" s="103">
        <v>1.9228269825387561</v>
      </c>
      <c r="U294" s="109">
        <v>32.1</v>
      </c>
    </row>
    <row r="295" spans="1:21" x14ac:dyDescent="0.2">
      <c r="A295" s="4">
        <v>369.1</v>
      </c>
      <c r="C295" s="5" t="s">
        <v>93</v>
      </c>
      <c r="E295" s="54" t="s">
        <v>109</v>
      </c>
      <c r="G295" s="18" t="s">
        <v>229</v>
      </c>
      <c r="H295" s="18"/>
      <c r="I295" s="2">
        <v>-50</v>
      </c>
      <c r="K295" s="7">
        <v>14221745.58</v>
      </c>
      <c r="L295" s="19"/>
      <c r="M295" s="20">
        <v>2889828</v>
      </c>
      <c r="N295" s="20"/>
      <c r="O295" s="20">
        <v>18442790</v>
      </c>
      <c r="P295" s="20"/>
      <c r="Q295" s="20">
        <v>542733</v>
      </c>
      <c r="S295" s="103">
        <v>3.8162193026659388</v>
      </c>
      <c r="U295" s="109">
        <v>34</v>
      </c>
    </row>
    <row r="296" spans="1:21" x14ac:dyDescent="0.2">
      <c r="A296" s="4">
        <v>369.2</v>
      </c>
      <c r="C296" s="5" t="s">
        <v>94</v>
      </c>
      <c r="E296" s="54" t="s">
        <v>109</v>
      </c>
      <c r="G296" s="18" t="s">
        <v>230</v>
      </c>
      <c r="H296" s="18"/>
      <c r="I296" s="2">
        <v>-100</v>
      </c>
      <c r="K296" s="7">
        <v>27358442.399999999</v>
      </c>
      <c r="L296" s="19"/>
      <c r="M296" s="20">
        <v>25944050</v>
      </c>
      <c r="N296" s="20"/>
      <c r="O296" s="20">
        <v>28772835</v>
      </c>
      <c r="P296" s="20"/>
      <c r="Q296" s="20">
        <v>667327</v>
      </c>
      <c r="S296" s="103">
        <v>2.4391995357162588</v>
      </c>
      <c r="U296" s="109">
        <v>43.1</v>
      </c>
    </row>
    <row r="297" spans="1:21" x14ac:dyDescent="0.2">
      <c r="A297" s="4">
        <v>370</v>
      </c>
      <c r="C297" s="5" t="s">
        <v>49</v>
      </c>
      <c r="E297" s="54">
        <v>47483</v>
      </c>
      <c r="G297" s="18" t="s">
        <v>231</v>
      </c>
      <c r="H297" s="18"/>
      <c r="I297" s="18">
        <v>0</v>
      </c>
      <c r="K297" s="7">
        <v>36244654.210000001</v>
      </c>
      <c r="L297" s="19"/>
      <c r="M297" s="20">
        <v>22049188.699999999</v>
      </c>
      <c r="N297" s="20"/>
      <c r="O297" s="20">
        <v>14195466</v>
      </c>
      <c r="P297" s="20"/>
      <c r="Q297" s="20">
        <v>1838965</v>
      </c>
      <c r="S297" s="103">
        <v>5.0737551235697103</v>
      </c>
      <c r="U297" s="109">
        <v>7.7</v>
      </c>
    </row>
    <row r="298" spans="1:21" x14ac:dyDescent="0.2">
      <c r="A298" s="5">
        <v>370.01</v>
      </c>
      <c r="C298" s="5" t="s">
        <v>119</v>
      </c>
      <c r="E298" s="54" t="s">
        <v>109</v>
      </c>
      <c r="G298" s="18" t="s">
        <v>232</v>
      </c>
      <c r="H298" s="18"/>
      <c r="I298" s="18">
        <v>0</v>
      </c>
      <c r="K298" s="7">
        <v>3015392.17</v>
      </c>
      <c r="L298" s="19"/>
      <c r="M298" s="20">
        <v>761931</v>
      </c>
      <c r="N298" s="20"/>
      <c r="O298" s="20">
        <v>2253461</v>
      </c>
      <c r="P298" s="20"/>
      <c r="Q298" s="20">
        <v>222304</v>
      </c>
      <c r="S298" s="103">
        <v>7.3723080603475859</v>
      </c>
      <c r="U298" s="109">
        <v>10.1</v>
      </c>
    </row>
    <row r="299" spans="1:21" x14ac:dyDescent="0.2">
      <c r="A299" s="71">
        <v>370.11</v>
      </c>
      <c r="C299" s="3" t="s">
        <v>159</v>
      </c>
      <c r="E299" s="54"/>
      <c r="G299" s="18" t="s">
        <v>233</v>
      </c>
      <c r="H299" s="18"/>
      <c r="I299" s="18">
        <v>0</v>
      </c>
      <c r="K299" s="7">
        <v>74083.259999999995</v>
      </c>
      <c r="L299" s="19"/>
      <c r="M299" s="20">
        <v>9215</v>
      </c>
      <c r="N299" s="20"/>
      <c r="O299" s="20">
        <v>64868</v>
      </c>
      <c r="P299" s="20"/>
      <c r="Q299" s="20">
        <v>5020</v>
      </c>
      <c r="S299" s="103">
        <v>6.7761596884370379</v>
      </c>
      <c r="U299" s="109">
        <v>12.9</v>
      </c>
    </row>
    <row r="300" spans="1:21" x14ac:dyDescent="0.2">
      <c r="A300" s="71">
        <v>370.2</v>
      </c>
      <c r="C300" s="3" t="s">
        <v>136</v>
      </c>
      <c r="E300" s="54" t="s">
        <v>109</v>
      </c>
      <c r="G300" s="18" t="s">
        <v>234</v>
      </c>
      <c r="H300" s="18"/>
      <c r="I300" s="18">
        <v>0</v>
      </c>
      <c r="K300" s="7">
        <v>5927405.0899999999</v>
      </c>
      <c r="L300" s="19"/>
      <c r="M300" s="20">
        <v>4873649</v>
      </c>
      <c r="N300" s="20"/>
      <c r="O300" s="20">
        <v>1053756</v>
      </c>
      <c r="P300" s="20"/>
      <c r="Q300" s="20">
        <v>278079</v>
      </c>
      <c r="S300" s="103">
        <v>4.6914121066086949</v>
      </c>
      <c r="U300" s="109">
        <v>3.8</v>
      </c>
    </row>
    <row r="301" spans="1:21" x14ac:dyDescent="0.2">
      <c r="A301" s="71">
        <v>371.01</v>
      </c>
      <c r="C301" s="3" t="s">
        <v>160</v>
      </c>
      <c r="E301" s="54"/>
      <c r="G301" s="18" t="s">
        <v>235</v>
      </c>
      <c r="H301" s="18"/>
      <c r="I301" s="18">
        <v>0</v>
      </c>
      <c r="K301" s="7">
        <v>183387.58</v>
      </c>
      <c r="L301" s="19"/>
      <c r="M301" s="20">
        <v>35085</v>
      </c>
      <c r="N301" s="20"/>
      <c r="O301" s="20">
        <v>148303</v>
      </c>
      <c r="P301" s="20"/>
      <c r="Q301" s="20">
        <v>18470</v>
      </c>
      <c r="S301" s="103">
        <v>10.071565369912182</v>
      </c>
      <c r="U301" s="109">
        <v>8</v>
      </c>
    </row>
    <row r="302" spans="1:21" x14ac:dyDescent="0.2">
      <c r="A302" s="4">
        <v>373.1</v>
      </c>
      <c r="C302" s="5" t="s">
        <v>95</v>
      </c>
      <c r="E302" s="54" t="s">
        <v>109</v>
      </c>
      <c r="G302" s="18" t="s">
        <v>114</v>
      </c>
      <c r="H302" s="18"/>
      <c r="I302" s="2">
        <v>-40</v>
      </c>
      <c r="K302" s="7">
        <v>70512498.560000002</v>
      </c>
      <c r="L302" s="19"/>
      <c r="M302" s="20">
        <v>19582432.66</v>
      </c>
      <c r="N302" s="20"/>
      <c r="O302" s="20">
        <v>79135065</v>
      </c>
      <c r="P302" s="20"/>
      <c r="Q302" s="20">
        <v>2999710</v>
      </c>
      <c r="S302" s="103">
        <v>4.2541536057575779</v>
      </c>
      <c r="U302" s="109">
        <v>26.4</v>
      </c>
    </row>
    <row r="303" spans="1:21" x14ac:dyDescent="0.2">
      <c r="A303" s="4">
        <v>373.2</v>
      </c>
      <c r="C303" s="3" t="s">
        <v>102</v>
      </c>
      <c r="E303" s="54" t="s">
        <v>109</v>
      </c>
      <c r="G303" s="18" t="s">
        <v>114</v>
      </c>
      <c r="H303" s="18"/>
      <c r="I303" s="2">
        <v>-40</v>
      </c>
      <c r="K303" s="9">
        <v>65847536.659999996</v>
      </c>
      <c r="L303" s="19"/>
      <c r="M303" s="20">
        <v>35095779</v>
      </c>
      <c r="N303" s="20"/>
      <c r="O303" s="20">
        <v>57090772</v>
      </c>
      <c r="P303" s="20"/>
      <c r="Q303" s="20">
        <v>2552671</v>
      </c>
      <c r="S303" s="103">
        <v>3.8766385645989629</v>
      </c>
      <c r="U303" s="109">
        <v>22.4</v>
      </c>
    </row>
    <row r="304" spans="1:21" x14ac:dyDescent="0.2">
      <c r="A304" s="4"/>
      <c r="E304" s="6"/>
      <c r="G304" s="6"/>
      <c r="I304" s="2"/>
      <c r="K304" s="7"/>
      <c r="M304" s="31"/>
      <c r="N304" s="12"/>
      <c r="O304" s="31"/>
      <c r="P304" s="12"/>
      <c r="Q304" s="31"/>
      <c r="S304" s="104"/>
      <c r="U304" s="110"/>
    </row>
    <row r="305" spans="1:21" ht="15.75" x14ac:dyDescent="0.25">
      <c r="A305" s="4"/>
      <c r="C305" s="53" t="s">
        <v>50</v>
      </c>
      <c r="E305" s="97"/>
      <c r="G305" s="97"/>
      <c r="H305" s="60"/>
      <c r="I305" s="23"/>
      <c r="J305" s="60"/>
      <c r="K305" s="59">
        <f>+SUBTOTAL(9,K288:K304)</f>
        <v>1755694081.46</v>
      </c>
      <c r="L305" s="60"/>
      <c r="M305" s="38">
        <f>+SUBTOTAL(9,M288:M304)</f>
        <v>597117576.14999998</v>
      </c>
      <c r="N305" s="38"/>
      <c r="O305" s="38">
        <f>+SUBTOTAL(9,O288:O304)</f>
        <v>2045224561</v>
      </c>
      <c r="P305" s="38"/>
      <c r="Q305" s="38">
        <f>+SUBTOTAL(9,Q288:Q304)</f>
        <v>51848412</v>
      </c>
      <c r="R305" s="60"/>
      <c r="S305" s="106">
        <f>ROUND(Q305/K305*100,2)</f>
        <v>2.95</v>
      </c>
      <c r="U305" s="114"/>
    </row>
    <row r="306" spans="1:21" ht="15.75" x14ac:dyDescent="0.25">
      <c r="A306" s="4"/>
      <c r="C306" s="53"/>
      <c r="E306" s="97"/>
      <c r="G306" s="97"/>
      <c r="H306" s="60"/>
      <c r="I306" s="23"/>
      <c r="J306" s="60"/>
      <c r="K306" s="7"/>
      <c r="L306" s="60"/>
      <c r="M306" s="38"/>
      <c r="N306" s="38"/>
      <c r="O306" s="38"/>
      <c r="P306" s="38"/>
      <c r="Q306" s="38"/>
      <c r="R306" s="60"/>
      <c r="S306" s="104"/>
      <c r="U306" s="114"/>
    </row>
    <row r="307" spans="1:21" x14ac:dyDescent="0.2">
      <c r="A307" s="4"/>
      <c r="E307" s="6"/>
      <c r="G307" s="6"/>
      <c r="I307" s="2"/>
      <c r="K307" s="7"/>
      <c r="M307" s="12"/>
      <c r="N307" s="12"/>
      <c r="O307" s="12"/>
      <c r="P307" s="12"/>
      <c r="Q307" s="12"/>
      <c r="S307" s="104"/>
      <c r="U307" s="110"/>
    </row>
    <row r="308" spans="1:21" ht="15.75" x14ac:dyDescent="0.25">
      <c r="A308" s="4"/>
      <c r="C308" s="62" t="s">
        <v>51</v>
      </c>
      <c r="E308" s="6"/>
      <c r="G308" s="6"/>
      <c r="I308" s="2"/>
      <c r="K308" s="7"/>
      <c r="M308" s="12"/>
      <c r="N308" s="12"/>
      <c r="O308" s="12"/>
      <c r="P308" s="12"/>
      <c r="Q308" s="12"/>
      <c r="S308" s="104"/>
      <c r="U308" s="110"/>
    </row>
    <row r="309" spans="1:21" x14ac:dyDescent="0.2">
      <c r="A309" s="4"/>
      <c r="C309" s="72"/>
      <c r="E309" s="6"/>
      <c r="G309" s="6"/>
      <c r="I309" s="2"/>
      <c r="K309" s="7"/>
      <c r="M309" s="12"/>
      <c r="N309" s="12"/>
      <c r="O309" s="12"/>
      <c r="P309" s="12"/>
      <c r="Q309" s="12"/>
      <c r="S309" s="104"/>
      <c r="U309" s="110"/>
    </row>
    <row r="310" spans="1:21" x14ac:dyDescent="0.2">
      <c r="A310" s="4"/>
      <c r="C310" s="73" t="s">
        <v>244</v>
      </c>
      <c r="E310" s="6"/>
      <c r="G310" s="6"/>
      <c r="I310" s="2"/>
      <c r="K310" s="7"/>
      <c r="M310" s="12"/>
      <c r="N310" s="12"/>
      <c r="O310" s="12"/>
      <c r="P310" s="12"/>
      <c r="Q310" s="12"/>
      <c r="S310" s="104"/>
      <c r="U310" s="110"/>
    </row>
    <row r="311" spans="1:21" x14ac:dyDescent="0.2">
      <c r="A311" s="30">
        <v>392</v>
      </c>
      <c r="C311" s="101" t="s">
        <v>245</v>
      </c>
      <c r="E311" s="54" t="s">
        <v>109</v>
      </c>
      <c r="G311" s="18" t="s">
        <v>236</v>
      </c>
      <c r="H311" s="18"/>
      <c r="I311" s="18">
        <v>0</v>
      </c>
      <c r="K311" s="7">
        <v>1213038.75</v>
      </c>
      <c r="L311" s="19"/>
      <c r="M311" s="20">
        <v>653894.01</v>
      </c>
      <c r="N311" s="20"/>
      <c r="O311" s="20">
        <v>559145</v>
      </c>
      <c r="P311" s="20"/>
      <c r="Q311" s="20">
        <v>65629</v>
      </c>
      <c r="S311" s="103">
        <v>5.4102970741866239</v>
      </c>
      <c r="U311" s="109">
        <v>8.5</v>
      </c>
    </row>
    <row r="312" spans="1:21" x14ac:dyDescent="0.2">
      <c r="A312" s="30">
        <v>392.1</v>
      </c>
      <c r="C312" s="101" t="s">
        <v>246</v>
      </c>
      <c r="E312" s="54" t="s">
        <v>109</v>
      </c>
      <c r="G312" s="18" t="s">
        <v>237</v>
      </c>
      <c r="H312" s="18"/>
      <c r="I312" s="18">
        <v>0</v>
      </c>
      <c r="K312" s="7">
        <v>6937321.96</v>
      </c>
      <c r="L312" s="19"/>
      <c r="M312" s="20">
        <v>2968026.21</v>
      </c>
      <c r="N312" s="20"/>
      <c r="O312" s="20">
        <v>3969296</v>
      </c>
      <c r="P312" s="20"/>
      <c r="Q312" s="20">
        <v>448889</v>
      </c>
      <c r="S312" s="103">
        <v>6.4706381307982426</v>
      </c>
      <c r="U312" s="109">
        <v>8.8000000000000007</v>
      </c>
    </row>
    <row r="313" spans="1:21" x14ac:dyDescent="0.2">
      <c r="A313" s="4">
        <v>392.2</v>
      </c>
      <c r="C313" s="101" t="s">
        <v>247</v>
      </c>
      <c r="E313" s="54" t="s">
        <v>109</v>
      </c>
      <c r="G313" s="18" t="s">
        <v>238</v>
      </c>
      <c r="H313" s="18"/>
      <c r="I313" s="18">
        <v>0</v>
      </c>
      <c r="J313" s="37"/>
      <c r="K313" s="9">
        <v>390801.16</v>
      </c>
      <c r="L313" s="19"/>
      <c r="M313" s="33">
        <v>28558</v>
      </c>
      <c r="N313" s="20"/>
      <c r="O313" s="33">
        <v>362243</v>
      </c>
      <c r="P313" s="20"/>
      <c r="Q313" s="33">
        <v>25181</v>
      </c>
      <c r="S313" s="103">
        <v>6.4434302088560855</v>
      </c>
      <c r="U313" s="109">
        <v>14.4</v>
      </c>
    </row>
    <row r="314" spans="1:21" x14ac:dyDescent="0.2">
      <c r="A314" s="4"/>
      <c r="C314" s="101"/>
      <c r="E314" s="54"/>
      <c r="G314" s="18"/>
      <c r="H314" s="18"/>
      <c r="I314" s="18"/>
      <c r="J314" s="37"/>
      <c r="K314" s="7"/>
      <c r="L314" s="19"/>
      <c r="M314" s="20"/>
      <c r="N314" s="20"/>
      <c r="O314" s="20"/>
      <c r="P314" s="20"/>
      <c r="Q314" s="20"/>
      <c r="S314" s="103"/>
      <c r="U314" s="109"/>
    </row>
    <row r="315" spans="1:21" x14ac:dyDescent="0.2">
      <c r="A315" s="4"/>
      <c r="C315" s="66" t="s">
        <v>248</v>
      </c>
      <c r="E315" s="54"/>
      <c r="G315" s="18"/>
      <c r="H315" s="18"/>
      <c r="I315" s="18"/>
      <c r="J315" s="37"/>
      <c r="K315" s="7">
        <f>SUBTOTAL(9,K310:K314)</f>
        <v>8541161.8699999992</v>
      </c>
      <c r="L315" s="19"/>
      <c r="M315" s="20">
        <f>SUBTOTAL(9,M310:M314)</f>
        <v>3650478.2199999997</v>
      </c>
      <c r="N315" s="20"/>
      <c r="O315" s="20">
        <f>SUBTOTAL(9,O310:O314)</f>
        <v>4890684</v>
      </c>
      <c r="P315" s="20"/>
      <c r="Q315" s="20">
        <f>SUBTOTAL(9,Q310:Q314)</f>
        <v>539699</v>
      </c>
      <c r="S315" s="103">
        <f>ROUND(Q315/K315*100,2)</f>
        <v>6.32</v>
      </c>
      <c r="U315" s="109"/>
    </row>
    <row r="316" spans="1:21" x14ac:dyDescent="0.2">
      <c r="A316" s="4"/>
      <c r="C316" s="101"/>
      <c r="E316" s="54"/>
      <c r="G316" s="18"/>
      <c r="H316" s="18"/>
      <c r="I316" s="18"/>
      <c r="J316" s="37"/>
      <c r="K316" s="7"/>
      <c r="L316" s="19"/>
      <c r="M316" s="20"/>
      <c r="N316" s="20"/>
      <c r="O316" s="20"/>
      <c r="P316" s="20"/>
      <c r="Q316" s="20"/>
      <c r="S316" s="103"/>
      <c r="U316" s="109"/>
    </row>
    <row r="317" spans="1:21" x14ac:dyDescent="0.2">
      <c r="A317" s="4">
        <v>394</v>
      </c>
      <c r="C317" s="72" t="s">
        <v>96</v>
      </c>
      <c r="E317" s="54" t="s">
        <v>109</v>
      </c>
      <c r="G317" s="18" t="s">
        <v>239</v>
      </c>
      <c r="H317" s="18"/>
      <c r="I317" s="18">
        <v>0</v>
      </c>
      <c r="K317" s="7">
        <v>9422738.2200000007</v>
      </c>
      <c r="L317" s="19"/>
      <c r="M317" s="20">
        <v>3366434</v>
      </c>
      <c r="N317" s="20"/>
      <c r="O317" s="20">
        <v>6056304</v>
      </c>
      <c r="P317" s="20"/>
      <c r="Q317" s="20">
        <v>370282</v>
      </c>
      <c r="S317" s="103">
        <v>3.9296645131673835</v>
      </c>
      <c r="U317" s="109">
        <v>16.399999999999999</v>
      </c>
    </row>
    <row r="318" spans="1:21" x14ac:dyDescent="0.2">
      <c r="A318" s="4"/>
      <c r="C318" s="72"/>
      <c r="E318" s="54"/>
      <c r="G318" s="18"/>
      <c r="H318" s="18"/>
      <c r="I318" s="18"/>
      <c r="K318" s="7"/>
      <c r="L318" s="19"/>
      <c r="M318" s="20"/>
      <c r="N318" s="20"/>
      <c r="O318" s="20"/>
      <c r="P318" s="20"/>
      <c r="Q318" s="20"/>
      <c r="S318" s="103"/>
      <c r="U318" s="109"/>
    </row>
    <row r="319" spans="1:21" x14ac:dyDescent="0.2">
      <c r="A319" s="4"/>
      <c r="C319" s="73" t="s">
        <v>249</v>
      </c>
      <c r="E319" s="54"/>
      <c r="G319" s="18"/>
      <c r="H319" s="18"/>
      <c r="I319" s="18"/>
      <c r="K319" s="7"/>
      <c r="L319" s="19"/>
      <c r="M319" s="20"/>
      <c r="N319" s="20"/>
      <c r="O319" s="20"/>
      <c r="P319" s="20"/>
      <c r="Q319" s="20"/>
      <c r="S319" s="103"/>
      <c r="U319" s="109"/>
    </row>
    <row r="320" spans="1:21" x14ac:dyDescent="0.2">
      <c r="A320" s="30">
        <v>396.1</v>
      </c>
      <c r="C320" s="101" t="s">
        <v>250</v>
      </c>
      <c r="E320" s="54" t="s">
        <v>109</v>
      </c>
      <c r="G320" s="18" t="s">
        <v>240</v>
      </c>
      <c r="H320" s="18"/>
      <c r="I320" s="18">
        <v>0</v>
      </c>
      <c r="J320" s="37"/>
      <c r="K320" s="7">
        <v>2287800.19</v>
      </c>
      <c r="L320" s="19"/>
      <c r="M320" s="20">
        <v>1241126.9099999999</v>
      </c>
      <c r="N320" s="20"/>
      <c r="O320" s="20">
        <v>1046673</v>
      </c>
      <c r="P320" s="20"/>
      <c r="Q320" s="20">
        <v>58708</v>
      </c>
      <c r="S320" s="103">
        <v>2.5661331901541629</v>
      </c>
      <c r="U320" s="109">
        <v>17.8</v>
      </c>
    </row>
    <row r="321" spans="1:21" x14ac:dyDescent="0.2">
      <c r="A321" s="4">
        <v>396.2</v>
      </c>
      <c r="C321" s="101" t="s">
        <v>251</v>
      </c>
      <c r="E321" s="54" t="s">
        <v>109</v>
      </c>
      <c r="G321" s="18" t="s">
        <v>241</v>
      </c>
      <c r="H321" s="18"/>
      <c r="I321" s="18">
        <v>0</v>
      </c>
      <c r="J321" s="37"/>
      <c r="K321" s="9">
        <v>196248.24</v>
      </c>
      <c r="L321" s="19"/>
      <c r="M321" s="33">
        <v>128261</v>
      </c>
      <c r="N321" s="20"/>
      <c r="O321" s="33">
        <v>67987</v>
      </c>
      <c r="P321" s="20"/>
      <c r="Q321" s="33">
        <v>4683</v>
      </c>
      <c r="S321" s="103">
        <v>2.3862634385918571</v>
      </c>
      <c r="U321" s="109">
        <v>14.5</v>
      </c>
    </row>
    <row r="322" spans="1:21" x14ac:dyDescent="0.2">
      <c r="A322" s="4"/>
      <c r="C322" s="27"/>
      <c r="E322" s="54"/>
      <c r="G322" s="18"/>
      <c r="H322" s="18"/>
      <c r="I322" s="18"/>
      <c r="J322" s="37"/>
      <c r="K322" s="7"/>
      <c r="L322" s="19"/>
      <c r="M322" s="20"/>
      <c r="N322" s="20"/>
      <c r="O322" s="20"/>
      <c r="P322" s="20"/>
      <c r="Q322" s="20"/>
      <c r="S322" s="103"/>
      <c r="U322" s="109"/>
    </row>
    <row r="323" spans="1:21" x14ac:dyDescent="0.2">
      <c r="A323" s="4"/>
      <c r="C323" s="55" t="s">
        <v>252</v>
      </c>
      <c r="E323" s="54"/>
      <c r="G323" s="18"/>
      <c r="H323" s="18"/>
      <c r="I323" s="18"/>
      <c r="J323" s="37"/>
      <c r="K323" s="7">
        <f>SUBTOTAL(9,K319:K322)</f>
        <v>2484048.4299999997</v>
      </c>
      <c r="L323" s="19"/>
      <c r="M323" s="20">
        <f>SUBTOTAL(9,M319:M322)</f>
        <v>1369387.91</v>
      </c>
      <c r="N323" s="20"/>
      <c r="O323" s="20">
        <f>SUBTOTAL(9,O319:O322)</f>
        <v>1114660</v>
      </c>
      <c r="P323" s="20"/>
      <c r="Q323" s="20">
        <f>SUBTOTAL(9,Q319:Q322)</f>
        <v>63391</v>
      </c>
      <c r="S323" s="103">
        <f>ROUND(Q323/K323*100,2)</f>
        <v>2.5499999999999998</v>
      </c>
      <c r="U323" s="109"/>
    </row>
    <row r="324" spans="1:21" x14ac:dyDescent="0.2">
      <c r="A324" s="4"/>
      <c r="C324" s="27"/>
      <c r="E324" s="54"/>
      <c r="G324" s="18"/>
      <c r="H324" s="18"/>
      <c r="I324" s="18"/>
      <c r="J324" s="37"/>
      <c r="K324" s="7"/>
      <c r="L324" s="19"/>
      <c r="M324" s="20"/>
      <c r="N324" s="20"/>
      <c r="O324" s="20"/>
      <c r="P324" s="20"/>
      <c r="Q324" s="20"/>
      <c r="S324" s="103"/>
      <c r="U324" s="109"/>
    </row>
    <row r="325" spans="1:21" x14ac:dyDescent="0.2">
      <c r="A325" s="4">
        <v>397.2</v>
      </c>
      <c r="C325" s="27" t="s">
        <v>120</v>
      </c>
      <c r="E325" s="54" t="s">
        <v>109</v>
      </c>
      <c r="G325" s="18" t="s">
        <v>242</v>
      </c>
      <c r="H325" s="18"/>
      <c r="I325" s="18">
        <v>0</v>
      </c>
      <c r="J325" s="37"/>
      <c r="K325" s="9">
        <v>6879687.2400000002</v>
      </c>
      <c r="L325" s="19"/>
      <c r="M325" s="20">
        <v>5710606</v>
      </c>
      <c r="N325" s="20"/>
      <c r="O325" s="20">
        <v>1169081</v>
      </c>
      <c r="P325" s="20"/>
      <c r="Q325" s="20">
        <v>1106085</v>
      </c>
      <c r="S325" s="103">
        <v>16.077547734568235</v>
      </c>
      <c r="U325" s="109">
        <v>1.1000000000000001</v>
      </c>
    </row>
    <row r="326" spans="1:21" x14ac:dyDescent="0.2">
      <c r="A326" s="4"/>
      <c r="E326" s="18"/>
      <c r="G326" s="18"/>
      <c r="I326" s="2"/>
      <c r="K326" s="7"/>
      <c r="M326" s="31"/>
      <c r="N326" s="12"/>
      <c r="O326" s="31"/>
      <c r="P326" s="12"/>
      <c r="Q326" s="31"/>
      <c r="S326" s="104"/>
      <c r="U326" s="110"/>
    </row>
    <row r="327" spans="1:21" ht="15.75" x14ac:dyDescent="0.25">
      <c r="A327" s="14"/>
      <c r="C327" s="53" t="s">
        <v>52</v>
      </c>
      <c r="E327" s="6"/>
      <c r="G327" s="6"/>
      <c r="I327" s="2"/>
      <c r="K327" s="74">
        <f>+SUBTOTAL(9,K311:K326)</f>
        <v>27327635.759999998</v>
      </c>
      <c r="L327" s="60"/>
      <c r="M327" s="75">
        <f>+SUBTOTAL(9,M311:M326)</f>
        <v>14096906.129999999</v>
      </c>
      <c r="N327" s="38"/>
      <c r="O327" s="75">
        <f>+SUBTOTAL(9,O311:O326)</f>
        <v>13230729</v>
      </c>
      <c r="P327" s="38"/>
      <c r="Q327" s="75">
        <f>+SUBTOTAL(9,Q311:Q326)</f>
        <v>2079457</v>
      </c>
      <c r="R327" s="60"/>
      <c r="S327" s="106">
        <f>ROUND(Q327/K327*100,2)</f>
        <v>7.61</v>
      </c>
      <c r="U327" s="114"/>
    </row>
    <row r="328" spans="1:21" ht="15.75" x14ac:dyDescent="0.25">
      <c r="A328" s="14"/>
      <c r="C328" s="60"/>
      <c r="E328" s="6"/>
      <c r="G328" s="6"/>
      <c r="I328" s="2"/>
      <c r="K328" s="59"/>
      <c r="L328" s="60"/>
      <c r="M328" s="38"/>
      <c r="N328" s="38"/>
      <c r="O328" s="38"/>
      <c r="P328" s="38"/>
      <c r="Q328" s="38"/>
      <c r="R328" s="60"/>
      <c r="S328" s="104"/>
      <c r="U328" s="114"/>
    </row>
    <row r="329" spans="1:21" ht="16.5" thickBot="1" x14ac:dyDescent="0.3">
      <c r="A329" s="14"/>
      <c r="C329" s="53" t="s">
        <v>97</v>
      </c>
      <c r="E329" s="6"/>
      <c r="G329" s="6"/>
      <c r="I329" s="2"/>
      <c r="K329" s="99">
        <f>+SUBTOTAL(9,K16:K328)</f>
        <v>6354379683.2800016</v>
      </c>
      <c r="L329" s="60"/>
      <c r="M329" s="100">
        <f>+SUBTOTAL(9,M16:M328)</f>
        <v>2111004603.5000007</v>
      </c>
      <c r="N329" s="38"/>
      <c r="O329" s="100">
        <f>+SUBTOTAL(9,O16:O328)</f>
        <v>5689934930</v>
      </c>
      <c r="P329" s="38"/>
      <c r="Q329" s="100">
        <f>+SUBTOTAL(9,Q16:Q328)</f>
        <v>280642517</v>
      </c>
      <c r="R329" s="60"/>
      <c r="S329" s="106">
        <f>ROUND(Q329/K329*100,2)</f>
        <v>4.42</v>
      </c>
      <c r="U329" s="114"/>
    </row>
    <row r="330" spans="1:21" ht="16.5" thickTop="1" x14ac:dyDescent="0.25">
      <c r="A330" s="14"/>
      <c r="C330" s="53"/>
      <c r="E330" s="6"/>
      <c r="G330" s="6"/>
      <c r="I330" s="2"/>
      <c r="K330" s="7"/>
      <c r="L330" s="60"/>
      <c r="M330" s="38"/>
      <c r="N330" s="38"/>
      <c r="O330" s="38"/>
      <c r="P330" s="38"/>
      <c r="Q330" s="38"/>
      <c r="R330" s="60"/>
      <c r="S330" s="104"/>
      <c r="U330" s="114"/>
    </row>
    <row r="331" spans="1:21" ht="15.75" x14ac:dyDescent="0.25">
      <c r="A331" s="14"/>
      <c r="C331" s="62" t="s">
        <v>54</v>
      </c>
      <c r="E331" s="6"/>
      <c r="G331" s="6"/>
      <c r="I331" s="2"/>
      <c r="K331" s="7"/>
      <c r="L331" s="8"/>
      <c r="M331" s="12"/>
      <c r="N331" s="12"/>
      <c r="O331" s="12"/>
      <c r="P331" s="12"/>
      <c r="Q331" s="12"/>
      <c r="R331" s="8"/>
      <c r="S331" s="104"/>
      <c r="U331" s="111"/>
    </row>
    <row r="332" spans="1:21" x14ac:dyDescent="0.2">
      <c r="A332" s="14"/>
      <c r="E332" s="6"/>
      <c r="G332" s="6"/>
      <c r="I332" s="2"/>
      <c r="K332" s="7"/>
      <c r="L332" s="8"/>
      <c r="M332" s="12"/>
      <c r="N332" s="12"/>
      <c r="O332" s="12"/>
      <c r="P332" s="12"/>
      <c r="Q332" s="12"/>
      <c r="R332" s="8"/>
      <c r="S332" s="104"/>
      <c r="U332" s="111"/>
    </row>
    <row r="333" spans="1:21" x14ac:dyDescent="0.2">
      <c r="A333" s="4">
        <v>301</v>
      </c>
      <c r="C333" s="5" t="s">
        <v>103</v>
      </c>
      <c r="E333" s="6"/>
      <c r="G333" s="6"/>
      <c r="I333" s="2"/>
      <c r="K333" s="7">
        <v>2240.29</v>
      </c>
      <c r="L333" s="8" t="s">
        <v>0</v>
      </c>
      <c r="M333" s="20"/>
      <c r="N333" s="12"/>
      <c r="O333" s="12"/>
      <c r="P333" s="12"/>
      <c r="Q333" s="12"/>
      <c r="R333" s="8"/>
      <c r="S333" s="104"/>
      <c r="U333" s="111"/>
    </row>
    <row r="334" spans="1:21" x14ac:dyDescent="0.2">
      <c r="A334" s="4">
        <v>310.2</v>
      </c>
      <c r="C334" s="5" t="s">
        <v>55</v>
      </c>
      <c r="E334" s="6"/>
      <c r="G334" s="6"/>
      <c r="I334" s="2"/>
      <c r="K334" s="7">
        <v>10220199.629999999</v>
      </c>
      <c r="L334" s="8" t="s">
        <v>0</v>
      </c>
      <c r="M334" s="20"/>
      <c r="N334" s="12"/>
      <c r="O334" s="12"/>
      <c r="P334" s="12"/>
      <c r="Q334" s="12"/>
      <c r="R334" s="8"/>
      <c r="S334" s="104"/>
      <c r="U334" s="111"/>
    </row>
    <row r="335" spans="1:21" x14ac:dyDescent="0.2">
      <c r="A335" s="4">
        <v>310.26</v>
      </c>
      <c r="C335" s="3" t="s">
        <v>162</v>
      </c>
      <c r="E335" s="6"/>
      <c r="G335" s="6"/>
      <c r="I335" s="2"/>
      <c r="K335" s="7">
        <v>360851.26</v>
      </c>
      <c r="L335" s="8" t="s">
        <v>0</v>
      </c>
      <c r="M335" s="20"/>
      <c r="N335" s="12"/>
      <c r="O335" s="12"/>
      <c r="P335" s="12"/>
      <c r="Q335" s="12"/>
      <c r="R335" s="8"/>
      <c r="S335" s="104"/>
      <c r="U335" s="111"/>
    </row>
    <row r="336" spans="1:21" x14ac:dyDescent="0.2">
      <c r="A336" s="4">
        <v>317.07</v>
      </c>
      <c r="C336" s="3" t="s">
        <v>163</v>
      </c>
      <c r="E336" s="6"/>
      <c r="G336" s="6"/>
      <c r="I336" s="2"/>
      <c r="K336" s="7">
        <v>11110875.440000005</v>
      </c>
      <c r="L336" s="8" t="s">
        <v>0</v>
      </c>
      <c r="M336" s="20">
        <v>3025911.81</v>
      </c>
      <c r="N336" s="12"/>
      <c r="O336" s="12"/>
      <c r="P336" s="12"/>
      <c r="Q336" s="12"/>
      <c r="R336" s="8"/>
      <c r="S336" s="104"/>
      <c r="U336" s="111"/>
    </row>
    <row r="337" spans="1:21" x14ac:dyDescent="0.2">
      <c r="A337" s="4">
        <v>317.08</v>
      </c>
      <c r="C337" s="3" t="s">
        <v>164</v>
      </c>
      <c r="E337" s="6"/>
      <c r="G337" s="6"/>
      <c r="I337" s="2"/>
      <c r="K337" s="7">
        <v>49105299.460000001</v>
      </c>
      <c r="L337" s="8" t="s">
        <v>0</v>
      </c>
      <c r="M337" s="20">
        <v>38876592</v>
      </c>
      <c r="N337" s="12"/>
      <c r="O337" s="12"/>
      <c r="P337" s="12"/>
      <c r="Q337" s="12"/>
      <c r="R337" s="8"/>
      <c r="S337" s="104"/>
      <c r="U337" s="111"/>
    </row>
    <row r="338" spans="1:21" x14ac:dyDescent="0.2">
      <c r="A338" s="4">
        <v>330.2</v>
      </c>
      <c r="C338" s="5" t="s">
        <v>56</v>
      </c>
      <c r="E338" s="6"/>
      <c r="G338" s="6"/>
      <c r="I338" s="2"/>
      <c r="K338" s="7">
        <v>6.5</v>
      </c>
      <c r="L338" s="8" t="s">
        <v>0</v>
      </c>
      <c r="M338" s="20"/>
      <c r="N338" s="12"/>
      <c r="O338" s="12"/>
      <c r="P338" s="12"/>
      <c r="Q338" s="12"/>
      <c r="R338" s="8"/>
      <c r="S338" s="104"/>
      <c r="U338" s="111"/>
    </row>
    <row r="339" spans="1:21" x14ac:dyDescent="0.2">
      <c r="A339" s="4">
        <v>337.07</v>
      </c>
      <c r="C339" s="16" t="s">
        <v>165</v>
      </c>
      <c r="E339" s="6"/>
      <c r="G339" s="6"/>
      <c r="I339" s="2"/>
      <c r="K339" s="7">
        <v>289910.63</v>
      </c>
      <c r="L339" s="8" t="s">
        <v>0</v>
      </c>
      <c r="M339" s="20">
        <v>32209</v>
      </c>
      <c r="N339" s="12"/>
      <c r="O339" s="12"/>
      <c r="P339" s="12"/>
      <c r="Q339" s="12"/>
      <c r="R339" s="8"/>
      <c r="S339" s="104"/>
      <c r="U339" s="111"/>
    </row>
    <row r="340" spans="1:21" x14ac:dyDescent="0.2">
      <c r="A340" s="4">
        <v>340.2</v>
      </c>
      <c r="C340" s="5" t="s">
        <v>55</v>
      </c>
      <c r="E340" s="6"/>
      <c r="G340" s="6"/>
      <c r="I340" s="2"/>
      <c r="K340" s="7">
        <v>406526.19999999995</v>
      </c>
      <c r="L340" s="8" t="s">
        <v>0</v>
      </c>
      <c r="M340" s="20"/>
      <c r="N340" s="12"/>
      <c r="O340" s="12"/>
      <c r="P340" s="12"/>
      <c r="Q340" s="12"/>
      <c r="R340" s="8"/>
      <c r="S340" s="104"/>
      <c r="U340" s="111"/>
    </row>
    <row r="341" spans="1:21" x14ac:dyDescent="0.2">
      <c r="A341" s="4">
        <v>347.05</v>
      </c>
      <c r="C341" s="16" t="s">
        <v>166</v>
      </c>
      <c r="E341" s="6"/>
      <c r="G341" s="6"/>
      <c r="I341" s="2"/>
      <c r="K341" s="7">
        <v>15555.48</v>
      </c>
      <c r="L341" s="8" t="s">
        <v>0</v>
      </c>
      <c r="M341" s="20">
        <v>7683</v>
      </c>
      <c r="N341" s="12"/>
      <c r="O341" s="12"/>
      <c r="P341" s="12"/>
      <c r="Q341" s="12"/>
      <c r="R341" s="8"/>
      <c r="S341" s="104"/>
      <c r="U341" s="111"/>
    </row>
    <row r="342" spans="1:21" x14ac:dyDescent="0.2">
      <c r="A342" s="4">
        <v>347.07</v>
      </c>
      <c r="C342" s="16" t="s">
        <v>167</v>
      </c>
      <c r="E342" s="6"/>
      <c r="G342" s="6"/>
      <c r="I342" s="2"/>
      <c r="K342" s="7">
        <v>96428.56</v>
      </c>
      <c r="L342" s="8" t="s">
        <v>0</v>
      </c>
      <c r="M342" s="20">
        <v>20029</v>
      </c>
      <c r="N342" s="12"/>
      <c r="O342" s="12"/>
      <c r="P342" s="12"/>
      <c r="Q342" s="12"/>
      <c r="R342" s="8"/>
      <c r="S342" s="104"/>
      <c r="U342" s="111"/>
    </row>
    <row r="343" spans="1:21" x14ac:dyDescent="0.2">
      <c r="A343" s="4">
        <v>350.2</v>
      </c>
      <c r="C343" s="5" t="s">
        <v>56</v>
      </c>
      <c r="E343" s="6"/>
      <c r="G343" s="6"/>
      <c r="I343" s="2"/>
      <c r="K343" s="7">
        <v>2540798.2199999993</v>
      </c>
      <c r="L343" s="8" t="s">
        <v>0</v>
      </c>
      <c r="M343" s="20"/>
      <c r="N343" s="12"/>
      <c r="O343" s="12"/>
      <c r="P343" s="12"/>
      <c r="Q343" s="12"/>
      <c r="R343" s="8"/>
      <c r="S343" s="104"/>
      <c r="U343" s="111"/>
    </row>
    <row r="344" spans="1:21" x14ac:dyDescent="0.2">
      <c r="A344" s="4">
        <v>359.15</v>
      </c>
      <c r="C344" s="16" t="s">
        <v>168</v>
      </c>
      <c r="E344" s="6"/>
      <c r="G344" s="6"/>
      <c r="I344" s="2"/>
      <c r="K344" s="7">
        <v>76221.279999999999</v>
      </c>
      <c r="L344" s="8" t="s">
        <v>0</v>
      </c>
      <c r="M344" s="20">
        <v>2549</v>
      </c>
      <c r="N344" s="12"/>
      <c r="O344" s="12"/>
      <c r="P344" s="12"/>
      <c r="Q344" s="12"/>
      <c r="R344" s="8"/>
      <c r="S344" s="104"/>
      <c r="U344" s="111"/>
    </row>
    <row r="345" spans="1:21" x14ac:dyDescent="0.2">
      <c r="A345" s="4">
        <v>359.17</v>
      </c>
      <c r="C345" s="16" t="s">
        <v>169</v>
      </c>
      <c r="E345" s="6"/>
      <c r="G345" s="6"/>
      <c r="I345" s="2"/>
      <c r="K345" s="7">
        <v>122340.22999999998</v>
      </c>
      <c r="L345" s="8" t="s">
        <v>0</v>
      </c>
      <c r="M345" s="20">
        <v>47993</v>
      </c>
      <c r="N345" s="12"/>
      <c r="O345" s="12"/>
      <c r="P345" s="12"/>
      <c r="Q345" s="12"/>
      <c r="R345" s="8"/>
      <c r="S345" s="104"/>
      <c r="U345" s="111"/>
    </row>
    <row r="346" spans="1:21" x14ac:dyDescent="0.2">
      <c r="A346" s="4">
        <v>360.2</v>
      </c>
      <c r="C346" s="5" t="s">
        <v>56</v>
      </c>
      <c r="E346" s="6"/>
      <c r="G346" s="6"/>
      <c r="I346" s="2"/>
      <c r="K346" s="7">
        <v>4117062.4100000006</v>
      </c>
      <c r="L346" s="8" t="s">
        <v>0</v>
      </c>
      <c r="M346" s="20"/>
      <c r="N346" s="12"/>
      <c r="O346" s="12"/>
      <c r="P346" s="12"/>
      <c r="Q346" s="12"/>
      <c r="R346" s="8"/>
      <c r="S346" s="104"/>
      <c r="U346" s="111"/>
    </row>
    <row r="347" spans="1:21" x14ac:dyDescent="0.2">
      <c r="A347" s="4">
        <v>374.05</v>
      </c>
      <c r="C347" s="16" t="s">
        <v>170</v>
      </c>
      <c r="E347" s="6"/>
      <c r="G347" s="6"/>
      <c r="I347" s="2"/>
      <c r="K347" s="7">
        <v>129242.11000000002</v>
      </c>
      <c r="L347" s="8" t="s">
        <v>0</v>
      </c>
      <c r="M347" s="20">
        <v>48370</v>
      </c>
      <c r="N347" s="12"/>
      <c r="O347" s="12"/>
      <c r="P347" s="12"/>
      <c r="Q347" s="12"/>
      <c r="R347" s="8"/>
      <c r="S347" s="104"/>
      <c r="U347" s="111"/>
    </row>
    <row r="348" spans="1:21" x14ac:dyDescent="0.2">
      <c r="A348" s="4">
        <v>374.07</v>
      </c>
      <c r="C348" s="3" t="s">
        <v>171</v>
      </c>
      <c r="E348" s="6"/>
      <c r="G348" s="6"/>
      <c r="I348" s="2"/>
      <c r="K348" s="9">
        <v>47995.119999999981</v>
      </c>
      <c r="L348" s="8" t="s">
        <v>0</v>
      </c>
      <c r="M348" s="33">
        <v>13272</v>
      </c>
      <c r="N348" s="12"/>
      <c r="O348" s="12"/>
      <c r="P348" s="12"/>
      <c r="Q348" s="12"/>
      <c r="R348" s="8"/>
      <c r="S348" s="104"/>
      <c r="U348" s="111"/>
    </row>
    <row r="349" spans="1:21" x14ac:dyDescent="0.2">
      <c r="A349" s="4"/>
      <c r="E349" s="6"/>
      <c r="G349" s="6"/>
      <c r="I349" s="2"/>
      <c r="K349" s="7"/>
      <c r="L349" s="8"/>
      <c r="M349" s="12"/>
      <c r="N349" s="12"/>
      <c r="O349" s="12"/>
      <c r="P349" s="12"/>
      <c r="Q349" s="12"/>
      <c r="R349" s="8"/>
      <c r="S349" s="104"/>
      <c r="U349" s="111"/>
    </row>
    <row r="350" spans="1:21" ht="15.75" x14ac:dyDescent="0.25">
      <c r="A350" s="14"/>
      <c r="C350" s="53" t="s">
        <v>57</v>
      </c>
      <c r="I350" s="2"/>
      <c r="K350" s="74">
        <f>+SUBTOTAL(9,K333:K349)</f>
        <v>78641552.820000023</v>
      </c>
      <c r="L350" s="76"/>
      <c r="M350" s="75">
        <f>+SUBTOTAL(9,M333:M349)</f>
        <v>42074608.810000002</v>
      </c>
      <c r="N350" s="38"/>
      <c r="O350" s="38"/>
      <c r="P350" s="38"/>
      <c r="Q350" s="38"/>
      <c r="R350" s="76"/>
      <c r="S350" s="104"/>
      <c r="U350" s="111"/>
    </row>
    <row r="351" spans="1:21" s="37" customFormat="1" x14ac:dyDescent="0.2">
      <c r="A351" s="77"/>
      <c r="B351" s="78"/>
      <c r="C351" s="63"/>
      <c r="I351" s="25"/>
      <c r="K351" s="17"/>
      <c r="L351" s="79"/>
      <c r="M351" s="64"/>
      <c r="N351" s="64"/>
      <c r="O351" s="64"/>
      <c r="P351" s="64"/>
      <c r="Q351" s="64"/>
      <c r="R351" s="79"/>
      <c r="S351" s="107"/>
      <c r="U351" s="115"/>
    </row>
    <row r="352" spans="1:21" ht="16.5" thickBot="1" x14ac:dyDescent="0.3">
      <c r="A352" s="14"/>
      <c r="C352" s="53" t="s">
        <v>53</v>
      </c>
      <c r="I352" s="2"/>
      <c r="K352" s="59">
        <f>+SUBTOTAL(9,K16:K351)</f>
        <v>6433021236.1000004</v>
      </c>
      <c r="L352" s="76"/>
      <c r="M352" s="38">
        <f>+SUBTOTAL(9,M16:M351)</f>
        <v>2153079212.3100004</v>
      </c>
      <c r="N352" s="38"/>
      <c r="O352" s="38">
        <f>+SUBTOTAL(9,O16:O351)</f>
        <v>5689934930</v>
      </c>
      <c r="P352" s="38"/>
      <c r="Q352" s="38">
        <f>+SUBTOTAL(9,Q16:Q351)</f>
        <v>280642517</v>
      </c>
      <c r="R352" s="76"/>
      <c r="S352" s="104"/>
      <c r="U352" s="111"/>
    </row>
    <row r="353" spans="1:21" ht="16.5" thickTop="1" x14ac:dyDescent="0.25">
      <c r="A353" s="14"/>
      <c r="C353" s="53"/>
      <c r="I353" s="2"/>
      <c r="K353" s="80"/>
      <c r="L353" s="76"/>
      <c r="M353" s="81"/>
      <c r="N353" s="38"/>
      <c r="O353" s="81"/>
      <c r="P353" s="38"/>
      <c r="Q353" s="81"/>
      <c r="R353" s="76"/>
      <c r="S353" s="8"/>
    </row>
    <row r="354" spans="1:21" ht="15.75" x14ac:dyDescent="0.25">
      <c r="A354" s="14"/>
      <c r="C354" s="53"/>
      <c r="I354" s="2"/>
      <c r="K354" s="82"/>
      <c r="L354" s="83"/>
      <c r="M354" s="84"/>
      <c r="N354" s="84"/>
      <c r="O354" s="84"/>
      <c r="P354" s="84"/>
      <c r="Q354" s="84"/>
      <c r="R354" s="76"/>
      <c r="S354" s="8"/>
    </row>
    <row r="355" spans="1:21" x14ac:dyDescent="0.2">
      <c r="A355" s="85"/>
      <c r="B355" s="86" t="s">
        <v>104</v>
      </c>
      <c r="C355" s="5" t="s">
        <v>124</v>
      </c>
      <c r="I355" s="2"/>
      <c r="K355" s="4"/>
      <c r="L355" s="8"/>
      <c r="M355" s="12"/>
      <c r="N355" s="12"/>
      <c r="O355" s="12"/>
      <c r="P355" s="12"/>
      <c r="Q355" s="12"/>
      <c r="R355" s="8"/>
      <c r="S355" s="8"/>
    </row>
    <row r="356" spans="1:21" x14ac:dyDescent="0.2">
      <c r="A356" s="14"/>
      <c r="B356" s="86" t="s">
        <v>123</v>
      </c>
      <c r="C356" s="57" t="s">
        <v>175</v>
      </c>
      <c r="D356" s="14"/>
      <c r="E356" s="14"/>
      <c r="F356" s="14"/>
      <c r="G356" s="14"/>
      <c r="H356" s="14"/>
      <c r="I356" s="2"/>
      <c r="J356" s="57"/>
      <c r="K356" s="87"/>
      <c r="L356" s="8"/>
      <c r="M356" s="12"/>
      <c r="N356" s="12"/>
      <c r="O356" s="12"/>
      <c r="P356" s="12"/>
      <c r="Q356" s="12"/>
      <c r="R356" s="8"/>
      <c r="S356" s="8"/>
      <c r="T356" s="14"/>
      <c r="U356" s="14"/>
    </row>
    <row r="357" spans="1:21" x14ac:dyDescent="0.2">
      <c r="I357" s="2"/>
      <c r="K357" s="87"/>
      <c r="L357" s="8"/>
      <c r="M357" s="12"/>
      <c r="N357" s="12"/>
      <c r="O357" s="12"/>
      <c r="P357" s="12"/>
      <c r="Q357" s="12"/>
      <c r="R357" s="8"/>
      <c r="S357" s="8"/>
    </row>
    <row r="358" spans="1:21" ht="15.75" x14ac:dyDescent="0.25">
      <c r="C358" s="94" t="s">
        <v>176</v>
      </c>
      <c r="D358" s="95"/>
      <c r="E358" s="94" t="s">
        <v>20</v>
      </c>
    </row>
    <row r="359" spans="1:21" x14ac:dyDescent="0.2">
      <c r="C359" s="3" t="s">
        <v>173</v>
      </c>
      <c r="E359" s="96">
        <v>0</v>
      </c>
    </row>
    <row r="360" spans="1:21" x14ac:dyDescent="0.2">
      <c r="C360" s="5" t="s">
        <v>157</v>
      </c>
      <c r="E360" s="96">
        <v>1.79</v>
      </c>
    </row>
    <row r="361" spans="1:21" x14ac:dyDescent="0.2">
      <c r="C361" s="5" t="s">
        <v>174</v>
      </c>
      <c r="E361" s="96">
        <v>1.72</v>
      </c>
    </row>
    <row r="362" spans="1:21" ht="15.75" x14ac:dyDescent="0.25">
      <c r="K362" s="59"/>
      <c r="L362" s="76"/>
      <c r="M362" s="38"/>
      <c r="N362" s="38"/>
      <c r="O362" s="38"/>
      <c r="P362" s="38"/>
      <c r="Q362" s="38"/>
    </row>
  </sheetData>
  <mergeCells count="4">
    <mergeCell ref="A1:U1"/>
    <mergeCell ref="A2:U2"/>
    <mergeCell ref="A4:U4"/>
    <mergeCell ref="A5:U5"/>
  </mergeCells>
  <phoneticPr fontId="0" type="noConversion"/>
  <printOptions horizontalCentered="1"/>
  <pageMargins left="0.75" right="0.75" top="0.75" bottom="0.5" header="0.5" footer="0.5"/>
  <pageSetup scale="45" fitToHeight="0" orientation="landscape" r:id="rId1"/>
  <headerFooter alignWithMargins="0">
    <oddHeader xml:space="preserve">&amp;R
</oddHeader>
  </headerFooter>
  <rowBreaks count="5" manualBreakCount="5">
    <brk id="76" max="20" man="1"/>
    <brk id="136" max="20" man="1"/>
    <brk id="198" max="20" man="1"/>
    <brk id="259" max="20" man="1"/>
    <brk id="318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D94B67C-B47D-47F9-8053-A4AA14E15626}"/>
</file>

<file path=customXml/itemProps2.xml><?xml version="1.0" encoding="utf-8"?>
<ds:datastoreItem xmlns:ds="http://schemas.openxmlformats.org/officeDocument/2006/customXml" ds:itemID="{08105397-7ACA-4DE0-8914-6741EF6A6631}"/>
</file>

<file path=customXml/itemProps3.xml><?xml version="1.0" encoding="utf-8"?>
<ds:datastoreItem xmlns:ds="http://schemas.openxmlformats.org/officeDocument/2006/customXml" ds:itemID="{DB786677-C7D7-47AB-8B8D-2BB79F0B7AB3}"/>
</file>

<file path=customXml/itemProps4.xml><?xml version="1.0" encoding="utf-8"?>
<ds:datastoreItem xmlns:ds="http://schemas.openxmlformats.org/officeDocument/2006/customXml" ds:itemID="{F5C1D7E4-1550-449E-8C1F-F67CA1B3ABBE}"/>
</file>

<file path=customXml/itemProps5.xml><?xml version="1.0" encoding="utf-8"?>
<ds:datastoreItem xmlns:ds="http://schemas.openxmlformats.org/officeDocument/2006/customXml" ds:itemID="{EE3EF9C0-4B5A-4A05-85E7-FC9BC3973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LGE Electric-06302021-Rpt</vt:lpstr>
      <vt:lpstr>'LGE Electric-06302021-Rpt'!Print_Area</vt:lpstr>
      <vt:lpstr>'LGE Electric-06302021-Rpt'!Print_Titles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Johnston Jr., Frederick B.</cp:lastModifiedBy>
  <cp:lastPrinted>2020-09-18T12:25:22Z</cp:lastPrinted>
  <dcterms:created xsi:type="dcterms:W3CDTF">2002-08-25T13:39:51Z</dcterms:created>
  <dcterms:modified xsi:type="dcterms:W3CDTF">2020-11-02T12:06:53Z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