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2\Rates\CN2020\CNs-00349-00350 - K L Rate Cases\5-Data Requests\Round 1 - PSC-1\KU\9-Assigned to SR&amp;R\BlakeTestimonyExhibits(Q56)\"/>
    </mc:Choice>
  </mc:AlternateContent>
  <xr:revisionPtr revIDLastSave="0" documentId="8_{4663DEE8-EDFC-4330-9763-0A11A54C8DAD}" xr6:coauthVersionLast="45" xr6:coauthVersionMax="45" xr10:uidLastSave="{00000000-0000-0000-0000-000000000000}"/>
  <bookViews>
    <workbookView xWindow="-120" yWindow="-120" windowWidth="23280" windowHeight="12600" xr2:uid="{8DF1B1F6-C46E-417A-98F0-C0EDF365C10E}"/>
  </bookViews>
  <sheets>
    <sheet name="NoRegAmort" sheetId="1" r:id="rId1"/>
    <sheet name="15-Year" sheetId="2" r:id="rId2"/>
    <sheet name="20-Year" sheetId="3" r:id="rId3"/>
    <sheet name="AMICapRollfwd" sheetId="4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4" l="1"/>
  <c r="L17" i="3" l="1"/>
  <c r="M17" i="3" s="1"/>
  <c r="N17" i="3" s="1"/>
  <c r="O17" i="3" s="1"/>
  <c r="P17" i="3" s="1"/>
  <c r="Q17" i="3" s="1"/>
  <c r="R17" i="3" s="1"/>
  <c r="S17" i="3" s="1"/>
  <c r="T17" i="3" s="1"/>
  <c r="U17" i="3" s="1"/>
  <c r="G18" i="3"/>
  <c r="G18" i="2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U37" i="4" l="1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7" i="4"/>
  <c r="B36" i="4"/>
  <c r="C47" i="4"/>
  <c r="B31" i="4" s="1"/>
  <c r="B47" i="4"/>
  <c r="B7" i="4" s="1"/>
  <c r="L17" i="2"/>
  <c r="M17" i="2" s="1"/>
  <c r="N17" i="2" s="1"/>
  <c r="O17" i="2" s="1"/>
  <c r="P17" i="2" s="1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B39" i="4" l="1"/>
  <c r="C31" i="4" s="1"/>
  <c r="C39" i="4" s="1"/>
  <c r="D31" i="4" s="1"/>
  <c r="D39" i="4" s="1"/>
  <c r="E31" i="4" s="1"/>
  <c r="E39" i="4" s="1"/>
  <c r="F31" i="4" s="1"/>
  <c r="F39" i="4" s="1"/>
  <c r="G31" i="4" s="1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P24" i="4"/>
  <c r="O24" i="4"/>
  <c r="N24" i="4"/>
  <c r="M24" i="4"/>
  <c r="L24" i="4"/>
  <c r="J38" i="4" s="1"/>
  <c r="K24" i="4"/>
  <c r="J24" i="4"/>
  <c r="I24" i="4"/>
  <c r="H24" i="4"/>
  <c r="G24" i="4"/>
  <c r="F24" i="4"/>
  <c r="E24" i="4"/>
  <c r="D24" i="4"/>
  <c r="C24" i="4"/>
  <c r="B25" i="4"/>
  <c r="B24" i="4"/>
  <c r="S38" i="4" l="1"/>
  <c r="N38" i="4"/>
  <c r="U38" i="4"/>
  <c r="M38" i="4"/>
  <c r="G38" i="4"/>
  <c r="L38" i="4"/>
  <c r="I38" i="4"/>
  <c r="H38" i="4"/>
  <c r="G39" i="4"/>
  <c r="H31" i="4" s="1"/>
  <c r="H39" i="4" s="1"/>
  <c r="I31" i="4" s="1"/>
  <c r="I39" i="4" s="1"/>
  <c r="J31" i="4" s="1"/>
  <c r="J39" i="4" s="1"/>
  <c r="K31" i="4" s="1"/>
  <c r="K38" i="4"/>
  <c r="T38" i="4"/>
  <c r="P38" i="4"/>
  <c r="R38" i="4"/>
  <c r="O38" i="4"/>
  <c r="Q38" i="4"/>
  <c r="J26" i="4"/>
  <c r="P26" i="4"/>
  <c r="H26" i="4"/>
  <c r="O26" i="4"/>
  <c r="G26" i="4"/>
  <c r="N26" i="4"/>
  <c r="M26" i="4"/>
  <c r="L26" i="4"/>
  <c r="K26" i="4"/>
  <c r="I26" i="4"/>
  <c r="K39" i="4" l="1"/>
  <c r="L31" i="4" s="1"/>
  <c r="L39" i="4" s="1"/>
  <c r="M31" i="4" s="1"/>
  <c r="M39" i="4" s="1"/>
  <c r="N31" i="4" s="1"/>
  <c r="N39" i="4" s="1"/>
  <c r="O31" i="4" s="1"/>
  <c r="O39" i="4" s="1"/>
  <c r="P31" i="4" s="1"/>
  <c r="P39" i="4" s="1"/>
  <c r="Q31" i="4" s="1"/>
  <c r="Q39" i="4" s="1"/>
  <c r="R31" i="4" s="1"/>
  <c r="R39" i="4" s="1"/>
  <c r="S31" i="4" s="1"/>
  <c r="S39" i="4" s="1"/>
  <c r="T31" i="4" s="1"/>
  <c r="T39" i="4" s="1"/>
  <c r="U31" i="4" s="1"/>
  <c r="U39" i="4" s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P10" i="2" l="1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10" i="2"/>
  <c r="B9" i="2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3" i="4"/>
  <c r="C22" i="4"/>
  <c r="C21" i="4"/>
  <c r="C20" i="4"/>
  <c r="B23" i="4"/>
  <c r="B22" i="4"/>
  <c r="B21" i="4"/>
  <c r="B20" i="4"/>
  <c r="B19" i="4"/>
  <c r="B27" i="4" s="1"/>
  <c r="C19" i="4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10" i="1"/>
  <c r="B9" i="1"/>
  <c r="C27" i="4" l="1"/>
  <c r="D19" i="4" s="1"/>
  <c r="D27" i="4" s="1"/>
  <c r="E19" i="4" s="1"/>
  <c r="E27" i="4" s="1"/>
  <c r="F19" i="4" s="1"/>
  <c r="F27" i="4" s="1"/>
  <c r="G19" i="4" s="1"/>
  <c r="G27" i="4" s="1"/>
  <c r="H19" i="4" s="1"/>
  <c r="H27" i="4" s="1"/>
  <c r="I19" i="4" s="1"/>
  <c r="I27" i="4" s="1"/>
  <c r="J19" i="4" s="1"/>
  <c r="J27" i="4" s="1"/>
  <c r="K19" i="4" s="1"/>
  <c r="K27" i="4" s="1"/>
  <c r="L19" i="4" s="1"/>
  <c r="L27" i="4" s="1"/>
  <c r="M19" i="4" s="1"/>
  <c r="M27" i="4" s="1"/>
  <c r="N19" i="4" s="1"/>
  <c r="N27" i="4" s="1"/>
  <c r="O19" i="4" s="1"/>
  <c r="O27" i="4" s="1"/>
  <c r="P19" i="4" s="1"/>
  <c r="P27" i="4" s="1"/>
  <c r="B15" i="4"/>
  <c r="C7" i="4" s="1"/>
  <c r="C15" i="4" s="1"/>
  <c r="D7" i="4" s="1"/>
  <c r="D15" i="4" s="1"/>
  <c r="E7" i="4" s="1"/>
  <c r="E15" i="4" s="1"/>
  <c r="F7" i="4" s="1"/>
  <c r="F15" i="4" s="1"/>
  <c r="G7" i="4" s="1"/>
  <c r="G15" i="4" s="1"/>
  <c r="H7" i="4" s="1"/>
  <c r="H15" i="4" s="1"/>
  <c r="I7" i="4" s="1"/>
  <c r="I15" i="4" s="1"/>
  <c r="J7" i="4" s="1"/>
  <c r="J15" i="4" s="1"/>
  <c r="K7" i="4" s="1"/>
  <c r="K15" i="4" s="1"/>
  <c r="L7" i="4" s="1"/>
  <c r="L15" i="4" s="1"/>
  <c r="M7" i="4" s="1"/>
  <c r="M15" i="4" s="1"/>
  <c r="N7" i="4" s="1"/>
  <c r="N15" i="4" s="1"/>
  <c r="O7" i="4" s="1"/>
  <c r="O15" i="4" s="1"/>
  <c r="P7" i="4" s="1"/>
  <c r="P15" i="4" s="1"/>
  <c r="U31" i="3" l="1"/>
  <c r="T31" i="3"/>
  <c r="S31" i="3"/>
  <c r="R31" i="3"/>
  <c r="Q31" i="3"/>
  <c r="U19" i="3" l="1"/>
  <c r="U33" i="3" s="1"/>
  <c r="T19" i="3"/>
  <c r="T33" i="3" s="1"/>
  <c r="S19" i="3"/>
  <c r="S33" i="3" s="1"/>
  <c r="R19" i="3"/>
  <c r="R33" i="3" s="1"/>
  <c r="Q19" i="3"/>
  <c r="Q33" i="3" s="1"/>
  <c r="P31" i="3" l="1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D33" i="3" l="1"/>
  <c r="L33" i="3"/>
  <c r="K33" i="3"/>
  <c r="E33" i="3"/>
  <c r="O33" i="3"/>
  <c r="N33" i="3"/>
  <c r="G33" i="3"/>
  <c r="H33" i="3"/>
  <c r="B33" i="3"/>
  <c r="M33" i="3"/>
  <c r="F33" i="3"/>
  <c r="P33" i="3"/>
  <c r="I33" i="3"/>
  <c r="J33" i="3"/>
  <c r="C33" i="3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P19" i="2"/>
  <c r="P33" i="2" s="1"/>
  <c r="O19" i="2"/>
  <c r="N19" i="2"/>
  <c r="M19" i="2"/>
  <c r="M33" i="2" s="1"/>
  <c r="L19" i="2"/>
  <c r="L33" i="2" s="1"/>
  <c r="K19" i="2"/>
  <c r="J19" i="2"/>
  <c r="I19" i="2"/>
  <c r="H19" i="2"/>
  <c r="H33" i="2" s="1"/>
  <c r="G19" i="2"/>
  <c r="F19" i="2"/>
  <c r="E19" i="2"/>
  <c r="D19" i="2"/>
  <c r="D33" i="2" s="1"/>
  <c r="C19" i="2"/>
  <c r="B19" i="2"/>
  <c r="B33" i="2" s="1"/>
  <c r="F33" i="2" l="1"/>
  <c r="G33" i="2"/>
  <c r="O33" i="2"/>
  <c r="J33" i="2"/>
  <c r="C33" i="2"/>
  <c r="K33" i="2"/>
  <c r="N33" i="2"/>
  <c r="I33" i="2"/>
  <c r="E33" i="2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19" i="1"/>
  <c r="O19" i="1"/>
  <c r="O33" i="1" s="1"/>
  <c r="N19" i="1"/>
  <c r="M19" i="1"/>
  <c r="L19" i="1"/>
  <c r="L33" i="1" s="1"/>
  <c r="K19" i="1"/>
  <c r="K33" i="1" s="1"/>
  <c r="J19" i="1"/>
  <c r="I19" i="1"/>
  <c r="I33" i="1" s="1"/>
  <c r="H19" i="1"/>
  <c r="G19" i="1"/>
  <c r="G33" i="1" s="1"/>
  <c r="F19" i="1"/>
  <c r="E19" i="1"/>
  <c r="D19" i="1"/>
  <c r="D33" i="1" s="1"/>
  <c r="C19" i="1"/>
  <c r="C33" i="1" s="1"/>
  <c r="B19" i="1"/>
  <c r="B33" i="1" l="1"/>
  <c r="J33" i="1"/>
  <c r="E33" i="1"/>
  <c r="M33" i="1"/>
  <c r="F33" i="1"/>
  <c r="N33" i="1"/>
  <c r="H33" i="1"/>
  <c r="P33" i="1"/>
</calcChain>
</file>

<file path=xl/sharedStrings.xml><?xml version="1.0" encoding="utf-8"?>
<sst xmlns="http://schemas.openxmlformats.org/spreadsheetml/2006/main" count="212" uniqueCount="75">
  <si>
    <t>LG&amp;E and KU</t>
  </si>
  <si>
    <t>AMI Project Ratemaking</t>
  </si>
  <si>
    <t>Post-Implementation</t>
  </si>
  <si>
    <t>Before Regulatory Asset (Liability) Amortization</t>
  </si>
  <si>
    <t>7/1/26 to 6/30/27</t>
  </si>
  <si>
    <t>7/1/27 to 6/30/28</t>
  </si>
  <si>
    <t>7/1/28 to 6/30/29</t>
  </si>
  <si>
    <t>7/1/29 to 6/30/30</t>
  </si>
  <si>
    <t>7/1/30 to 6/30/31</t>
  </si>
  <si>
    <t>7/1/31 to 6/30/32</t>
  </si>
  <si>
    <t>7/1/32 to 6/30/33</t>
  </si>
  <si>
    <t>7/1/33 to 6/30/34</t>
  </si>
  <si>
    <t>7/1/34 to 6/30/35</t>
  </si>
  <si>
    <t>7/1/35 to 6/30/36</t>
  </si>
  <si>
    <t>7/1/36 to 6/30/37</t>
  </si>
  <si>
    <t>7/1/37 to 6/30/38</t>
  </si>
  <si>
    <t>7/1/38 to 6/30/39</t>
  </si>
  <si>
    <t>7/1/39 to 6/30/40</t>
  </si>
  <si>
    <t>7/1/40 to 6/30/41</t>
  </si>
  <si>
    <t>Cost of Capital</t>
  </si>
  <si>
    <t>Depreciation - Meters</t>
  </si>
  <si>
    <t>Depreciation - Systems, Networks, Other</t>
  </si>
  <si>
    <t>AMI Case</t>
  </si>
  <si>
    <t xml:space="preserve">Meter Reading </t>
  </si>
  <si>
    <t>Field Services</t>
  </si>
  <si>
    <t>Fuel Savings</t>
  </si>
  <si>
    <t>Ongoing Costs (Meters, Network, Systems)</t>
  </si>
  <si>
    <t>Property Taxes</t>
  </si>
  <si>
    <t>Electric Distribution Savings</t>
  </si>
  <si>
    <t>Regulatory Asset Amortization</t>
  </si>
  <si>
    <t>Regulatory Liability Amortization</t>
  </si>
  <si>
    <t>Status Quo Case</t>
  </si>
  <si>
    <t>Revenue Requirement - New Meters</t>
  </si>
  <si>
    <t>Revenue Requirement - Voltage Meters</t>
  </si>
  <si>
    <t>Revenue Requirement - Handhelds and MAM</t>
  </si>
  <si>
    <t>Revenue Requirement - Other</t>
  </si>
  <si>
    <t>Meter Reading</t>
  </si>
  <si>
    <t>Property Taxes - Existing Meters</t>
  </si>
  <si>
    <t>Cost of Capital - Existing Meters</t>
  </si>
  <si>
    <t>Depreciation - Existing Meters</t>
  </si>
  <si>
    <t>AMI Greater (Less) Than Status Quo</t>
  </si>
  <si>
    <t>15-Year Meter Life</t>
  </si>
  <si>
    <t>20-Year Meter Life</t>
  </si>
  <si>
    <t>7/1/41 to 6/30/42</t>
  </si>
  <si>
    <t>7/1/42 to 6/30/43</t>
  </si>
  <si>
    <t>7/1/43 to 6/30/44</t>
  </si>
  <si>
    <t>7/1/44 to 6/30/45</t>
  </si>
  <si>
    <t>7/1/45 to 6/30/46</t>
  </si>
  <si>
    <t>Beginning Balance</t>
  </si>
  <si>
    <t>Capital Additions</t>
  </si>
  <si>
    <t>Change in ADIT</t>
  </si>
  <si>
    <t>Reversal of ADIT - Retired &amp; Replaced Meters</t>
  </si>
  <si>
    <t>Ending Balance</t>
  </si>
  <si>
    <t>13-Month Average Balance</t>
  </si>
  <si>
    <t>Support:  Capitalization Rollforward</t>
  </si>
  <si>
    <t>Assumptions Throughout All Scenarios:</t>
  </si>
  <si>
    <t>Capital Structure</t>
  </si>
  <si>
    <t>15 years</t>
  </si>
  <si>
    <t>ROE</t>
  </si>
  <si>
    <t>Cost of Debt</t>
  </si>
  <si>
    <t>Tax Rate</t>
  </si>
  <si>
    <t>5 years</t>
  </si>
  <si>
    <t>53:47</t>
  </si>
  <si>
    <t>Stub Period (4/1/26-6/30/26) Activity:</t>
  </si>
  <si>
    <t>Depreciation</t>
  </si>
  <si>
    <t>AMI Capitalization 6/30/26</t>
  </si>
  <si>
    <t>15-Year</t>
  </si>
  <si>
    <t>20-Year</t>
  </si>
  <si>
    <t>AMI Capitalization at Implementation:</t>
  </si>
  <si>
    <t>Depreciable Life - Systems Implementation, Network</t>
  </si>
  <si>
    <t>(also includes handhelds, mobile collectors)</t>
  </si>
  <si>
    <t>Depreciable Life - IT Hardware and System Upgrades</t>
  </si>
  <si>
    <t>$ Millions</t>
  </si>
  <si>
    <t>Difference is due to the book depreciable life of meters and assumed replacement of existing AMI meters during implementation period.</t>
  </si>
  <si>
    <t>Before Regulatory Asset and Liability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</si>
</sst>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;\(0.0\)"/>
    <numFmt numFmtId="165" formatCode="#,##0.0_);\(#,##0.0\)"/>
    <numFmt numFmtId="166" formatCode="&quot;$&quot;#,##0.0_);\(&quot;$&quot;#,##0.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166" fontId="0" fillId="0" borderId="0" xfId="0" applyNumberFormat="1"/>
    <xf numFmtId="165" fontId="0" fillId="2" borderId="0" xfId="0" applyNumberFormat="1" applyFill="1"/>
    <xf numFmtId="166" fontId="0" fillId="0" borderId="2" xfId="0" applyNumberFormat="1" applyBorder="1"/>
    <xf numFmtId="166" fontId="0" fillId="0" borderId="0" xfId="0" applyNumberFormat="1" applyBorder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46" fontId="0" fillId="0" borderId="0" xfId="0" quotePrefix="1" applyNumberForma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166" fontId="1" fillId="2" borderId="0" xfId="0" applyNumberFormat="1" applyFont="1" applyFill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1F2D7-3EF8-4B01-A8E2-4F2A141BA843}">
  <sheetPr>
    <pageSetUpPr fitToPage="1"/>
  </sheetPr>
  <dimension ref="A1:P42"/>
  <sheetViews>
    <sheetView tabSelected="1" zoomScaleNormal="100" workbookViewId="0">
      <selection activeCell="B2" sqref="B2"/>
    </sheetView>
  </sheetViews>
  <sheetFormatPr defaultRowHeight="15" x14ac:dyDescent="0.25"/>
  <cols>
    <col min="1" max="1" width="44.85546875" bestFit="1" customWidth="1"/>
  </cols>
  <sheetData>
    <row r="1" spans="1:16" x14ac:dyDescent="0.25">
      <c r="A1" s="1" t="s">
        <v>0</v>
      </c>
    </row>
    <row r="2" spans="1:16" x14ac:dyDescent="0.25">
      <c r="A2" s="1" t="s">
        <v>1</v>
      </c>
    </row>
    <row r="3" spans="1:16" x14ac:dyDescent="0.25">
      <c r="A3" s="1" t="s">
        <v>2</v>
      </c>
    </row>
    <row r="4" spans="1:16" x14ac:dyDescent="0.25">
      <c r="A4" s="1" t="s">
        <v>74</v>
      </c>
    </row>
    <row r="5" spans="1:16" x14ac:dyDescent="0.25">
      <c r="A5" s="19" t="s">
        <v>72</v>
      </c>
    </row>
    <row r="6" spans="1:16" ht="47.25" x14ac:dyDescent="0.25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2" t="s">
        <v>18</v>
      </c>
    </row>
    <row r="7" spans="1:16" x14ac:dyDescent="0.25">
      <c r="A7" s="3" t="s">
        <v>22</v>
      </c>
    </row>
    <row r="8" spans="1:16" x14ac:dyDescent="0.25">
      <c r="A8" s="4" t="s">
        <v>19</v>
      </c>
      <c r="B8" s="9">
        <f>AMICapRollfwd!B16*(NoRegAmort!$B$39/(1-NoRegAmort!$B$41)*0.53+NoRegAmort!$B$40*0.47)</f>
        <v>26.425715670461297</v>
      </c>
      <c r="C8" s="9">
        <f>AMICapRollfwd!C16*(NoRegAmort!$B$39/(1-NoRegAmort!$B$41)*0.53+NoRegAmort!$B$40*0.47)</f>
        <v>24.244880817283931</v>
      </c>
      <c r="D8" s="9">
        <f>AMICapRollfwd!D16*(NoRegAmort!$B$39/(1-NoRegAmort!$B$41)*0.53+NoRegAmort!$B$40*0.47)</f>
        <v>22.341689243949585</v>
      </c>
      <c r="E8" s="9">
        <f>AMICapRollfwd!E16*(NoRegAmort!$B$39/(1-NoRegAmort!$B$41)*0.53+NoRegAmort!$B$40*0.47)</f>
        <v>20.522086704488373</v>
      </c>
      <c r="F8" s="9">
        <f>AMICapRollfwd!F16*(NoRegAmort!$B$39/(1-NoRegAmort!$B$41)*0.53+NoRegAmort!$B$40*0.47)</f>
        <v>18.63189935812683</v>
      </c>
      <c r="G8" s="9">
        <f>AMICapRollfwd!G16*(NoRegAmort!$B$39/(1-NoRegAmort!$B$41)*0.53+NoRegAmort!$B$40*0.47)</f>
        <v>16.79713434382057</v>
      </c>
      <c r="H8" s="9">
        <f>AMICapRollfwd!H16*(NoRegAmort!$B$39/(1-NoRegAmort!$B$41)*0.53+NoRegAmort!$B$40*0.47)</f>
        <v>15.008507620210946</v>
      </c>
      <c r="I8" s="9">
        <f>AMICapRollfwd!I16*(NoRegAmort!$B$39/(1-NoRegAmort!$B$41)*0.53+NoRegAmort!$B$40*0.47)</f>
        <v>13.385931841285474</v>
      </c>
      <c r="J8" s="9">
        <f>AMICapRollfwd!J16*(NoRegAmort!$B$39/(1-NoRegAmort!$B$41)*0.53+NoRegAmort!$B$40*0.47)</f>
        <v>12.011725391297313</v>
      </c>
      <c r="K8" s="9">
        <f>AMICapRollfwd!K16*(NoRegAmort!$B$39/(1-NoRegAmort!$B$41)*0.53+NoRegAmort!$B$40*0.47)</f>
        <v>10.708880950806268</v>
      </c>
      <c r="L8" s="9">
        <f>AMICapRollfwd!L16*(NoRegAmort!$B$39/(1-NoRegAmort!$B$41)*0.53+NoRegAmort!$B$40*0.47)</f>
        <v>9.3147531617405122</v>
      </c>
      <c r="M8" s="9">
        <f>AMICapRollfwd!M16*(NoRegAmort!$B$39/(1-NoRegAmort!$B$41)*0.53+NoRegAmort!$B$40*0.47)</f>
        <v>8.1644033286847204</v>
      </c>
      <c r="N8" s="9">
        <f>AMICapRollfwd!N16*(NoRegAmort!$B$39/(1-NoRegAmort!$B$41)*0.53+NoRegAmort!$B$40*0.47)</f>
        <v>8.2598128635740764</v>
      </c>
      <c r="O8" s="9">
        <f>AMICapRollfwd!O16*(NoRegAmort!$B$39/(1-NoRegAmort!$B$41)*0.53+NoRegAmort!$B$40*0.47)</f>
        <v>9.941764354674909</v>
      </c>
      <c r="P8" s="9">
        <f>AMICapRollfwd!P16*(NoRegAmort!$B$39/(1-NoRegAmort!$B$41)*0.53+NoRegAmort!$B$40*0.47)</f>
        <v>11.867452098576448</v>
      </c>
    </row>
    <row r="9" spans="1:16" x14ac:dyDescent="0.25">
      <c r="A9" s="4" t="s">
        <v>20</v>
      </c>
      <c r="B9" s="7">
        <f>-AMICapRollfwd!B9</f>
        <v>17.012492021635548</v>
      </c>
      <c r="C9" s="7">
        <f>-AMICapRollfwd!C9</f>
        <v>17.112009107875672</v>
      </c>
      <c r="D9" s="7">
        <f>-AMICapRollfwd!D9</f>
        <v>17.225346436309877</v>
      </c>
      <c r="E9" s="7">
        <f>-AMICapRollfwd!E9</f>
        <v>17.359870042739164</v>
      </c>
      <c r="F9" s="7">
        <f>-AMICapRollfwd!F9</f>
        <v>17.519535230912968</v>
      </c>
      <c r="G9" s="7">
        <f>-AMICapRollfwd!G9</f>
        <v>17.702381965960594</v>
      </c>
      <c r="H9" s="7">
        <f>-AMICapRollfwd!H9</f>
        <v>17.913668598207604</v>
      </c>
      <c r="I9" s="7">
        <f>-AMICapRollfwd!I9</f>
        <v>18.150416470739657</v>
      </c>
      <c r="J9" s="7">
        <f>-AMICapRollfwd!J9</f>
        <v>18.418242481390081</v>
      </c>
      <c r="K9" s="7">
        <f>-AMICapRollfwd!K9</f>
        <v>18.724708728953985</v>
      </c>
      <c r="L9" s="7">
        <f>-AMICapRollfwd!L9</f>
        <v>19.082445510930736</v>
      </c>
      <c r="M9" s="7">
        <f>-AMICapRollfwd!M9</f>
        <v>19.654332832889814</v>
      </c>
      <c r="N9" s="7">
        <f>-AMICapRollfwd!N9</f>
        <v>21.266829079391666</v>
      </c>
      <c r="O9" s="7">
        <f>-AMICapRollfwd!O9</f>
        <v>24.216629287589331</v>
      </c>
      <c r="P9" s="7">
        <f>-AMICapRollfwd!P9</f>
        <v>22.473170840946871</v>
      </c>
    </row>
    <row r="10" spans="1:16" x14ac:dyDescent="0.25">
      <c r="A10" s="4" t="s">
        <v>21</v>
      </c>
      <c r="B10" s="7">
        <f>-AMICapRollfwd!B10</f>
        <v>7.0104072216346003</v>
      </c>
      <c r="C10" s="7">
        <f>-AMICapRollfwd!C10</f>
        <v>7.192935071325838</v>
      </c>
      <c r="D10" s="7">
        <f>-AMICapRollfwd!D10</f>
        <v>7.4927202107527693</v>
      </c>
      <c r="E10" s="7">
        <f>-AMICapRollfwd!E10</f>
        <v>7.9238375944121096</v>
      </c>
      <c r="F10" s="7">
        <f>-AMICapRollfwd!F10</f>
        <v>8.0080336367768936</v>
      </c>
      <c r="G10" s="7">
        <f>-AMICapRollfwd!G10</f>
        <v>7.6008446455916427</v>
      </c>
      <c r="H10" s="7">
        <f>-AMICapRollfwd!H10</f>
        <v>7.4600889419172534</v>
      </c>
      <c r="I10" s="7">
        <f>-AMICapRollfwd!I10</f>
        <v>7.3798156148673204</v>
      </c>
      <c r="J10" s="7">
        <f>-AMICapRollfwd!J10</f>
        <v>7.3025590713934427</v>
      </c>
      <c r="K10" s="7">
        <f>-AMICapRollfwd!K10</f>
        <v>7.5312273984230735</v>
      </c>
      <c r="L10" s="7">
        <f>-AMICapRollfwd!L10</f>
        <v>7.7562476677183803</v>
      </c>
      <c r="M10" s="7">
        <f>-AMICapRollfwd!M10</f>
        <v>7.8235894210070542</v>
      </c>
      <c r="N10" s="7">
        <f>-AMICapRollfwd!N10</f>
        <v>7.6675562234105676</v>
      </c>
      <c r="O10" s="7">
        <f>-AMICapRollfwd!O10</f>
        <v>7.5770450271588876</v>
      </c>
      <c r="P10" s="7">
        <f>-AMICapRollfwd!P10</f>
        <v>5.641558044432661</v>
      </c>
    </row>
    <row r="11" spans="1:16" ht="15.75" x14ac:dyDescent="0.25">
      <c r="A11" s="5" t="s">
        <v>23</v>
      </c>
      <c r="B11" s="7">
        <v>0.60608910755851086</v>
      </c>
      <c r="C11" s="7">
        <v>0.52323677341053154</v>
      </c>
      <c r="D11" s="7">
        <v>0.53631769274579444</v>
      </c>
      <c r="E11" s="7">
        <v>0.54972563506444183</v>
      </c>
      <c r="F11" s="7">
        <v>0.56346877594105005</v>
      </c>
      <c r="G11" s="7">
        <v>0.5775554953395764</v>
      </c>
      <c r="H11" s="7">
        <v>0.59199438272306693</v>
      </c>
      <c r="I11" s="7">
        <v>0.6067942422911432</v>
      </c>
      <c r="J11" s="7">
        <v>0.62196409834842048</v>
      </c>
      <c r="K11" s="7">
        <v>0.63751320080713003</v>
      </c>
      <c r="L11" s="7">
        <v>0.65345103082731126</v>
      </c>
      <c r="M11" s="7">
        <v>0.66978730659799313</v>
      </c>
      <c r="N11" s="7">
        <v>0.68653198926293924</v>
      </c>
      <c r="O11" s="7">
        <v>0.70369528899451705</v>
      </c>
      <c r="P11" s="7">
        <v>0.72128767121938142</v>
      </c>
    </row>
    <row r="12" spans="1:16" ht="15.75" x14ac:dyDescent="0.25">
      <c r="A12" s="5" t="s">
        <v>24</v>
      </c>
      <c r="B12" s="7">
        <v>10.101431214071829</v>
      </c>
      <c r="C12" s="7">
        <v>10.38380791812593</v>
      </c>
      <c r="D12" s="7">
        <v>10.678818840246048</v>
      </c>
      <c r="E12" s="7">
        <v>10.982547984663695</v>
      </c>
      <c r="F12" s="7">
        <v>11.295333256256471</v>
      </c>
      <c r="G12" s="7">
        <v>11.617655604672487</v>
      </c>
      <c r="H12" s="7">
        <v>11.949719954059157</v>
      </c>
      <c r="I12" s="7">
        <v>12.291094941429909</v>
      </c>
      <c r="J12" s="7">
        <v>12.641361980460809</v>
      </c>
      <c r="K12" s="7">
        <v>13.000698547269213</v>
      </c>
      <c r="L12" s="7">
        <v>13.369661316041231</v>
      </c>
      <c r="M12" s="7">
        <v>13.748811003104162</v>
      </c>
      <c r="N12" s="7">
        <v>14.138600895686452</v>
      </c>
      <c r="O12" s="7">
        <v>14.539555899612981</v>
      </c>
      <c r="P12" s="7">
        <v>14.952474164182968</v>
      </c>
    </row>
    <row r="13" spans="1:16" ht="15.75" x14ac:dyDescent="0.25">
      <c r="A13" s="5" t="s">
        <v>28</v>
      </c>
      <c r="B13" s="7">
        <v>-0.22737221621945647</v>
      </c>
      <c r="C13" s="7">
        <v>-0.23646856048753945</v>
      </c>
      <c r="D13" s="7">
        <v>-0.24346990944142002</v>
      </c>
      <c r="E13" s="7">
        <v>-0.25067944470670211</v>
      </c>
      <c r="F13" s="7">
        <v>-0.25810337478958345</v>
      </c>
      <c r="G13" s="7">
        <v>-0.26574809370978486</v>
      </c>
      <c r="H13" s="7">
        <v>-0.27362018655112263</v>
      </c>
      <c r="I13" s="7">
        <v>-0.28172643517830132</v>
      </c>
      <c r="J13" s="7">
        <v>-0.29007382412490823</v>
      </c>
      <c r="K13" s="7">
        <v>-0.29866954665773865</v>
      </c>
      <c r="L13" s="7">
        <v>-0.3075210110227356</v>
      </c>
      <c r="M13" s="7">
        <v>-0.31663584687798774</v>
      </c>
      <c r="N13" s="7">
        <v>-0.32602191191938873</v>
      </c>
      <c r="O13" s="7">
        <v>-0.33568729870473318</v>
      </c>
      <c r="P13" s="7">
        <v>-0.3456403416821931</v>
      </c>
    </row>
    <row r="14" spans="1:16" ht="15.75" x14ac:dyDescent="0.25">
      <c r="A14" s="5" t="s">
        <v>25</v>
      </c>
      <c r="B14" s="7">
        <v>-2.5837884626132985</v>
      </c>
      <c r="C14" s="7">
        <v>-3.5184409539451145</v>
      </c>
      <c r="D14" s="7">
        <v>-4.4305331090573592</v>
      </c>
      <c r="E14" s="7">
        <v>-5.3658323286214582</v>
      </c>
      <c r="F14" s="7">
        <v>-5.9018945901100679</v>
      </c>
      <c r="G14" s="7">
        <v>-6.0237067968802345</v>
      </c>
      <c r="H14" s="7">
        <v>-6.1746064726839291</v>
      </c>
      <c r="I14" s="7">
        <v>-6.2041306232736932</v>
      </c>
      <c r="J14" s="7">
        <v>-6.211144397882622</v>
      </c>
      <c r="K14" s="7">
        <v>-6.3213402542385717</v>
      </c>
      <c r="L14" s="7">
        <v>-6.219730813653447</v>
      </c>
      <c r="M14" s="7">
        <v>-6.0351265616187488</v>
      </c>
      <c r="N14" s="7">
        <v>-6.0169119456800928</v>
      </c>
      <c r="O14" s="7">
        <v>-6.0958664475609226</v>
      </c>
      <c r="P14" s="7">
        <v>-6.1682830707537386</v>
      </c>
    </row>
    <row r="15" spans="1:16" ht="15.75" x14ac:dyDescent="0.25">
      <c r="A15" s="5" t="s">
        <v>26</v>
      </c>
      <c r="B15" s="7">
        <v>3.4763742674966305</v>
      </c>
      <c r="C15" s="7">
        <v>3.5577089974229188</v>
      </c>
      <c r="D15" s="7">
        <v>3.641189375980296</v>
      </c>
      <c r="E15" s="7">
        <v>3.7268763440270476</v>
      </c>
      <c r="F15" s="7">
        <v>3.8148312024482722</v>
      </c>
      <c r="G15" s="7">
        <v>3.905111685338309</v>
      </c>
      <c r="H15" s="7">
        <v>3.9977143369207178</v>
      </c>
      <c r="I15" s="7">
        <v>4.0927580989913199</v>
      </c>
      <c r="J15" s="7">
        <v>4.1903137944763209</v>
      </c>
      <c r="K15" s="7">
        <v>4.2904586559313271</v>
      </c>
      <c r="L15" s="7">
        <v>4.393270073760462</v>
      </c>
      <c r="M15" s="7">
        <v>4.498825129586848</v>
      </c>
      <c r="N15" s="7">
        <v>4.6072009451769285</v>
      </c>
      <c r="O15" s="7">
        <v>4.7184761597040827</v>
      </c>
      <c r="P15" s="7">
        <v>4.8327281126350519</v>
      </c>
    </row>
    <row r="16" spans="1:16" ht="15.75" x14ac:dyDescent="0.25">
      <c r="A16" s="5" t="s">
        <v>27</v>
      </c>
      <c r="B16" s="7">
        <v>2.274013358662919</v>
      </c>
      <c r="C16" s="7">
        <v>4.4005810492840096</v>
      </c>
      <c r="D16" s="7">
        <v>4.1084196715258079</v>
      </c>
      <c r="E16" s="7">
        <v>3.8210944844024972</v>
      </c>
      <c r="F16" s="7">
        <v>3.5379562045602997</v>
      </c>
      <c r="G16" s="7">
        <v>3.2567031821934997</v>
      </c>
      <c r="H16" s="7">
        <v>2.9766245041731296</v>
      </c>
      <c r="I16" s="7">
        <v>2.699015658062673</v>
      </c>
      <c r="J16" s="7">
        <v>2.4259289359045662</v>
      </c>
      <c r="K16" s="7">
        <v>2.1591325470958913</v>
      </c>
      <c r="L16" s="7">
        <v>1.8983052894569505</v>
      </c>
      <c r="M16" s="7">
        <v>1.6476584161927104</v>
      </c>
      <c r="N16" s="7">
        <v>1.5382037125434682</v>
      </c>
      <c r="O16" s="7">
        <v>1.7485674717565822</v>
      </c>
      <c r="P16" s="7">
        <v>2.1270284410981999</v>
      </c>
    </row>
    <row r="17" spans="1:16" ht="15.75" x14ac:dyDescent="0.25">
      <c r="A17" s="5" t="s">
        <v>29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x14ac:dyDescent="0.25">
      <c r="A18" s="5" t="s">
        <v>30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thickBot="1" x14ac:dyDescent="0.3">
      <c r="A19" s="4"/>
      <c r="B19" s="11">
        <f>SUM(B8:B18)</f>
        <v>64.095362182688575</v>
      </c>
      <c r="C19" s="11">
        <f t="shared" ref="C19:P19" si="0">SUM(C8:C18)</f>
        <v>63.660250220296177</v>
      </c>
      <c r="D19" s="11">
        <f t="shared" si="0"/>
        <v>61.350498453011404</v>
      </c>
      <c r="E19" s="11">
        <f t="shared" si="0"/>
        <v>59.269527016469155</v>
      </c>
      <c r="F19" s="11">
        <f t="shared" si="0"/>
        <v>57.21105970012313</v>
      </c>
      <c r="G19" s="11">
        <f t="shared" si="0"/>
        <v>55.167932032326661</v>
      </c>
      <c r="H19" s="11">
        <f t="shared" si="0"/>
        <v>53.450091678976825</v>
      </c>
      <c r="I19" s="11">
        <f t="shared" si="0"/>
        <v>52.119969809215505</v>
      </c>
      <c r="J19" s="11">
        <f t="shared" si="0"/>
        <v>51.110877531263412</v>
      </c>
      <c r="K19" s="11">
        <f t="shared" si="0"/>
        <v>50.43261022839058</v>
      </c>
      <c r="L19" s="11">
        <f t="shared" si="0"/>
        <v>49.940882225799399</v>
      </c>
      <c r="M19" s="11">
        <f t="shared" si="0"/>
        <v>49.855645029566581</v>
      </c>
      <c r="N19" s="11">
        <f t="shared" si="0"/>
        <v>51.821801851446615</v>
      </c>
      <c r="O19" s="11">
        <f t="shared" si="0"/>
        <v>57.01417974322564</v>
      </c>
      <c r="P19" s="11">
        <f t="shared" si="0"/>
        <v>56.101775960655651</v>
      </c>
    </row>
    <row r="20" spans="1:16" ht="15.75" thickTop="1" x14ac:dyDescent="0.25"/>
    <row r="21" spans="1:16" x14ac:dyDescent="0.25">
      <c r="A21" s="3" t="s">
        <v>31</v>
      </c>
    </row>
    <row r="22" spans="1:16" x14ac:dyDescent="0.25">
      <c r="A22" s="4" t="s">
        <v>38</v>
      </c>
      <c r="B22" s="9">
        <v>1.8430345480206605</v>
      </c>
      <c r="C22" s="9">
        <v>1.6587907721035666</v>
      </c>
      <c r="D22" s="9">
        <v>1.48291587584903</v>
      </c>
      <c r="E22" s="9">
        <v>1.3152813946846675</v>
      </c>
      <c r="F22" s="9">
        <v>1.1573650728981368</v>
      </c>
      <c r="G22" s="9">
        <v>1.0117836165302663</v>
      </c>
      <c r="H22" s="9">
        <v>0.8734886976464612</v>
      </c>
      <c r="I22" s="9">
        <v>0.74213347333089075</v>
      </c>
      <c r="J22" s="9">
        <v>0.6178630254845503</v>
      </c>
      <c r="K22" s="9">
        <v>0.50081552033236965</v>
      </c>
      <c r="L22" s="9">
        <v>0.39099122376347845</v>
      </c>
      <c r="M22" s="9">
        <v>0.288466470927568</v>
      </c>
      <c r="N22" s="9">
        <v>0.19379869048441761</v>
      </c>
      <c r="O22" s="9">
        <v>0.11838691519527578</v>
      </c>
      <c r="P22" s="9">
        <v>9.1172983480519387E-2</v>
      </c>
    </row>
    <row r="23" spans="1:16" x14ac:dyDescent="0.25">
      <c r="A23" s="4" t="s">
        <v>39</v>
      </c>
      <c r="B23" s="7">
        <v>2.7196899343287213</v>
      </c>
      <c r="C23" s="7">
        <v>2.6209260153289708</v>
      </c>
      <c r="D23" s="7">
        <v>2.5221620963292199</v>
      </c>
      <c r="E23" s="7">
        <v>2.4233981773294695</v>
      </c>
      <c r="F23" s="7">
        <v>2.2309993887027191</v>
      </c>
      <c r="G23" s="7">
        <v>2.1075947145379685</v>
      </c>
      <c r="H23" s="7">
        <v>2.0088307955382176</v>
      </c>
      <c r="I23" s="7">
        <v>1.9100668765384672</v>
      </c>
      <c r="J23" s="7">
        <v>1.8113029575387167</v>
      </c>
      <c r="K23" s="7">
        <v>1.7125390385389658</v>
      </c>
      <c r="L23" s="7">
        <v>1.6137751195392156</v>
      </c>
      <c r="M23" s="7">
        <v>1.5150112005394658</v>
      </c>
      <c r="N23" s="7">
        <v>1.4162472815397158</v>
      </c>
      <c r="O23" s="7">
        <v>0.73808844879303914</v>
      </c>
      <c r="P23" s="7">
        <v>0.34549934568652724</v>
      </c>
    </row>
    <row r="24" spans="1:16" x14ac:dyDescent="0.25">
      <c r="A24" t="s">
        <v>32</v>
      </c>
      <c r="B24" s="7">
        <v>3.5125472238802931</v>
      </c>
      <c r="C24" s="7">
        <v>4.0876439192729181</v>
      </c>
      <c r="D24" s="7">
        <v>4.6859965133702541</v>
      </c>
      <c r="E24" s="7">
        <v>5.3208878932624462</v>
      </c>
      <c r="F24" s="7">
        <v>6.0160784266697291</v>
      </c>
      <c r="G24" s="7">
        <v>6.7326559647622943</v>
      </c>
      <c r="H24" s="7">
        <v>7.4073312610799764</v>
      </c>
      <c r="I24" s="7">
        <v>8.0269594117851391</v>
      </c>
      <c r="J24" s="7">
        <v>8.6905058311978056</v>
      </c>
      <c r="K24" s="7">
        <v>9.3956783112346205</v>
      </c>
      <c r="L24" s="7">
        <v>9.9632338075102425</v>
      </c>
      <c r="M24" s="7">
        <v>10.397205589073424</v>
      </c>
      <c r="N24" s="7">
        <v>10.767376802418427</v>
      </c>
      <c r="O24" s="7">
        <v>11.118280469005867</v>
      </c>
      <c r="P24" s="7">
        <v>11.506372989504907</v>
      </c>
    </row>
    <row r="25" spans="1:16" x14ac:dyDescent="0.25">
      <c r="A25" t="s">
        <v>33</v>
      </c>
      <c r="B25" s="7">
        <v>1.0397540000000001</v>
      </c>
      <c r="C25" s="7">
        <v>1.2404539999999999</v>
      </c>
      <c r="D25" s="7">
        <v>1.4388540000000001</v>
      </c>
      <c r="E25" s="7">
        <v>1.6349290000000001</v>
      </c>
      <c r="F25" s="7">
        <v>1.828586</v>
      </c>
      <c r="G25" s="7">
        <v>1.959851</v>
      </c>
      <c r="H25" s="7">
        <v>1.9577020000000001</v>
      </c>
      <c r="I25" s="7">
        <v>1.8859060000000001</v>
      </c>
      <c r="J25" s="7">
        <v>1.8187690000000001</v>
      </c>
      <c r="K25" s="7">
        <v>1.7552972996646401</v>
      </c>
      <c r="L25" s="7">
        <v>1.69469227377793</v>
      </c>
      <c r="M25" s="7">
        <v>1.6363781058052498</v>
      </c>
      <c r="N25" s="7">
        <v>1.5800866601777401</v>
      </c>
      <c r="O25" s="7">
        <v>1.5258036411954399</v>
      </c>
      <c r="P25" s="7">
        <v>1.4735943520317598</v>
      </c>
    </row>
    <row r="26" spans="1:16" x14ac:dyDescent="0.25">
      <c r="A26" t="s">
        <v>34</v>
      </c>
      <c r="B26" s="7">
        <v>0.87258449244154357</v>
      </c>
      <c r="C26" s="7">
        <v>0.71315299278647359</v>
      </c>
      <c r="D26" s="7">
        <v>0.63807408181279013</v>
      </c>
      <c r="E26" s="7">
        <v>0.89544272481998488</v>
      </c>
      <c r="F26" s="7">
        <v>1.061973837183501</v>
      </c>
      <c r="G26" s="7">
        <v>1.0350078414746402</v>
      </c>
      <c r="H26" s="7">
        <v>0.98903053123553175</v>
      </c>
      <c r="I26" s="7">
        <v>0.77744445507097504</v>
      </c>
      <c r="J26" s="7">
        <v>0.69245679920799708</v>
      </c>
      <c r="K26" s="7">
        <v>1.025404429599071</v>
      </c>
      <c r="L26" s="7">
        <v>1.2433891739038114</v>
      </c>
      <c r="M26" s="7">
        <v>1.1822742830088628</v>
      </c>
      <c r="N26" s="7">
        <v>1.1058912284069429</v>
      </c>
      <c r="O26" s="7">
        <v>0.85796473512443971</v>
      </c>
      <c r="P26" s="7">
        <v>0.61845141135983339</v>
      </c>
    </row>
    <row r="27" spans="1:16" x14ac:dyDescent="0.25">
      <c r="A27" t="s">
        <v>35</v>
      </c>
      <c r="B27" s="7">
        <v>1.8296144987771732</v>
      </c>
      <c r="C27" s="7">
        <v>1.7921317095609473</v>
      </c>
      <c r="D27" s="7">
        <v>1.6909433593130279</v>
      </c>
      <c r="E27" s="7">
        <v>1.5971706843750562</v>
      </c>
      <c r="F27" s="7">
        <v>1.5093318216705154</v>
      </c>
      <c r="G27" s="7">
        <v>1.4258304294302837</v>
      </c>
      <c r="H27" s="7">
        <v>1.3445486518411423</v>
      </c>
      <c r="I27" s="7">
        <v>1.2637820283687295</v>
      </c>
      <c r="J27" s="7">
        <v>1.1830090449689505</v>
      </c>
      <c r="K27" s="7">
        <v>1.104322117745554</v>
      </c>
      <c r="L27" s="7">
        <v>1.0318869991239401</v>
      </c>
      <c r="M27" s="7">
        <v>0.96570368910410842</v>
      </c>
      <c r="N27" s="7">
        <v>0.90160643526065976</v>
      </c>
      <c r="O27" s="7">
        <v>0.83750918141721131</v>
      </c>
      <c r="P27" s="7">
        <v>0.46719038349650799</v>
      </c>
    </row>
    <row r="28" spans="1:16" x14ac:dyDescent="0.25">
      <c r="A28" t="s">
        <v>36</v>
      </c>
      <c r="B28" s="7">
        <v>21.626555781975245</v>
      </c>
      <c r="C28" s="7">
        <v>22.26090315344803</v>
      </c>
      <c r="D28" s="7">
        <v>22.912760865912063</v>
      </c>
      <c r="E28" s="7">
        <v>23.582984357972034</v>
      </c>
      <c r="F28" s="7">
        <v>24.272426152564179</v>
      </c>
      <c r="G28" s="7">
        <v>24.981371891413211</v>
      </c>
      <c r="H28" s="7">
        <v>25.714151523595998</v>
      </c>
      <c r="I28" s="7">
        <v>26.470346879576809</v>
      </c>
      <c r="J28" s="7">
        <v>27.24426426301288</v>
      </c>
      <c r="K28" s="7">
        <v>28.037296018131546</v>
      </c>
      <c r="L28" s="7">
        <v>28.851287217101511</v>
      </c>
      <c r="M28" s="7">
        <v>29.687712365527837</v>
      </c>
      <c r="N28" s="7">
        <v>30.547535358180458</v>
      </c>
      <c r="O28" s="7">
        <v>31.431362257465587</v>
      </c>
      <c r="P28" s="7">
        <v>32.339132935298416</v>
      </c>
    </row>
    <row r="29" spans="1:16" x14ac:dyDescent="0.25">
      <c r="A29" t="s">
        <v>24</v>
      </c>
      <c r="B29" s="7">
        <v>16.763628778516352</v>
      </c>
      <c r="C29" s="7">
        <v>17.249756167162914</v>
      </c>
      <c r="D29" s="7">
        <v>17.74992215275315</v>
      </c>
      <c r="E29" s="7">
        <v>18.264928785949447</v>
      </c>
      <c r="F29" s="7">
        <v>18.795067290062654</v>
      </c>
      <c r="G29" s="7">
        <v>19.34030289929801</v>
      </c>
      <c r="H29" s="7">
        <v>19.900220623293251</v>
      </c>
      <c r="I29" s="7">
        <v>20.474285626037187</v>
      </c>
      <c r="J29" s="7">
        <v>21.062598784055133</v>
      </c>
      <c r="K29" s="7">
        <v>21.666028204218001</v>
      </c>
      <c r="L29" s="7">
        <v>22.285660771864904</v>
      </c>
      <c r="M29" s="7">
        <v>22.92239461691177</v>
      </c>
      <c r="N29" s="7">
        <v>23.576894992524469</v>
      </c>
      <c r="O29" s="7">
        <v>24.249676215603472</v>
      </c>
      <c r="P29" s="7">
        <v>24.94097781697603</v>
      </c>
    </row>
    <row r="30" spans="1:16" x14ac:dyDescent="0.25">
      <c r="A30" t="s">
        <v>37</v>
      </c>
      <c r="B30" s="7">
        <v>0.50262613452186033</v>
      </c>
      <c r="C30" s="7">
        <v>0.45557610914466273</v>
      </c>
      <c r="D30" s="7">
        <v>0.41023467739670083</v>
      </c>
      <c r="E30" s="7">
        <v>0.36686260550861527</v>
      </c>
      <c r="F30" s="7">
        <v>0.32465760074574956</v>
      </c>
      <c r="G30" s="7">
        <v>0.28596655918387476</v>
      </c>
      <c r="H30" s="7">
        <v>0.24950564371251799</v>
      </c>
      <c r="I30" s="7">
        <v>0.21475332187039672</v>
      </c>
      <c r="J30" s="7">
        <v>0.18170959365751088</v>
      </c>
      <c r="K30" s="7">
        <v>0.15037445907386043</v>
      </c>
      <c r="L30" s="7">
        <v>0.12074791811944545</v>
      </c>
      <c r="M30" s="7">
        <v>9.2829970794265984E-2</v>
      </c>
      <c r="N30" s="7">
        <v>6.7294140957918774E-2</v>
      </c>
      <c r="O30" s="7">
        <v>4.2445794300485076E-2</v>
      </c>
      <c r="P30" s="7">
        <v>2.9164857939697971E-2</v>
      </c>
    </row>
    <row r="31" spans="1:16" ht="15.75" thickBot="1" x14ac:dyDescent="0.3">
      <c r="B31" s="11">
        <f>SUM(B22:B30)</f>
        <v>50.710035392461847</v>
      </c>
      <c r="C31" s="11">
        <f t="shared" ref="C31:P31" si="1">SUM(C22:C30)</f>
        <v>52.079334838808485</v>
      </c>
      <c r="D31" s="11">
        <f t="shared" si="1"/>
        <v>53.531863622736239</v>
      </c>
      <c r="E31" s="11">
        <f t="shared" si="1"/>
        <v>55.40188562390172</v>
      </c>
      <c r="F31" s="11">
        <f t="shared" si="1"/>
        <v>57.19648559049719</v>
      </c>
      <c r="G31" s="11">
        <f t="shared" si="1"/>
        <v>58.880364916630555</v>
      </c>
      <c r="H31" s="11">
        <f t="shared" si="1"/>
        <v>60.444809727943095</v>
      </c>
      <c r="I31" s="11">
        <f t="shared" si="1"/>
        <v>61.765678072578595</v>
      </c>
      <c r="J31" s="11">
        <f t="shared" si="1"/>
        <v>63.302479299123547</v>
      </c>
      <c r="K31" s="11">
        <f t="shared" si="1"/>
        <v>65.347755398538638</v>
      </c>
      <c r="L31" s="11">
        <f t="shared" si="1"/>
        <v>67.195664504704482</v>
      </c>
      <c r="M31" s="11">
        <f t="shared" si="1"/>
        <v>68.68797629169255</v>
      </c>
      <c r="N31" s="11">
        <f t="shared" si="1"/>
        <v>70.156731589950738</v>
      </c>
      <c r="O31" s="11">
        <f t="shared" si="1"/>
        <v>70.919517658100816</v>
      </c>
      <c r="P31" s="11">
        <f t="shared" si="1"/>
        <v>71.811557075774203</v>
      </c>
    </row>
    <row r="32" spans="1:16" ht="15.75" thickTop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1" t="s">
        <v>40</v>
      </c>
      <c r="B33" s="18">
        <f t="shared" ref="B33:P33" si="2">B19-B31</f>
        <v>13.385326790226728</v>
      </c>
      <c r="C33" s="18">
        <f t="shared" si="2"/>
        <v>11.580915381487692</v>
      </c>
      <c r="D33" s="18">
        <f t="shared" si="2"/>
        <v>7.8186348302751654</v>
      </c>
      <c r="E33" s="18">
        <f t="shared" si="2"/>
        <v>3.8676413925674353</v>
      </c>
      <c r="F33" s="18">
        <f t="shared" si="2"/>
        <v>1.4574109625939968E-2</v>
      </c>
      <c r="G33" s="18">
        <f t="shared" si="2"/>
        <v>-3.7124328843038938</v>
      </c>
      <c r="H33" s="18">
        <f t="shared" si="2"/>
        <v>-6.9947180489662699</v>
      </c>
      <c r="I33" s="18">
        <f t="shared" si="2"/>
        <v>-9.6457082633630904</v>
      </c>
      <c r="J33" s="18">
        <f t="shared" si="2"/>
        <v>-12.191601767860135</v>
      </c>
      <c r="K33" s="18">
        <f t="shared" si="2"/>
        <v>-14.915145170148058</v>
      </c>
      <c r="L33" s="18">
        <f t="shared" si="2"/>
        <v>-17.254782278905083</v>
      </c>
      <c r="M33" s="18">
        <f t="shared" si="2"/>
        <v>-18.832331262125969</v>
      </c>
      <c r="N33" s="18">
        <f t="shared" si="2"/>
        <v>-18.334929738504123</v>
      </c>
      <c r="O33" s="18">
        <f t="shared" si="2"/>
        <v>-13.905337914875176</v>
      </c>
      <c r="P33" s="18">
        <f t="shared" si="2"/>
        <v>-15.709781115118552</v>
      </c>
    </row>
    <row r="34" spans="1:16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6" spans="1:16" x14ac:dyDescent="0.25">
      <c r="A36" s="3" t="s">
        <v>55</v>
      </c>
    </row>
    <row r="37" spans="1:16" x14ac:dyDescent="0.25">
      <c r="A37" t="s">
        <v>69</v>
      </c>
      <c r="B37" s="13" t="s">
        <v>57</v>
      </c>
    </row>
    <row r="38" spans="1:16" x14ac:dyDescent="0.25">
      <c r="A38" t="s">
        <v>71</v>
      </c>
      <c r="B38" s="13" t="s">
        <v>61</v>
      </c>
      <c r="C38" t="s">
        <v>70</v>
      </c>
    </row>
    <row r="39" spans="1:16" x14ac:dyDescent="0.25">
      <c r="A39" t="s">
        <v>58</v>
      </c>
      <c r="B39" s="14">
        <v>0.1</v>
      </c>
    </row>
    <row r="40" spans="1:16" x14ac:dyDescent="0.25">
      <c r="A40" t="s">
        <v>59</v>
      </c>
      <c r="B40" s="14">
        <v>4.02E-2</v>
      </c>
    </row>
    <row r="41" spans="1:16" x14ac:dyDescent="0.25">
      <c r="A41" t="s">
        <v>60</v>
      </c>
      <c r="B41" s="14">
        <v>0.2495</v>
      </c>
    </row>
    <row r="42" spans="1:16" x14ac:dyDescent="0.25">
      <c r="A42" t="s">
        <v>56</v>
      </c>
      <c r="B42" s="15" t="s">
        <v>62</v>
      </c>
    </row>
  </sheetData>
  <pageMargins left="0.7" right="0.7" top="1.25" bottom="0.75" header="0.3" footer="0.3"/>
  <pageSetup scale="67" orientation="landscape" r:id="rId1"/>
  <headerFooter>
    <oddFooter>&amp;R&amp;"-,Bold"&amp;12Exhibit KWB-2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298F4-0C3C-465E-BE2C-A5B4E9FD2DA9}">
  <sheetPr>
    <pageSetUpPr fitToPage="1"/>
  </sheetPr>
  <dimension ref="A1:P33"/>
  <sheetViews>
    <sheetView zoomScaleNormal="100" workbookViewId="0">
      <selection activeCell="K1" sqref="K1"/>
    </sheetView>
  </sheetViews>
  <sheetFormatPr defaultRowHeight="15" x14ac:dyDescent="0.25"/>
  <cols>
    <col min="1" max="1" width="41.85546875" bestFit="1" customWidth="1"/>
  </cols>
  <sheetData>
    <row r="1" spans="1:16" x14ac:dyDescent="0.25">
      <c r="A1" s="1" t="s">
        <v>0</v>
      </c>
    </row>
    <row r="2" spans="1:16" x14ac:dyDescent="0.25">
      <c r="A2" s="1" t="s">
        <v>1</v>
      </c>
    </row>
    <row r="3" spans="1:16" x14ac:dyDescent="0.25">
      <c r="A3" s="1" t="s">
        <v>2</v>
      </c>
    </row>
    <row r="4" spans="1:16" x14ac:dyDescent="0.25">
      <c r="A4" s="1" t="s">
        <v>41</v>
      </c>
    </row>
    <row r="5" spans="1:16" x14ac:dyDescent="0.25">
      <c r="A5" s="19" t="s">
        <v>72</v>
      </c>
    </row>
    <row r="6" spans="1:16" ht="47.25" x14ac:dyDescent="0.25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2" t="s">
        <v>18</v>
      </c>
    </row>
    <row r="7" spans="1:16" x14ac:dyDescent="0.25">
      <c r="A7" s="3" t="s">
        <v>22</v>
      </c>
    </row>
    <row r="8" spans="1:16" x14ac:dyDescent="0.25">
      <c r="A8" s="4" t="s">
        <v>19</v>
      </c>
      <c r="B8" s="9">
        <f>AMICapRollfwd!B28*(NoRegAmort!$B$39/(1-NoRegAmort!$B$41)*0.53+NoRegAmort!$B$40*0.47)</f>
        <v>27.061262137749775</v>
      </c>
      <c r="C8" s="9">
        <f>AMICapRollfwd!C28*(NoRegAmort!$B$39/(1-NoRegAmort!$B$41)*0.53+NoRegAmort!$B$40*0.47)</f>
        <v>26.138093181108047</v>
      </c>
      <c r="D8" s="9">
        <f>AMICapRollfwd!D28*(NoRegAmort!$B$39/(1-NoRegAmort!$B$41)*0.53+NoRegAmort!$B$40*0.47)</f>
        <v>25.367248482590494</v>
      </c>
      <c r="E8" s="9">
        <f>AMICapRollfwd!E28*(NoRegAmort!$B$39/(1-NoRegAmort!$B$41)*0.53+NoRegAmort!$B$40*0.47)</f>
        <v>24.438306133202566</v>
      </c>
      <c r="F8" s="9">
        <f>AMICapRollfwd!F28*(NoRegAmort!$B$39/(1-NoRegAmort!$B$41)*0.53+NoRegAmort!$B$40*0.47)</f>
        <v>23.165762536741088</v>
      </c>
      <c r="G8" s="9">
        <f>AMICapRollfwd!G28*(NoRegAmort!$B$39/(1-NoRegAmort!$B$41)*0.53+NoRegAmort!$B$40*0.47)</f>
        <v>21.699993581548974</v>
      </c>
      <c r="H8" s="9">
        <f>AMICapRollfwd!H28*(NoRegAmort!$B$39/(1-NoRegAmort!$B$41)*0.53+NoRegAmort!$B$40*0.47)</f>
        <v>19.994957429071309</v>
      </c>
      <c r="I8" s="9">
        <f>AMICapRollfwd!I28*(NoRegAmort!$B$39/(1-NoRegAmort!$B$41)*0.53+NoRegAmort!$B$40*0.47)</f>
        <v>18.163538892274108</v>
      </c>
      <c r="J8" s="9">
        <f>AMICapRollfwd!J28*(NoRegAmort!$B$39/(1-NoRegAmort!$B$41)*0.53+NoRegAmort!$B$40*0.47)</f>
        <v>16.347549685249597</v>
      </c>
      <c r="K8" s="9">
        <f>AMICapRollfwd!K28*(NoRegAmort!$B$39/(1-NoRegAmort!$B$41)*0.53+NoRegAmort!$B$40*0.47)</f>
        <v>14.34588524726469</v>
      </c>
      <c r="L8" s="9">
        <f>AMICapRollfwd!L28*(NoRegAmort!$B$39/(1-NoRegAmort!$B$41)*0.53+NoRegAmort!$B$40*0.47)</f>
        <v>12.187874909214267</v>
      </c>
      <c r="M8" s="9">
        <f>AMICapRollfwd!M28*(NoRegAmort!$B$39/(1-NoRegAmort!$B$41)*0.53+NoRegAmort!$B$40*0.47)</f>
        <v>10.34513100967605</v>
      </c>
      <c r="N8" s="9">
        <f>AMICapRollfwd!N28*(NoRegAmort!$B$39/(1-NoRegAmort!$B$41)*0.53+NoRegAmort!$B$40*0.47)</f>
        <v>9.7481464780829814</v>
      </c>
      <c r="O8" s="9">
        <f>AMICapRollfwd!O28*(NoRegAmort!$B$39/(1-NoRegAmort!$B$41)*0.53+NoRegAmort!$B$40*0.47)</f>
        <v>10.737703902701391</v>
      </c>
      <c r="P8" s="9">
        <f>AMICapRollfwd!P28*(NoRegAmort!$B$39/(1-NoRegAmort!$B$41)*0.53+NoRegAmort!$B$40*0.47)</f>
        <v>11.970997580120509</v>
      </c>
    </row>
    <row r="9" spans="1:16" x14ac:dyDescent="0.25">
      <c r="A9" s="4" t="s">
        <v>20</v>
      </c>
      <c r="B9" s="7">
        <f>-AMICapRollfwd!B21</f>
        <v>17.012492021635548</v>
      </c>
      <c r="C9" s="7">
        <f>-AMICapRollfwd!C21</f>
        <v>17.112009107875672</v>
      </c>
      <c r="D9" s="7">
        <f>-AMICapRollfwd!D21</f>
        <v>17.225346436309877</v>
      </c>
      <c r="E9" s="7">
        <f>-AMICapRollfwd!E21</f>
        <v>17.359870042739164</v>
      </c>
      <c r="F9" s="7">
        <f>-AMICapRollfwd!F21</f>
        <v>17.519535230912968</v>
      </c>
      <c r="G9" s="7">
        <f>-AMICapRollfwd!G21</f>
        <v>17.702381965960594</v>
      </c>
      <c r="H9" s="7">
        <f>-AMICapRollfwd!H21</f>
        <v>17.913668598207604</v>
      </c>
      <c r="I9" s="7">
        <f>-AMICapRollfwd!I21</f>
        <v>18.150416470739657</v>
      </c>
      <c r="J9" s="7">
        <f>-AMICapRollfwd!J21</f>
        <v>18.418242481390081</v>
      </c>
      <c r="K9" s="7">
        <f>-AMICapRollfwd!K21</f>
        <v>18.724708728953985</v>
      </c>
      <c r="L9" s="7">
        <f>-AMICapRollfwd!L21</f>
        <v>19.082445510930736</v>
      </c>
      <c r="M9" s="7">
        <f>-AMICapRollfwd!M21</f>
        <v>19.654332832889814</v>
      </c>
      <c r="N9" s="7">
        <f>-AMICapRollfwd!N21</f>
        <v>21.266829079391666</v>
      </c>
      <c r="O9" s="7">
        <f>-AMICapRollfwd!O21</f>
        <v>24.216629287589331</v>
      </c>
      <c r="P9" s="7">
        <f>-AMICapRollfwd!P21</f>
        <v>22.473170840946871</v>
      </c>
    </row>
    <row r="10" spans="1:16" x14ac:dyDescent="0.25">
      <c r="A10" s="4" t="s">
        <v>21</v>
      </c>
      <c r="B10" s="7">
        <f>-AMICapRollfwd!B22</f>
        <v>7.0104072216346003</v>
      </c>
      <c r="C10" s="7">
        <f>-AMICapRollfwd!C22</f>
        <v>7.192935071325838</v>
      </c>
      <c r="D10" s="7">
        <f>-AMICapRollfwd!D22</f>
        <v>7.4927202107527693</v>
      </c>
      <c r="E10" s="7">
        <f>-AMICapRollfwd!E22</f>
        <v>7.9238375944121096</v>
      </c>
      <c r="F10" s="7">
        <f>-AMICapRollfwd!F22</f>
        <v>8.0080336367768936</v>
      </c>
      <c r="G10" s="7">
        <f>-AMICapRollfwd!G22</f>
        <v>7.6008446455916427</v>
      </c>
      <c r="H10" s="7">
        <f>-AMICapRollfwd!H22</f>
        <v>7.4600889419172534</v>
      </c>
      <c r="I10" s="7">
        <f>-AMICapRollfwd!I22</f>
        <v>7.3798156148673204</v>
      </c>
      <c r="J10" s="7">
        <f>-AMICapRollfwd!J22</f>
        <v>7.3025590713934427</v>
      </c>
      <c r="K10" s="7">
        <f>-AMICapRollfwd!K22</f>
        <v>7.5312273984230735</v>
      </c>
      <c r="L10" s="7">
        <f>-AMICapRollfwd!L22</f>
        <v>7.7562476677183803</v>
      </c>
      <c r="M10" s="7">
        <f>-AMICapRollfwd!M22</f>
        <v>7.8235894210070542</v>
      </c>
      <c r="N10" s="7">
        <f>-AMICapRollfwd!N22</f>
        <v>7.6675562234105676</v>
      </c>
      <c r="O10" s="7">
        <f>-AMICapRollfwd!O22</f>
        <v>7.5770450271588876</v>
      </c>
      <c r="P10" s="7">
        <f>-AMICapRollfwd!P22</f>
        <v>5.641558044432661</v>
      </c>
    </row>
    <row r="11" spans="1:16" ht="15.75" x14ac:dyDescent="0.25">
      <c r="A11" s="5" t="s">
        <v>23</v>
      </c>
      <c r="B11" s="7">
        <v>0.60608910755851086</v>
      </c>
      <c r="C11" s="7">
        <v>0.52323677341053154</v>
      </c>
      <c r="D11" s="7">
        <v>0.53631769274579444</v>
      </c>
      <c r="E11" s="7">
        <v>0.54972563506444183</v>
      </c>
      <c r="F11" s="7">
        <v>0.56346877594105005</v>
      </c>
      <c r="G11" s="7">
        <v>0.5775554953395764</v>
      </c>
      <c r="H11" s="7">
        <v>0.59199438272306693</v>
      </c>
      <c r="I11" s="7">
        <v>0.6067942422911432</v>
      </c>
      <c r="J11" s="7">
        <v>0.62196409834842048</v>
      </c>
      <c r="K11" s="7">
        <v>0.63751320080713003</v>
      </c>
      <c r="L11" s="7">
        <v>0.65345103082731126</v>
      </c>
      <c r="M11" s="7">
        <v>0.66978730659799313</v>
      </c>
      <c r="N11" s="7">
        <v>0.68653198926293924</v>
      </c>
      <c r="O11" s="7">
        <v>0.70369528899451705</v>
      </c>
      <c r="P11" s="7">
        <v>0.72128767121938142</v>
      </c>
    </row>
    <row r="12" spans="1:16" ht="15.75" x14ac:dyDescent="0.25">
      <c r="A12" s="5" t="s">
        <v>24</v>
      </c>
      <c r="B12" s="7">
        <v>10.101431214071829</v>
      </c>
      <c r="C12" s="7">
        <v>10.38380791812593</v>
      </c>
      <c r="D12" s="7">
        <v>10.678818840246048</v>
      </c>
      <c r="E12" s="7">
        <v>10.982547984663695</v>
      </c>
      <c r="F12" s="7">
        <v>11.295333256256471</v>
      </c>
      <c r="G12" s="7">
        <v>11.617655604672487</v>
      </c>
      <c r="H12" s="7">
        <v>11.949719954059157</v>
      </c>
      <c r="I12" s="7">
        <v>12.291094941429909</v>
      </c>
      <c r="J12" s="7">
        <v>12.641361980460809</v>
      </c>
      <c r="K12" s="7">
        <v>13.000698547269213</v>
      </c>
      <c r="L12" s="7">
        <v>13.369661316041231</v>
      </c>
      <c r="M12" s="7">
        <v>13.748811003104162</v>
      </c>
      <c r="N12" s="7">
        <v>14.138600895686452</v>
      </c>
      <c r="O12" s="7">
        <v>14.539555899612981</v>
      </c>
      <c r="P12" s="7">
        <v>14.952474164182968</v>
      </c>
    </row>
    <row r="13" spans="1:16" ht="15.75" x14ac:dyDescent="0.25">
      <c r="A13" s="5" t="s">
        <v>28</v>
      </c>
      <c r="B13" s="7">
        <v>-0.22737221621945647</v>
      </c>
      <c r="C13" s="7">
        <v>-0.23646856048753945</v>
      </c>
      <c r="D13" s="7">
        <v>-0.24346990944142002</v>
      </c>
      <c r="E13" s="7">
        <v>-0.25067944470670211</v>
      </c>
      <c r="F13" s="7">
        <v>-0.25810337478958345</v>
      </c>
      <c r="G13" s="7">
        <v>-0.26574809370978486</v>
      </c>
      <c r="H13" s="7">
        <v>-0.27362018655112263</v>
      </c>
      <c r="I13" s="7">
        <v>-0.28172643517830132</v>
      </c>
      <c r="J13" s="7">
        <v>-0.29007382412490823</v>
      </c>
      <c r="K13" s="7">
        <v>-0.29866954665773865</v>
      </c>
      <c r="L13" s="7">
        <v>-0.3075210110227356</v>
      </c>
      <c r="M13" s="7">
        <v>-0.31663584687798774</v>
      </c>
      <c r="N13" s="7">
        <v>-0.32602191191938873</v>
      </c>
      <c r="O13" s="7">
        <v>-0.33568729870473318</v>
      </c>
      <c r="P13" s="7">
        <v>-0.3456403416821931</v>
      </c>
    </row>
    <row r="14" spans="1:16" ht="15.75" x14ac:dyDescent="0.25">
      <c r="A14" s="5" t="s">
        <v>25</v>
      </c>
      <c r="B14" s="7">
        <v>-2.5837884626132985</v>
      </c>
      <c r="C14" s="7">
        <v>-3.5184409539451145</v>
      </c>
      <c r="D14" s="7">
        <v>-4.4305331090573592</v>
      </c>
      <c r="E14" s="7">
        <v>-5.3658323286214582</v>
      </c>
      <c r="F14" s="7">
        <v>-5.9018945901100679</v>
      </c>
      <c r="G14" s="7">
        <v>-6.0237067968802345</v>
      </c>
      <c r="H14" s="7">
        <v>-6.1746064726839291</v>
      </c>
      <c r="I14" s="7">
        <v>-6.2041306232736932</v>
      </c>
      <c r="J14" s="7">
        <v>-6.211144397882622</v>
      </c>
      <c r="K14" s="7">
        <v>-6.3213402542385717</v>
      </c>
      <c r="L14" s="7">
        <v>-6.219730813653447</v>
      </c>
      <c r="M14" s="7">
        <v>-6.0351265616187488</v>
      </c>
      <c r="N14" s="7">
        <v>-6.0169119456800928</v>
      </c>
      <c r="O14" s="7">
        <v>-6.0958664475609226</v>
      </c>
      <c r="P14" s="7">
        <v>-6.1682830707537386</v>
      </c>
    </row>
    <row r="15" spans="1:16" ht="15.75" x14ac:dyDescent="0.25">
      <c r="A15" s="5" t="s">
        <v>26</v>
      </c>
      <c r="B15" s="7">
        <v>3.4763742674966305</v>
      </c>
      <c r="C15" s="7">
        <v>3.5577089974229188</v>
      </c>
      <c r="D15" s="7">
        <v>3.641189375980296</v>
      </c>
      <c r="E15" s="7">
        <v>3.7268763440270476</v>
      </c>
      <c r="F15" s="7">
        <v>3.8148312024482722</v>
      </c>
      <c r="G15" s="7">
        <v>3.905111685338309</v>
      </c>
      <c r="H15" s="7">
        <v>3.9977143369207178</v>
      </c>
      <c r="I15" s="7">
        <v>4.0927580989913199</v>
      </c>
      <c r="J15" s="7">
        <v>4.1903137944763209</v>
      </c>
      <c r="K15" s="7">
        <v>4.2904586559313271</v>
      </c>
      <c r="L15" s="7">
        <v>4.393270073760462</v>
      </c>
      <c r="M15" s="7">
        <v>4.498825129586848</v>
      </c>
      <c r="N15" s="7">
        <v>4.6072009451769285</v>
      </c>
      <c r="O15" s="7">
        <v>4.7184761597040827</v>
      </c>
      <c r="P15" s="7">
        <v>4.8327281126350519</v>
      </c>
    </row>
    <row r="16" spans="1:16" ht="15.75" x14ac:dyDescent="0.25">
      <c r="A16" s="5" t="s">
        <v>27</v>
      </c>
      <c r="B16" s="7">
        <v>2.274013358662919</v>
      </c>
      <c r="C16" s="7">
        <v>4.4005810492840096</v>
      </c>
      <c r="D16" s="7">
        <v>4.1084196715258079</v>
      </c>
      <c r="E16" s="7">
        <v>3.8210944844024972</v>
      </c>
      <c r="F16" s="7">
        <v>3.5379562045602997</v>
      </c>
      <c r="G16" s="7">
        <v>3.2567031821934997</v>
      </c>
      <c r="H16" s="7">
        <v>2.9766245041731296</v>
      </c>
      <c r="I16" s="7">
        <v>2.699015658062673</v>
      </c>
      <c r="J16" s="7">
        <v>2.4259289359045662</v>
      </c>
      <c r="K16" s="7">
        <v>2.1591325470958913</v>
      </c>
      <c r="L16" s="7">
        <v>1.8983052894569505</v>
      </c>
      <c r="M16" s="7">
        <v>1.6476584161927104</v>
      </c>
      <c r="N16" s="7">
        <v>1.5382037125434682</v>
      </c>
      <c r="O16" s="7">
        <v>1.7485674717565822</v>
      </c>
      <c r="P16" s="7">
        <v>2.1270284410981999</v>
      </c>
    </row>
    <row r="17" spans="1:16" ht="15.75" x14ac:dyDescent="0.25">
      <c r="A17" s="5" t="s">
        <v>29</v>
      </c>
      <c r="B17" s="8"/>
      <c r="C17" s="8"/>
      <c r="D17" s="8"/>
      <c r="E17" s="8"/>
      <c r="F17" s="8"/>
      <c r="G17" s="10">
        <v>12.7</v>
      </c>
      <c r="H17" s="10">
        <v>2</v>
      </c>
      <c r="I17" s="10">
        <v>4.9000000000000004</v>
      </c>
      <c r="J17" s="10">
        <v>7.9</v>
      </c>
      <c r="K17" s="10">
        <v>11.3</v>
      </c>
      <c r="L17" s="10">
        <f>(74.9-SUM(G17:K17))/5</f>
        <v>7.2200000000000015</v>
      </c>
      <c r="M17" s="10">
        <f>L17</f>
        <v>7.2200000000000015</v>
      </c>
      <c r="N17" s="10">
        <f t="shared" ref="N17:P17" si="0">M17</f>
        <v>7.2200000000000015</v>
      </c>
      <c r="O17" s="10">
        <f t="shared" si="0"/>
        <v>7.2200000000000015</v>
      </c>
      <c r="P17" s="10">
        <f t="shared" si="0"/>
        <v>7.2200000000000015</v>
      </c>
    </row>
    <row r="18" spans="1:16" ht="15.75" x14ac:dyDescent="0.25">
      <c r="A18" s="5" t="s">
        <v>30</v>
      </c>
      <c r="B18" s="10">
        <v>-14</v>
      </c>
      <c r="C18" s="10">
        <v>-13.5</v>
      </c>
      <c r="D18" s="10">
        <v>-10.8</v>
      </c>
      <c r="E18" s="10">
        <v>-7.8</v>
      </c>
      <c r="F18" s="10">
        <v>-4.5</v>
      </c>
      <c r="G18" s="10">
        <f>-64.5-SUM(B18:F18)</f>
        <v>-13.900000000000006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ht="15.75" thickBot="1" x14ac:dyDescent="0.3">
      <c r="A19" s="4"/>
      <c r="B19" s="11">
        <f>SUM(B8:B18)</f>
        <v>50.730908649977053</v>
      </c>
      <c r="C19" s="11">
        <f t="shared" ref="C19:P19" si="1">SUM(C8:C18)</f>
        <v>52.053462584120297</v>
      </c>
      <c r="D19" s="11">
        <f t="shared" si="1"/>
        <v>53.576057691652309</v>
      </c>
      <c r="E19" s="11">
        <f t="shared" si="1"/>
        <v>55.385746445183358</v>
      </c>
      <c r="F19" s="11">
        <f t="shared" si="1"/>
        <v>57.244922878737391</v>
      </c>
      <c r="G19" s="11">
        <f t="shared" si="1"/>
        <v>58.870791270055051</v>
      </c>
      <c r="H19" s="11">
        <f t="shared" si="1"/>
        <v>60.436541487837189</v>
      </c>
      <c r="I19" s="11">
        <f t="shared" si="1"/>
        <v>61.797576860204131</v>
      </c>
      <c r="J19" s="11">
        <f t="shared" si="1"/>
        <v>63.346701825215696</v>
      </c>
      <c r="K19" s="11">
        <f t="shared" si="1"/>
        <v>65.369614524848998</v>
      </c>
      <c r="L19" s="11">
        <f t="shared" si="1"/>
        <v>60.034003973273151</v>
      </c>
      <c r="M19" s="11">
        <f t="shared" si="1"/>
        <v>59.256372710557905</v>
      </c>
      <c r="N19" s="11">
        <f t="shared" si="1"/>
        <v>60.530135465955517</v>
      </c>
      <c r="O19" s="11">
        <f t="shared" si="1"/>
        <v>65.03011929125212</v>
      </c>
      <c r="P19" s="11">
        <f t="shared" si="1"/>
        <v>63.42532144219971</v>
      </c>
    </row>
    <row r="20" spans="1:16" ht="15.75" thickTop="1" x14ac:dyDescent="0.25"/>
    <row r="21" spans="1:16" x14ac:dyDescent="0.25">
      <c r="A21" s="3" t="s">
        <v>31</v>
      </c>
    </row>
    <row r="22" spans="1:16" x14ac:dyDescent="0.25">
      <c r="A22" s="4" t="s">
        <v>38</v>
      </c>
      <c r="B22" s="9">
        <v>1.8430345480206605</v>
      </c>
      <c r="C22" s="9">
        <v>1.6587907721035666</v>
      </c>
      <c r="D22" s="9">
        <v>1.48291587584903</v>
      </c>
      <c r="E22" s="9">
        <v>1.3152813946846675</v>
      </c>
      <c r="F22" s="9">
        <v>1.1573650728981368</v>
      </c>
      <c r="G22" s="9">
        <v>1.0117836165302663</v>
      </c>
      <c r="H22" s="9">
        <v>0.8734886976464612</v>
      </c>
      <c r="I22" s="9">
        <v>0.74213347333089075</v>
      </c>
      <c r="J22" s="9">
        <v>0.6178630254845503</v>
      </c>
      <c r="K22" s="9">
        <v>0.50081552033236965</v>
      </c>
      <c r="L22" s="9">
        <v>0.39099122376347845</v>
      </c>
      <c r="M22" s="9">
        <v>0.288466470927568</v>
      </c>
      <c r="N22" s="9">
        <v>0.19379869048441761</v>
      </c>
      <c r="O22" s="9">
        <v>0.11838691519527578</v>
      </c>
      <c r="P22" s="9">
        <v>9.1172983480519387E-2</v>
      </c>
    </row>
    <row r="23" spans="1:16" x14ac:dyDescent="0.25">
      <c r="A23" s="4" t="s">
        <v>39</v>
      </c>
      <c r="B23" s="7">
        <v>2.7196899343287213</v>
      </c>
      <c r="C23" s="7">
        <v>2.6209260153289708</v>
      </c>
      <c r="D23" s="7">
        <v>2.5221620963292199</v>
      </c>
      <c r="E23" s="7">
        <v>2.4233981773294695</v>
      </c>
      <c r="F23" s="7">
        <v>2.2309993887027191</v>
      </c>
      <c r="G23" s="7">
        <v>2.1075947145379685</v>
      </c>
      <c r="H23" s="7">
        <v>2.0088307955382176</v>
      </c>
      <c r="I23" s="7">
        <v>1.9100668765384672</v>
      </c>
      <c r="J23" s="7">
        <v>1.8113029575387167</v>
      </c>
      <c r="K23" s="7">
        <v>1.7125390385389658</v>
      </c>
      <c r="L23" s="7">
        <v>1.6137751195392156</v>
      </c>
      <c r="M23" s="7">
        <v>1.5150112005394658</v>
      </c>
      <c r="N23" s="7">
        <v>1.4162472815397158</v>
      </c>
      <c r="O23" s="7">
        <v>0.73808844879303914</v>
      </c>
      <c r="P23" s="7">
        <v>0.34549934568652724</v>
      </c>
    </row>
    <row r="24" spans="1:16" x14ac:dyDescent="0.25">
      <c r="A24" t="s">
        <v>32</v>
      </c>
      <c r="B24" s="7">
        <v>3.5125472238802931</v>
      </c>
      <c r="C24" s="7">
        <v>4.0876439192729181</v>
      </c>
      <c r="D24" s="7">
        <v>4.6859965133702541</v>
      </c>
      <c r="E24" s="7">
        <v>5.3208878932624462</v>
      </c>
      <c r="F24" s="7">
        <v>6.0160784266697291</v>
      </c>
      <c r="G24" s="7">
        <v>6.7326559647622943</v>
      </c>
      <c r="H24" s="7">
        <v>7.4073312610799764</v>
      </c>
      <c r="I24" s="7">
        <v>8.0269594117851391</v>
      </c>
      <c r="J24" s="7">
        <v>8.6905058311978056</v>
      </c>
      <c r="K24" s="7">
        <v>9.3956783112346205</v>
      </c>
      <c r="L24" s="7">
        <v>9.9632338075102425</v>
      </c>
      <c r="M24" s="7">
        <v>10.397205589073424</v>
      </c>
      <c r="N24" s="7">
        <v>10.767376802418427</v>
      </c>
      <c r="O24" s="7">
        <v>11.118280469005867</v>
      </c>
      <c r="P24" s="7">
        <v>11.506372989504907</v>
      </c>
    </row>
    <row r="25" spans="1:16" x14ac:dyDescent="0.25">
      <c r="A25" t="s">
        <v>33</v>
      </c>
      <c r="B25" s="7">
        <v>1.0397540000000001</v>
      </c>
      <c r="C25" s="7">
        <v>1.2404539999999999</v>
      </c>
      <c r="D25" s="7">
        <v>1.4388540000000001</v>
      </c>
      <c r="E25" s="7">
        <v>1.6349290000000001</v>
      </c>
      <c r="F25" s="7">
        <v>1.828586</v>
      </c>
      <c r="G25" s="7">
        <v>1.959851</v>
      </c>
      <c r="H25" s="7">
        <v>1.9577020000000001</v>
      </c>
      <c r="I25" s="7">
        <v>1.8859060000000001</v>
      </c>
      <c r="J25" s="7">
        <v>1.8187690000000001</v>
      </c>
      <c r="K25" s="7">
        <v>1.7552972996646401</v>
      </c>
      <c r="L25" s="7">
        <v>1.69469227377793</v>
      </c>
      <c r="M25" s="7">
        <v>1.6363781058052498</v>
      </c>
      <c r="N25" s="7">
        <v>1.5800866601777401</v>
      </c>
      <c r="O25" s="7">
        <v>1.5258036411954399</v>
      </c>
      <c r="P25" s="7">
        <v>1.4735943520317598</v>
      </c>
    </row>
    <row r="26" spans="1:16" x14ac:dyDescent="0.25">
      <c r="A26" t="s">
        <v>34</v>
      </c>
      <c r="B26" s="7">
        <v>0.87258449244154357</v>
      </c>
      <c r="C26" s="7">
        <v>0.71315299278647359</v>
      </c>
      <c r="D26" s="7">
        <v>0.63807408181279013</v>
      </c>
      <c r="E26" s="7">
        <v>0.89544272481998488</v>
      </c>
      <c r="F26" s="7">
        <v>1.061973837183501</v>
      </c>
      <c r="G26" s="7">
        <v>1.0350078414746402</v>
      </c>
      <c r="H26" s="7">
        <v>0.98903053123553175</v>
      </c>
      <c r="I26" s="7">
        <v>0.77744445507097504</v>
      </c>
      <c r="J26" s="7">
        <v>0.69245679920799708</v>
      </c>
      <c r="K26" s="7">
        <v>1.025404429599071</v>
      </c>
      <c r="L26" s="7">
        <v>1.2433891739038114</v>
      </c>
      <c r="M26" s="7">
        <v>1.1822742830088628</v>
      </c>
      <c r="N26" s="7">
        <v>1.1058912284069429</v>
      </c>
      <c r="O26" s="7">
        <v>0.85796473512443971</v>
      </c>
      <c r="P26" s="7">
        <v>0.61845141135983339</v>
      </c>
    </row>
    <row r="27" spans="1:16" x14ac:dyDescent="0.25">
      <c r="A27" t="s">
        <v>35</v>
      </c>
      <c r="B27" s="7">
        <v>1.8296144987771732</v>
      </c>
      <c r="C27" s="7">
        <v>1.7921317095609473</v>
      </c>
      <c r="D27" s="7">
        <v>1.6909433593130279</v>
      </c>
      <c r="E27" s="7">
        <v>1.5971706843750562</v>
      </c>
      <c r="F27" s="7">
        <v>1.5093318216705154</v>
      </c>
      <c r="G27" s="7">
        <v>1.4258304294302837</v>
      </c>
      <c r="H27" s="7">
        <v>1.3445486518411423</v>
      </c>
      <c r="I27" s="7">
        <v>1.2637820283687295</v>
      </c>
      <c r="J27" s="7">
        <v>1.1830090449689505</v>
      </c>
      <c r="K27" s="7">
        <v>1.104322117745554</v>
      </c>
      <c r="L27" s="7">
        <v>1.0318869991239401</v>
      </c>
      <c r="M27" s="7">
        <v>0.96570368910410842</v>
      </c>
      <c r="N27" s="7">
        <v>0.90160643526065976</v>
      </c>
      <c r="O27" s="7">
        <v>0.83750918141721131</v>
      </c>
      <c r="P27" s="7">
        <v>0.46719038349650799</v>
      </c>
    </row>
    <row r="28" spans="1:16" x14ac:dyDescent="0.25">
      <c r="A28" t="s">
        <v>36</v>
      </c>
      <c r="B28" s="7">
        <v>21.626555781975245</v>
      </c>
      <c r="C28" s="7">
        <v>22.26090315344803</v>
      </c>
      <c r="D28" s="7">
        <v>22.912760865912063</v>
      </c>
      <c r="E28" s="7">
        <v>23.582984357972034</v>
      </c>
      <c r="F28" s="7">
        <v>24.272426152564179</v>
      </c>
      <c r="G28" s="7">
        <v>24.981371891413211</v>
      </c>
      <c r="H28" s="7">
        <v>25.714151523595998</v>
      </c>
      <c r="I28" s="7">
        <v>26.470346879576809</v>
      </c>
      <c r="J28" s="7">
        <v>27.24426426301288</v>
      </c>
      <c r="K28" s="7">
        <v>28.037296018131546</v>
      </c>
      <c r="L28" s="7">
        <v>28.851287217101511</v>
      </c>
      <c r="M28" s="7">
        <v>29.687712365527837</v>
      </c>
      <c r="N28" s="7">
        <v>30.547535358180458</v>
      </c>
      <c r="O28" s="7">
        <v>31.431362257465587</v>
      </c>
      <c r="P28" s="7">
        <v>32.339132935298416</v>
      </c>
    </row>
    <row r="29" spans="1:16" x14ac:dyDescent="0.25">
      <c r="A29" t="s">
        <v>24</v>
      </c>
      <c r="B29" s="7">
        <v>16.763628778516352</v>
      </c>
      <c r="C29" s="7">
        <v>17.249756167162914</v>
      </c>
      <c r="D29" s="7">
        <v>17.74992215275315</v>
      </c>
      <c r="E29" s="7">
        <v>18.264928785949447</v>
      </c>
      <c r="F29" s="7">
        <v>18.795067290062654</v>
      </c>
      <c r="G29" s="7">
        <v>19.34030289929801</v>
      </c>
      <c r="H29" s="7">
        <v>19.900220623293251</v>
      </c>
      <c r="I29" s="7">
        <v>20.474285626037187</v>
      </c>
      <c r="J29" s="7">
        <v>21.062598784055133</v>
      </c>
      <c r="K29" s="7">
        <v>21.666028204218001</v>
      </c>
      <c r="L29" s="7">
        <v>22.285660771864904</v>
      </c>
      <c r="M29" s="7">
        <v>22.92239461691177</v>
      </c>
      <c r="N29" s="7">
        <v>23.576894992524469</v>
      </c>
      <c r="O29" s="7">
        <v>24.249676215603472</v>
      </c>
      <c r="P29" s="7">
        <v>24.94097781697603</v>
      </c>
    </row>
    <row r="30" spans="1:16" x14ac:dyDescent="0.25">
      <c r="A30" t="s">
        <v>37</v>
      </c>
      <c r="B30" s="7">
        <v>0.50262613452186033</v>
      </c>
      <c r="C30" s="7">
        <v>0.45557610914466273</v>
      </c>
      <c r="D30" s="7">
        <v>0.41023467739670083</v>
      </c>
      <c r="E30" s="7">
        <v>0.36686260550861527</v>
      </c>
      <c r="F30" s="7">
        <v>0.32465760074574956</v>
      </c>
      <c r="G30" s="7">
        <v>0.28596655918387476</v>
      </c>
      <c r="H30" s="7">
        <v>0.24950564371251799</v>
      </c>
      <c r="I30" s="7">
        <v>0.21475332187039672</v>
      </c>
      <c r="J30" s="7">
        <v>0.18170959365751088</v>
      </c>
      <c r="K30" s="7">
        <v>0.15037445907386043</v>
      </c>
      <c r="L30" s="7">
        <v>0.12074791811944545</v>
      </c>
      <c r="M30" s="7">
        <v>9.2829970794265984E-2</v>
      </c>
      <c r="N30" s="7">
        <v>6.7294140957918774E-2</v>
      </c>
      <c r="O30" s="7">
        <v>4.2445794300485076E-2</v>
      </c>
      <c r="P30" s="7">
        <v>2.9164857939697971E-2</v>
      </c>
    </row>
    <row r="31" spans="1:16" ht="15.75" thickBot="1" x14ac:dyDescent="0.3">
      <c r="B31" s="11">
        <f>SUM(B22:B30)</f>
        <v>50.710035392461847</v>
      </c>
      <c r="C31" s="11">
        <f t="shared" ref="C31:P31" si="2">SUM(C22:C30)</f>
        <v>52.079334838808485</v>
      </c>
      <c r="D31" s="11">
        <f t="shared" si="2"/>
        <v>53.531863622736239</v>
      </c>
      <c r="E31" s="11">
        <f t="shared" si="2"/>
        <v>55.40188562390172</v>
      </c>
      <c r="F31" s="11">
        <f t="shared" si="2"/>
        <v>57.19648559049719</v>
      </c>
      <c r="G31" s="11">
        <f t="shared" si="2"/>
        <v>58.880364916630555</v>
      </c>
      <c r="H31" s="11">
        <f t="shared" si="2"/>
        <v>60.444809727943095</v>
      </c>
      <c r="I31" s="11">
        <f t="shared" si="2"/>
        <v>61.765678072578595</v>
      </c>
      <c r="J31" s="11">
        <f t="shared" si="2"/>
        <v>63.302479299123547</v>
      </c>
      <c r="K31" s="11">
        <f t="shared" si="2"/>
        <v>65.347755398538638</v>
      </c>
      <c r="L31" s="11">
        <f t="shared" si="2"/>
        <v>67.195664504704482</v>
      </c>
      <c r="M31" s="11">
        <f t="shared" si="2"/>
        <v>68.68797629169255</v>
      </c>
      <c r="N31" s="11">
        <f t="shared" si="2"/>
        <v>70.156731589950738</v>
      </c>
      <c r="O31" s="11">
        <f t="shared" si="2"/>
        <v>70.919517658100816</v>
      </c>
      <c r="P31" s="11">
        <f t="shared" si="2"/>
        <v>71.811557075774203</v>
      </c>
    </row>
    <row r="32" spans="1:16" ht="15.75" thickTop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1" t="s">
        <v>40</v>
      </c>
      <c r="B33" s="18">
        <f t="shared" ref="B33:P33" si="3">B19-B31</f>
        <v>2.0873257515205523E-2</v>
      </c>
      <c r="C33" s="18">
        <f t="shared" si="3"/>
        <v>-2.5872254688188434E-2</v>
      </c>
      <c r="D33" s="18">
        <f t="shared" si="3"/>
        <v>4.419406891607025E-2</v>
      </c>
      <c r="E33" s="18">
        <f t="shared" si="3"/>
        <v>-1.6139178718361791E-2</v>
      </c>
      <c r="F33" s="18">
        <f t="shared" si="3"/>
        <v>4.8437288240201326E-2</v>
      </c>
      <c r="G33" s="18">
        <f t="shared" si="3"/>
        <v>-9.573646575503858E-3</v>
      </c>
      <c r="H33" s="18">
        <f t="shared" si="3"/>
        <v>-8.2682401059059885E-3</v>
      </c>
      <c r="I33" s="18">
        <f t="shared" si="3"/>
        <v>3.1898787625536329E-2</v>
      </c>
      <c r="J33" s="18">
        <f t="shared" si="3"/>
        <v>4.4222526092148939E-2</v>
      </c>
      <c r="K33" s="18">
        <f t="shared" si="3"/>
        <v>2.1859126310360466E-2</v>
      </c>
      <c r="L33" s="18">
        <f t="shared" si="3"/>
        <v>-7.1616605314313304</v>
      </c>
      <c r="M33" s="18">
        <f t="shared" si="3"/>
        <v>-9.4316035811346453</v>
      </c>
      <c r="N33" s="18">
        <f t="shared" si="3"/>
        <v>-9.6265961239952205</v>
      </c>
      <c r="O33" s="18">
        <f t="shared" si="3"/>
        <v>-5.8893983668486953</v>
      </c>
      <c r="P33" s="18">
        <f t="shared" si="3"/>
        <v>-8.3862356335744934</v>
      </c>
    </row>
  </sheetData>
  <pageMargins left="0.7" right="0.7" top="1.25" bottom="0.75" header="0.3" footer="0.3"/>
  <pageSetup scale="68" orientation="landscape" r:id="rId1"/>
  <headerFooter>
    <oddFooter>&amp;R&amp;"-,Bold"&amp;12Exhibit KWB-2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17E26-AD5E-4F57-84CB-B3F45FEBE526}">
  <sheetPr>
    <pageSetUpPr fitToPage="1"/>
  </sheetPr>
  <dimension ref="A1:U33"/>
  <sheetViews>
    <sheetView zoomScaleNormal="100" workbookViewId="0">
      <selection activeCell="L17" sqref="L17"/>
    </sheetView>
  </sheetViews>
  <sheetFormatPr defaultRowHeight="15" x14ac:dyDescent="0.25"/>
  <cols>
    <col min="1" max="1" width="41.85546875" bestFit="1" customWidth="1"/>
  </cols>
  <sheetData>
    <row r="1" spans="1:21" x14ac:dyDescent="0.25">
      <c r="A1" s="1" t="s">
        <v>0</v>
      </c>
    </row>
    <row r="2" spans="1:21" x14ac:dyDescent="0.25">
      <c r="A2" s="1" t="s">
        <v>1</v>
      </c>
    </row>
    <row r="3" spans="1:21" x14ac:dyDescent="0.25">
      <c r="A3" s="1" t="s">
        <v>2</v>
      </c>
    </row>
    <row r="4" spans="1:21" x14ac:dyDescent="0.25">
      <c r="A4" s="1" t="s">
        <v>42</v>
      </c>
    </row>
    <row r="5" spans="1:21" x14ac:dyDescent="0.25">
      <c r="A5" s="19" t="s">
        <v>72</v>
      </c>
    </row>
    <row r="6" spans="1:21" ht="47.25" x14ac:dyDescent="0.25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2" t="s">
        <v>18</v>
      </c>
      <c r="Q6" s="2" t="s">
        <v>43</v>
      </c>
      <c r="R6" s="2" t="s">
        <v>44</v>
      </c>
      <c r="S6" s="2" t="s">
        <v>45</v>
      </c>
      <c r="T6" s="2" t="s">
        <v>46</v>
      </c>
      <c r="U6" s="2" t="s">
        <v>47</v>
      </c>
    </row>
    <row r="7" spans="1:21" x14ac:dyDescent="0.25">
      <c r="A7" s="3" t="s">
        <v>22</v>
      </c>
    </row>
    <row r="8" spans="1:21" x14ac:dyDescent="0.25">
      <c r="A8" s="4" t="s">
        <v>19</v>
      </c>
      <c r="B8" s="9">
        <f>AMICapRollfwd!B40*(NoRegAmort!$B$39/(1-NoRegAmort!$B$41)*0.53+NoRegAmort!$B$40*0.47)</f>
        <v>27.236697151078506</v>
      </c>
      <c r="C8" s="9">
        <f>AMICapRollfwd!C40*(NoRegAmort!$B$39/(1-NoRegAmort!$B$41)*0.53+NoRegAmort!$B$40*0.47)</f>
        <v>26.401218511343032</v>
      </c>
      <c r="D8" s="9">
        <f>AMICapRollfwd!D40*(NoRegAmort!$B$39/(1-NoRegAmort!$B$41)*0.53+NoRegAmort!$B$40*0.47)</f>
        <v>25.756833883508783</v>
      </c>
      <c r="E8" s="9">
        <f>AMICapRollfwd!E40*(NoRegAmort!$B$39/(1-NoRegAmort!$B$41)*0.53+NoRegAmort!$B$40*0.47)</f>
        <v>24.993939367385234</v>
      </c>
      <c r="F8" s="9">
        <f>AMICapRollfwd!F40*(NoRegAmort!$B$39/(1-NoRegAmort!$B$41)*0.53+NoRegAmort!$B$40*0.47)</f>
        <v>23.927332459262885</v>
      </c>
      <c r="G8" s="9">
        <f>AMICapRollfwd!G40*(NoRegAmort!$B$39/(1-NoRegAmort!$B$41)*0.53+NoRegAmort!$B$40*0.47)</f>
        <v>22.761151423653157</v>
      </c>
      <c r="H8" s="9">
        <f>AMICapRollfwd!H40*(NoRegAmort!$B$39/(1-NoRegAmort!$B$41)*0.53+NoRegAmort!$B$40*0.47)</f>
        <v>21.421563331381989</v>
      </c>
      <c r="I8" s="9">
        <f>AMICapRollfwd!I40*(NoRegAmort!$B$39/(1-NoRegAmort!$B$41)*0.53+NoRegAmort!$B$40*0.47)</f>
        <v>19.973018455159547</v>
      </c>
      <c r="J8" s="9">
        <f>AMICapRollfwd!J40*(NoRegAmort!$B$39/(1-NoRegAmort!$B$41)*0.53+NoRegAmort!$B$40*0.47)</f>
        <v>18.596236084141808</v>
      </c>
      <c r="K8" s="9">
        <f>AMICapRollfwd!K40*(NoRegAmort!$B$39/(1-NoRegAmort!$B$41)*0.53+NoRegAmort!$B$40*0.47)</f>
        <v>17.096596523494821</v>
      </c>
      <c r="L8" s="9">
        <f>AMICapRollfwd!L40*(NoRegAmort!$B$39/(1-NoRegAmort!$B$41)*0.53+NoRegAmort!$B$40*0.47)</f>
        <v>15.539470404228545</v>
      </c>
      <c r="M8" s="9">
        <f>AMICapRollfwd!M40*(NoRegAmort!$B$39/(1-NoRegAmort!$B$41)*0.53+NoRegAmort!$B$40*0.47)</f>
        <v>14.158988980954453</v>
      </c>
      <c r="N8" s="9">
        <f>AMICapRollfwd!N40*(NoRegAmort!$B$39/(1-NoRegAmort!$B$41)*0.53+NoRegAmort!$B$40*0.47)</f>
        <v>12.808146042598926</v>
      </c>
      <c r="O8" s="9">
        <f>AMICapRollfwd!O40*(NoRegAmort!$B$39/(1-NoRegAmort!$B$41)*0.53+NoRegAmort!$B$40*0.47)</f>
        <v>11.611281337365904</v>
      </c>
      <c r="P8" s="9">
        <f>AMICapRollfwd!P40*(NoRegAmort!$B$39/(1-NoRegAmort!$B$41)*0.53+NoRegAmort!$B$40*0.47)</f>
        <v>10.669593945755638</v>
      </c>
      <c r="Q8" s="9">
        <f>AMICapRollfwd!Q40*(NoRegAmort!$B$39/(1-NoRegAmort!$B$41)*0.53+NoRegAmort!$B$40*0.47)</f>
        <v>10.109255664708318</v>
      </c>
      <c r="R8" s="9">
        <f>AMICapRollfwd!R40*(NoRegAmort!$B$39/(1-NoRegAmort!$B$41)*0.53+NoRegAmort!$B$40*0.47)</f>
        <v>9.8840529973080411</v>
      </c>
      <c r="S8" s="9">
        <f>AMICapRollfwd!S40*(NoRegAmort!$B$39/(1-NoRegAmort!$B$41)*0.53+NoRegAmort!$B$40*0.47)</f>
        <v>10.246875716573907</v>
      </c>
      <c r="T8" s="9">
        <f>AMICapRollfwd!T40*(NoRegAmort!$B$39/(1-NoRegAmort!$B$41)*0.53+NoRegAmort!$B$40*0.47)</f>
        <v>10.6889977701709</v>
      </c>
      <c r="U8" s="9">
        <f>AMICapRollfwd!U40*(NoRegAmort!$B$39/(1-NoRegAmort!$B$41)*0.53+NoRegAmort!$B$40*0.47)</f>
        <v>11.144597922561912</v>
      </c>
    </row>
    <row r="9" spans="1:21" x14ac:dyDescent="0.25">
      <c r="A9" s="4" t="s">
        <v>20</v>
      </c>
      <c r="B9" s="7">
        <v>12.777812399980071</v>
      </c>
      <c r="C9" s="7">
        <v>12.851888649232347</v>
      </c>
      <c r="D9" s="7">
        <v>12.936098820116728</v>
      </c>
      <c r="E9" s="7">
        <v>13.036162599827358</v>
      </c>
      <c r="F9" s="7">
        <v>13.155220321157389</v>
      </c>
      <c r="G9" s="7">
        <v>13.291626303043438</v>
      </c>
      <c r="H9" s="7">
        <v>13.449223634977329</v>
      </c>
      <c r="I9" s="7">
        <v>13.625744850047342</v>
      </c>
      <c r="J9" s="7">
        <v>13.825374931615883</v>
      </c>
      <c r="K9" s="7">
        <v>14.053756507290348</v>
      </c>
      <c r="L9" s="7">
        <v>14.316997357436552</v>
      </c>
      <c r="M9" s="7">
        <v>14.622527562903899</v>
      </c>
      <c r="N9" s="7">
        <v>14.974778206718337</v>
      </c>
      <c r="O9" s="7">
        <v>15.381790012923814</v>
      </c>
      <c r="P9" s="7">
        <v>15.850903186987315</v>
      </c>
      <c r="Q9" s="7">
        <v>16.414626225381348</v>
      </c>
      <c r="R9" s="7">
        <v>17.262427678122762</v>
      </c>
      <c r="S9" s="7">
        <v>18.527517418899841</v>
      </c>
      <c r="T9" s="7">
        <v>19.932478150002414</v>
      </c>
      <c r="U9" s="7">
        <v>17.64107635477394</v>
      </c>
    </row>
    <row r="10" spans="1:21" x14ac:dyDescent="0.25">
      <c r="A10" s="4" t="s">
        <v>21</v>
      </c>
      <c r="B10" s="7">
        <v>7.0104072216346003</v>
      </c>
      <c r="C10" s="7">
        <v>7.1929350713258335</v>
      </c>
      <c r="D10" s="7">
        <v>7.4927202107527657</v>
      </c>
      <c r="E10" s="7">
        <v>7.9238375944121051</v>
      </c>
      <c r="F10" s="7">
        <v>8.0080336367768865</v>
      </c>
      <c r="G10" s="7">
        <v>7.6008446455916401</v>
      </c>
      <c r="H10" s="7">
        <v>7.460088941917248</v>
      </c>
      <c r="I10" s="7">
        <v>7.3798156148673195</v>
      </c>
      <c r="J10" s="7">
        <v>7.3025590713934454</v>
      </c>
      <c r="K10" s="7">
        <v>7.5312273984230753</v>
      </c>
      <c r="L10" s="7">
        <v>7.7562476677183785</v>
      </c>
      <c r="M10" s="7">
        <v>7.8235894210070516</v>
      </c>
      <c r="N10" s="7">
        <v>7.6675562234105614</v>
      </c>
      <c r="O10" s="7">
        <v>7.5770450271588823</v>
      </c>
      <c r="P10" s="7">
        <v>5.6415580444326583</v>
      </c>
      <c r="Q10" s="7">
        <v>1.4436480909622624</v>
      </c>
      <c r="R10" s="7">
        <v>1.7001187713968622</v>
      </c>
      <c r="S10" s="7">
        <v>1.7491797349403897</v>
      </c>
      <c r="T10" s="7">
        <v>1.5555440362728452</v>
      </c>
      <c r="U10" s="7">
        <v>1.4312487647824428</v>
      </c>
    </row>
    <row r="11" spans="1:21" ht="15.75" x14ac:dyDescent="0.25">
      <c r="A11" s="5" t="s">
        <v>23</v>
      </c>
      <c r="B11" s="7">
        <v>0.60608910755851086</v>
      </c>
      <c r="C11" s="7">
        <v>0.52323677341053154</v>
      </c>
      <c r="D11" s="7">
        <v>0.53631769274579444</v>
      </c>
      <c r="E11" s="7">
        <v>0.54972563506444183</v>
      </c>
      <c r="F11" s="7">
        <v>0.56346877594105005</v>
      </c>
      <c r="G11" s="7">
        <v>0.5775554953395764</v>
      </c>
      <c r="H11" s="7">
        <v>0.59199438272306693</v>
      </c>
      <c r="I11" s="7">
        <v>0.6067942422911432</v>
      </c>
      <c r="J11" s="7">
        <v>0.62196409834842048</v>
      </c>
      <c r="K11" s="7">
        <v>0.63751320080713003</v>
      </c>
      <c r="L11" s="7">
        <v>0.65345103082731126</v>
      </c>
      <c r="M11" s="7">
        <v>0.66978730659799313</v>
      </c>
      <c r="N11" s="7">
        <v>0.68653198926293924</v>
      </c>
      <c r="O11" s="7">
        <v>0.70369528899451705</v>
      </c>
      <c r="P11" s="7">
        <v>0.72128767121938142</v>
      </c>
      <c r="Q11" s="7">
        <v>0.73931986299986541</v>
      </c>
      <c r="R11" s="7">
        <v>0.75780285957485838</v>
      </c>
      <c r="S11" s="7">
        <v>0.77674793106422668</v>
      </c>
      <c r="T11" s="7">
        <v>0.79616662934083604</v>
      </c>
      <c r="U11" s="7">
        <v>0.81607079507435931</v>
      </c>
    </row>
    <row r="12" spans="1:21" ht="15.75" x14ac:dyDescent="0.25">
      <c r="A12" s="5" t="s">
        <v>24</v>
      </c>
      <c r="B12" s="7">
        <v>10.101431214071829</v>
      </c>
      <c r="C12" s="7">
        <v>10.38380791812593</v>
      </c>
      <c r="D12" s="7">
        <v>10.678818840246048</v>
      </c>
      <c r="E12" s="7">
        <v>10.982547984663695</v>
      </c>
      <c r="F12" s="7">
        <v>11.295333256256471</v>
      </c>
      <c r="G12" s="7">
        <v>11.617655604672487</v>
      </c>
      <c r="H12" s="7">
        <v>11.949719954059157</v>
      </c>
      <c r="I12" s="7">
        <v>12.291094941429909</v>
      </c>
      <c r="J12" s="7">
        <v>12.641361980460809</v>
      </c>
      <c r="K12" s="7">
        <v>13.000698547269213</v>
      </c>
      <c r="L12" s="7">
        <v>13.369661316041231</v>
      </c>
      <c r="M12" s="7">
        <v>13.748811003104162</v>
      </c>
      <c r="N12" s="7">
        <v>14.138600895686452</v>
      </c>
      <c r="O12" s="7">
        <v>14.539555899612981</v>
      </c>
      <c r="P12" s="7">
        <v>14.952474164182968</v>
      </c>
      <c r="Q12" s="7">
        <v>15.377832115362338</v>
      </c>
      <c r="R12" s="7">
        <v>15.815293384751866</v>
      </c>
      <c r="S12" s="7">
        <v>16.26424483975968</v>
      </c>
      <c r="T12" s="7">
        <v>16.724560071323022</v>
      </c>
      <c r="U12" s="7">
        <v>17.196767196113068</v>
      </c>
    </row>
    <row r="13" spans="1:21" ht="15.75" x14ac:dyDescent="0.25">
      <c r="A13" s="5" t="s">
        <v>28</v>
      </c>
      <c r="B13" s="7">
        <v>-0.22737221621945647</v>
      </c>
      <c r="C13" s="7">
        <v>-0.23646856048753945</v>
      </c>
      <c r="D13" s="7">
        <v>-0.24346990944142002</v>
      </c>
      <c r="E13" s="7">
        <v>-0.25067944470670211</v>
      </c>
      <c r="F13" s="7">
        <v>-0.25810337478958345</v>
      </c>
      <c r="G13" s="7">
        <v>-0.26574809370978486</v>
      </c>
      <c r="H13" s="7">
        <v>-0.27362018655112263</v>
      </c>
      <c r="I13" s="7">
        <v>-0.28172643517830132</v>
      </c>
      <c r="J13" s="7">
        <v>-0.29007382412490823</v>
      </c>
      <c r="K13" s="7">
        <v>-0.29866954665773865</v>
      </c>
      <c r="L13" s="7">
        <v>-0.3075210110227356</v>
      </c>
      <c r="M13" s="7">
        <v>-0.31663584687798774</v>
      </c>
      <c r="N13" s="7">
        <v>-0.32602191191938873</v>
      </c>
      <c r="O13" s="7">
        <v>-0.33568729870473318</v>
      </c>
      <c r="P13" s="7">
        <v>-0.3456403416821931</v>
      </c>
      <c r="Q13" s="7">
        <v>-0.35588962442930316</v>
      </c>
      <c r="R13" s="7">
        <v>-0.36644398710875947</v>
      </c>
      <c r="S13" s="7">
        <v>-0.37731253414753091</v>
      </c>
      <c r="T13" s="7">
        <v>-0.38850464214597585</v>
      </c>
      <c r="U13" s="7">
        <v>-0.40002996802385443</v>
      </c>
    </row>
    <row r="14" spans="1:21" ht="15.75" x14ac:dyDescent="0.25">
      <c r="A14" s="5" t="s">
        <v>25</v>
      </c>
      <c r="B14" s="7">
        <v>-2.5837884626132985</v>
      </c>
      <c r="C14" s="7">
        <v>-3.5184409539451145</v>
      </c>
      <c r="D14" s="7">
        <v>-4.4305331090573592</v>
      </c>
      <c r="E14" s="7">
        <v>-5.3658323286214582</v>
      </c>
      <c r="F14" s="7">
        <v>-5.9018945901100679</v>
      </c>
      <c r="G14" s="7">
        <v>-6.0237067968802345</v>
      </c>
      <c r="H14" s="7">
        <v>-6.1746064726839291</v>
      </c>
      <c r="I14" s="7">
        <v>-6.2041306232736932</v>
      </c>
      <c r="J14" s="7">
        <v>-6.211144397882622</v>
      </c>
      <c r="K14" s="7">
        <v>-6.3213402542385717</v>
      </c>
      <c r="L14" s="7">
        <v>-6.219730813653447</v>
      </c>
      <c r="M14" s="7">
        <v>-6.0351265616187488</v>
      </c>
      <c r="N14" s="7">
        <v>-6.0169119456800928</v>
      </c>
      <c r="O14" s="7">
        <v>-6.0958664475609226</v>
      </c>
      <c r="P14" s="7">
        <v>-6.1682830707537386</v>
      </c>
      <c r="Q14" s="7">
        <v>-6.2299705902964666</v>
      </c>
      <c r="R14" s="7">
        <v>-6.342799434823247</v>
      </c>
      <c r="S14" s="7">
        <v>-6.4632261984226185</v>
      </c>
      <c r="T14" s="7">
        <v>-6.5973722158010393</v>
      </c>
      <c r="U14" s="7">
        <v>-6.7551581181812521</v>
      </c>
    </row>
    <row r="15" spans="1:21" ht="15.75" x14ac:dyDescent="0.25">
      <c r="A15" s="5" t="s">
        <v>26</v>
      </c>
      <c r="B15" s="7">
        <v>3.4763742674966305</v>
      </c>
      <c r="C15" s="7">
        <v>3.5577089974229188</v>
      </c>
      <c r="D15" s="7">
        <v>3.641189375980296</v>
      </c>
      <c r="E15" s="7">
        <v>3.7268763440270476</v>
      </c>
      <c r="F15" s="7">
        <v>3.8148312024482722</v>
      </c>
      <c r="G15" s="7">
        <v>3.905111685338309</v>
      </c>
      <c r="H15" s="7">
        <v>3.9977143369207178</v>
      </c>
      <c r="I15" s="7">
        <v>4.0927580989913199</v>
      </c>
      <c r="J15" s="7">
        <v>4.1903137944763209</v>
      </c>
      <c r="K15" s="7">
        <v>4.2904586559313271</v>
      </c>
      <c r="L15" s="7">
        <v>4.393270073760462</v>
      </c>
      <c r="M15" s="7">
        <v>4.498825129586848</v>
      </c>
      <c r="N15" s="7">
        <v>4.6072009451769285</v>
      </c>
      <c r="O15" s="7">
        <v>4.7184761597040827</v>
      </c>
      <c r="P15" s="7">
        <v>4.8327281126350519</v>
      </c>
      <c r="Q15" s="7">
        <v>4.9500307292745092</v>
      </c>
      <c r="R15" s="7">
        <v>5.0704616210001481</v>
      </c>
      <c r="S15" s="7">
        <v>5.1941084667296744</v>
      </c>
      <c r="T15" s="7">
        <v>5.321068105204378</v>
      </c>
      <c r="U15" s="7">
        <v>5.4514410446130208</v>
      </c>
    </row>
    <row r="16" spans="1:21" ht="15.75" x14ac:dyDescent="0.25">
      <c r="A16" s="5" t="s">
        <v>27</v>
      </c>
      <c r="B16" s="7">
        <v>2.306134992347411</v>
      </c>
      <c r="C16" s="7">
        <v>4.5014710777352036</v>
      </c>
      <c r="D16" s="7">
        <v>4.2827838709452912</v>
      </c>
      <c r="E16" s="7">
        <v>4.0693819143851346</v>
      </c>
      <c r="F16" s="7">
        <v>3.8607942821612169</v>
      </c>
      <c r="G16" s="7">
        <v>3.6548164108343713</v>
      </c>
      <c r="H16" s="7">
        <v>3.450785768770138</v>
      </c>
      <c r="I16" s="7">
        <v>3.2500951952247079</v>
      </c>
      <c r="J16" s="7">
        <v>3.0549084445535883</v>
      </c>
      <c r="K16" s="7">
        <v>2.8671218593175261</v>
      </c>
      <c r="L16" s="7">
        <v>2.686575394265577</v>
      </c>
      <c r="M16" s="7">
        <v>2.5132159936637395</v>
      </c>
      <c r="N16" s="7">
        <v>2.3474630758353126</v>
      </c>
      <c r="O16" s="7">
        <v>2.1921057152034789</v>
      </c>
      <c r="P16" s="7">
        <v>2.0515788867448652</v>
      </c>
      <c r="Q16" s="7">
        <v>1.9376872324302303</v>
      </c>
      <c r="R16" s="7">
        <v>1.887857693843332</v>
      </c>
      <c r="S16" s="7">
        <v>1.9587198494174276</v>
      </c>
      <c r="T16" s="7">
        <v>2.1071897675904352</v>
      </c>
      <c r="U16" s="7">
        <v>2.2611165604027414</v>
      </c>
    </row>
    <row r="17" spans="1:21" ht="15.75" x14ac:dyDescent="0.25">
      <c r="A17" s="5" t="s">
        <v>29</v>
      </c>
      <c r="B17" s="8"/>
      <c r="C17" s="8"/>
      <c r="D17" s="8"/>
      <c r="E17" s="8"/>
      <c r="F17" s="8"/>
      <c r="G17" s="10">
        <v>20.399999999999999</v>
      </c>
      <c r="H17" s="10">
        <v>1.4</v>
      </c>
      <c r="I17" s="10">
        <v>3.6</v>
      </c>
      <c r="J17" s="10">
        <v>5.9</v>
      </c>
      <c r="K17" s="10">
        <v>8.6</v>
      </c>
      <c r="L17" s="10">
        <f>(74.9-SUM(G17:K17))/10</f>
        <v>3.5000000000000009</v>
      </c>
      <c r="M17" s="10">
        <f>L17</f>
        <v>3.5000000000000009</v>
      </c>
      <c r="N17" s="10">
        <f t="shared" ref="N17:U17" si="0">M17</f>
        <v>3.5000000000000009</v>
      </c>
      <c r="O17" s="10">
        <f t="shared" si="0"/>
        <v>3.5000000000000009</v>
      </c>
      <c r="P17" s="10">
        <f t="shared" si="0"/>
        <v>3.5000000000000009</v>
      </c>
      <c r="Q17" s="10">
        <f t="shared" si="0"/>
        <v>3.5000000000000009</v>
      </c>
      <c r="R17" s="10">
        <f t="shared" si="0"/>
        <v>3.5000000000000009</v>
      </c>
      <c r="S17" s="10">
        <f t="shared" si="0"/>
        <v>3.5000000000000009</v>
      </c>
      <c r="T17" s="10">
        <f t="shared" si="0"/>
        <v>3.5000000000000009</v>
      </c>
      <c r="U17" s="10">
        <f t="shared" si="0"/>
        <v>3.5000000000000009</v>
      </c>
    </row>
    <row r="18" spans="1:21" ht="15.75" x14ac:dyDescent="0.25">
      <c r="A18" s="5" t="s">
        <v>30</v>
      </c>
      <c r="B18" s="10">
        <v>-11.7</v>
      </c>
      <c r="C18" s="10">
        <v>-11.5</v>
      </c>
      <c r="D18" s="10">
        <v>-9.1999999999999993</v>
      </c>
      <c r="E18" s="10">
        <v>-6.6</v>
      </c>
      <c r="F18" s="10">
        <v>-3.9</v>
      </c>
      <c r="G18" s="10">
        <f>-64.5-SUM(B18:F18)</f>
        <v>-21.6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5.75" thickBot="1" x14ac:dyDescent="0.3">
      <c r="A19" s="4"/>
      <c r="B19" s="11">
        <f>SUM(B8:B18)</f>
        <v>49.003785675334811</v>
      </c>
      <c r="C19" s="11">
        <f t="shared" ref="C19:P19" si="1">SUM(C8:C18)</f>
        <v>50.15735748416315</v>
      </c>
      <c r="D19" s="11">
        <f t="shared" si="1"/>
        <v>51.450759675796917</v>
      </c>
      <c r="E19" s="11">
        <f t="shared" si="1"/>
        <v>53.065959666436854</v>
      </c>
      <c r="F19" s="11">
        <f t="shared" si="1"/>
        <v>54.565015969104515</v>
      </c>
      <c r="G19" s="11">
        <f t="shared" si="1"/>
        <v>55.919306677882965</v>
      </c>
      <c r="H19" s="11">
        <f t="shared" si="1"/>
        <v>57.272863691514594</v>
      </c>
      <c r="I19" s="11">
        <f t="shared" si="1"/>
        <v>58.333464339559299</v>
      </c>
      <c r="J19" s="11">
        <f t="shared" si="1"/>
        <v>59.631500182982741</v>
      </c>
      <c r="K19" s="11">
        <f t="shared" si="1"/>
        <v>61.457362891637125</v>
      </c>
      <c r="L19" s="11">
        <f t="shared" si="1"/>
        <v>55.688421419601873</v>
      </c>
      <c r="M19" s="11">
        <f t="shared" si="1"/>
        <v>55.183982989321422</v>
      </c>
      <c r="N19" s="11">
        <f t="shared" si="1"/>
        <v>54.387343521089974</v>
      </c>
      <c r="O19" s="11">
        <f t="shared" si="1"/>
        <v>53.792395694698008</v>
      </c>
      <c r="P19" s="11">
        <f t="shared" si="1"/>
        <v>51.706200599521942</v>
      </c>
      <c r="Q19" s="11">
        <f t="shared" ref="Q19" si="2">SUM(Q8:Q18)</f>
        <v>47.886539706393101</v>
      </c>
      <c r="R19" s="11">
        <f t="shared" ref="R19" si="3">SUM(R8:R18)</f>
        <v>49.168771584065858</v>
      </c>
      <c r="S19" s="11">
        <f t="shared" ref="S19" si="4">SUM(S8:S18)</f>
        <v>51.376855224815003</v>
      </c>
      <c r="T19" s="11">
        <f t="shared" ref="T19" si="5">SUM(T8:T18)</f>
        <v>53.640127671957814</v>
      </c>
      <c r="U19" s="11">
        <f t="shared" ref="U19" si="6">SUM(U8:U18)</f>
        <v>52.28713055211638</v>
      </c>
    </row>
    <row r="20" spans="1:21" ht="15.75" thickTop="1" x14ac:dyDescent="0.25"/>
    <row r="21" spans="1:21" x14ac:dyDescent="0.25">
      <c r="A21" s="3" t="s">
        <v>31</v>
      </c>
    </row>
    <row r="22" spans="1:21" x14ac:dyDescent="0.25">
      <c r="A22" s="4" t="s">
        <v>38</v>
      </c>
      <c r="B22" s="9">
        <v>1.8430345480206605</v>
      </c>
      <c r="C22" s="9">
        <v>1.6587907721035666</v>
      </c>
      <c r="D22" s="9">
        <v>1.48291587584903</v>
      </c>
      <c r="E22" s="9">
        <v>1.3152813946846675</v>
      </c>
      <c r="F22" s="9">
        <v>1.1573650728981368</v>
      </c>
      <c r="G22" s="9">
        <v>1.0117836165302663</v>
      </c>
      <c r="H22" s="9">
        <v>0.8734886976464612</v>
      </c>
      <c r="I22" s="9">
        <v>0.74213347333089075</v>
      </c>
      <c r="J22" s="9">
        <v>0.6178630254845503</v>
      </c>
      <c r="K22" s="9">
        <v>0.50081552033236965</v>
      </c>
      <c r="L22" s="9">
        <v>0.39099122376347845</v>
      </c>
      <c r="M22" s="9">
        <v>0.288466470927568</v>
      </c>
      <c r="N22" s="9">
        <v>0.19379869048441761</v>
      </c>
      <c r="O22" s="9">
        <v>0.11838691519527578</v>
      </c>
      <c r="P22" s="9">
        <v>9.1172983480519387E-2</v>
      </c>
      <c r="Q22" s="9">
        <v>7.1262911834855003E-2</v>
      </c>
      <c r="R22" s="9">
        <v>5.334161723297929E-2</v>
      </c>
      <c r="S22" s="9">
        <v>3.7409099674892025E-2</v>
      </c>
      <c r="T22" s="9">
        <v>2.3465359160593221E-2</v>
      </c>
      <c r="U22" s="9">
        <v>1.1510395690082987E-2</v>
      </c>
    </row>
    <row r="23" spans="1:21" x14ac:dyDescent="0.25">
      <c r="A23" s="4" t="s">
        <v>39</v>
      </c>
      <c r="B23" s="7">
        <v>2.7196899343287213</v>
      </c>
      <c r="C23" s="7">
        <v>2.6209260153289708</v>
      </c>
      <c r="D23" s="7">
        <v>2.5221620963292199</v>
      </c>
      <c r="E23" s="7">
        <v>2.4233981773294695</v>
      </c>
      <c r="F23" s="7">
        <v>2.2309993887027191</v>
      </c>
      <c r="G23" s="7">
        <v>2.1075947145379685</v>
      </c>
      <c r="H23" s="7">
        <v>2.0088307955382176</v>
      </c>
      <c r="I23" s="7">
        <v>1.9100668765384672</v>
      </c>
      <c r="J23" s="7">
        <v>1.8113029575387167</v>
      </c>
      <c r="K23" s="7">
        <v>1.7125390385389658</v>
      </c>
      <c r="L23" s="7">
        <v>1.6137751195392156</v>
      </c>
      <c r="M23" s="7">
        <v>1.5150112005394658</v>
      </c>
      <c r="N23" s="7">
        <v>1.4162472815397158</v>
      </c>
      <c r="O23" s="7">
        <v>0.73808844879303914</v>
      </c>
      <c r="P23" s="7">
        <v>0.34549934568652724</v>
      </c>
      <c r="Q23" s="7">
        <v>0.31262974934977722</v>
      </c>
      <c r="R23" s="7">
        <v>0.2797601530130272</v>
      </c>
      <c r="S23" s="7">
        <v>0.24689055667627724</v>
      </c>
      <c r="T23" s="7">
        <v>0.21402096033952728</v>
      </c>
      <c r="U23" s="7">
        <v>0.18115136400277732</v>
      </c>
    </row>
    <row r="24" spans="1:21" x14ac:dyDescent="0.25">
      <c r="A24" t="s">
        <v>32</v>
      </c>
      <c r="B24" s="7">
        <v>1.9883237481089515</v>
      </c>
      <c r="C24" s="7">
        <v>2.3463702455269906</v>
      </c>
      <c r="D24" s="7">
        <v>2.7170757151836105</v>
      </c>
      <c r="E24" s="7">
        <v>3.0983157937437116</v>
      </c>
      <c r="F24" s="7">
        <v>3.4888772669117016</v>
      </c>
      <c r="G24" s="7">
        <v>3.8856263062378682</v>
      </c>
      <c r="H24" s="7">
        <v>4.2805670912230651</v>
      </c>
      <c r="I24" s="7">
        <v>4.6739050747496043</v>
      </c>
      <c r="J24" s="7">
        <v>5.0775045785478641</v>
      </c>
      <c r="K24" s="7">
        <v>5.4918766183800773</v>
      </c>
      <c r="L24" s="7">
        <v>5.9136495653658594</v>
      </c>
      <c r="M24" s="7">
        <v>6.3430401028302699</v>
      </c>
      <c r="N24" s="7">
        <v>6.782045700776111</v>
      </c>
      <c r="O24" s="7">
        <v>7.2321988183808532</v>
      </c>
      <c r="P24" s="7">
        <v>7.6689306612323769</v>
      </c>
      <c r="Q24" s="7">
        <v>8.0697492741646482</v>
      </c>
      <c r="R24" s="7">
        <v>8.4543229164536982</v>
      </c>
      <c r="S24" s="7">
        <v>8.8360688497484006</v>
      </c>
      <c r="T24" s="7">
        <v>9.2087293636964898</v>
      </c>
      <c r="U24" s="7">
        <v>9.5642757501362592</v>
      </c>
    </row>
    <row r="25" spans="1:21" x14ac:dyDescent="0.25">
      <c r="A25" t="s">
        <v>33</v>
      </c>
      <c r="B25" s="7">
        <v>1.0397537672379</v>
      </c>
      <c r="C25" s="7">
        <v>1.2404535960311769</v>
      </c>
      <c r="D25" s="7">
        <v>1.4388539279045891</v>
      </c>
      <c r="E25" s="7">
        <v>1.6349289952053045</v>
      </c>
      <c r="F25" s="7">
        <v>1.8285864877398224</v>
      </c>
      <c r="G25" s="7">
        <v>1.9598509566565352</v>
      </c>
      <c r="H25" s="7">
        <v>1.9577017881426135</v>
      </c>
      <c r="I25" s="7">
        <v>1.8859059385896217</v>
      </c>
      <c r="J25" s="7">
        <v>1.8187693992524283</v>
      </c>
      <c r="K25" s="7">
        <v>1.7552972996646361</v>
      </c>
      <c r="L25" s="7">
        <v>1.6946922737779329</v>
      </c>
      <c r="M25" s="7">
        <v>1.6363781058052451</v>
      </c>
      <c r="N25" s="7">
        <v>1.5800866601777444</v>
      </c>
      <c r="O25" s="7">
        <v>1.5258036411954448</v>
      </c>
      <c r="P25" s="7">
        <v>1.4735943520317552</v>
      </c>
      <c r="Q25" s="7">
        <v>1.4056198021312585</v>
      </c>
      <c r="R25" s="7">
        <v>1.3049827159278304</v>
      </c>
      <c r="S25" s="7">
        <v>1.1903602883758042</v>
      </c>
      <c r="T25" s="7">
        <v>1.0795164362572323</v>
      </c>
      <c r="U25" s="7">
        <v>0.97257495965024476</v>
      </c>
    </row>
    <row r="26" spans="1:21" x14ac:dyDescent="0.25">
      <c r="A26" t="s">
        <v>34</v>
      </c>
      <c r="B26" s="7">
        <v>0.87258449244154412</v>
      </c>
      <c r="C26" s="7">
        <v>0.71315299278647359</v>
      </c>
      <c r="D26" s="7">
        <v>0.6380740818127898</v>
      </c>
      <c r="E26" s="7">
        <v>0.8954427248199851</v>
      </c>
      <c r="F26" s="7">
        <v>1.0619738371835008</v>
      </c>
      <c r="G26" s="7">
        <v>1.0350078414746409</v>
      </c>
      <c r="H26" s="7">
        <v>0.98903053123553175</v>
      </c>
      <c r="I26" s="7">
        <v>0.77744445507097493</v>
      </c>
      <c r="J26" s="7">
        <v>0.69245679920799685</v>
      </c>
      <c r="K26" s="7">
        <v>1.0254044295990712</v>
      </c>
      <c r="L26" s="7">
        <v>1.2433891739038117</v>
      </c>
      <c r="M26" s="7">
        <v>1.1822742830088633</v>
      </c>
      <c r="N26" s="7">
        <v>1.1058912284069429</v>
      </c>
      <c r="O26" s="7">
        <v>0.85796473512443927</v>
      </c>
      <c r="P26" s="7">
        <v>0.78244239172178409</v>
      </c>
      <c r="Q26" s="7">
        <v>1.1993768648556324</v>
      </c>
      <c r="R26" s="7">
        <v>1.4303819710177186</v>
      </c>
      <c r="S26" s="7">
        <v>1.3356532121361473</v>
      </c>
      <c r="T26" s="7">
        <v>1.2492247087823813</v>
      </c>
      <c r="U26" s="7">
        <v>0.9794701870841368</v>
      </c>
    </row>
    <row r="27" spans="1:21" x14ac:dyDescent="0.25">
      <c r="A27" t="s">
        <v>35</v>
      </c>
      <c r="B27" s="7">
        <v>1.6688436986540718</v>
      </c>
      <c r="C27" s="7">
        <v>1.6308273545892309</v>
      </c>
      <c r="D27" s="7">
        <v>1.5456633178021735</v>
      </c>
      <c r="E27" s="7">
        <v>1.467914956325064</v>
      </c>
      <c r="F27" s="7">
        <v>1.3961004070813854</v>
      </c>
      <c r="G27" s="7">
        <v>1.3286233283020155</v>
      </c>
      <c r="H27" s="7">
        <v>1.2633658641737364</v>
      </c>
      <c r="I27" s="7">
        <v>1.1986235541621861</v>
      </c>
      <c r="J27" s="7">
        <v>1.1338748842232689</v>
      </c>
      <c r="K27" s="7">
        <v>1.0712122704607345</v>
      </c>
      <c r="L27" s="7">
        <v>1.0148014652999826</v>
      </c>
      <c r="M27" s="7">
        <v>0.96464246874101311</v>
      </c>
      <c r="N27" s="7">
        <v>0.91656952835842664</v>
      </c>
      <c r="O27" s="7">
        <v>0.86849658797584028</v>
      </c>
      <c r="P27" s="7">
        <v>0.82042364759325404</v>
      </c>
      <c r="Q27" s="7">
        <v>0.77235070721066756</v>
      </c>
      <c r="R27" s="7">
        <v>0.72427776682808109</v>
      </c>
      <c r="S27" s="7">
        <v>0.67620482644549473</v>
      </c>
      <c r="T27" s="7">
        <v>0.62813188606290848</v>
      </c>
      <c r="U27" s="7">
        <v>0.35039278762238096</v>
      </c>
    </row>
    <row r="28" spans="1:21" x14ac:dyDescent="0.25">
      <c r="A28" t="s">
        <v>36</v>
      </c>
      <c r="B28" s="7">
        <v>21.626555781975245</v>
      </c>
      <c r="C28" s="7">
        <v>22.26090315344803</v>
      </c>
      <c r="D28" s="7">
        <v>22.912760865912063</v>
      </c>
      <c r="E28" s="7">
        <v>23.582984357972034</v>
      </c>
      <c r="F28" s="7">
        <v>24.272426152564179</v>
      </c>
      <c r="G28" s="7">
        <v>24.981371891413211</v>
      </c>
      <c r="H28" s="7">
        <v>25.714151523595998</v>
      </c>
      <c r="I28" s="7">
        <v>26.470346879576809</v>
      </c>
      <c r="J28" s="7">
        <v>27.24426426301288</v>
      </c>
      <c r="K28" s="7">
        <v>28.037296018131546</v>
      </c>
      <c r="L28" s="7">
        <v>28.851287217101511</v>
      </c>
      <c r="M28" s="7">
        <v>29.687712365527837</v>
      </c>
      <c r="N28" s="7">
        <v>30.547535358180458</v>
      </c>
      <c r="O28" s="7">
        <v>31.431362257465587</v>
      </c>
      <c r="P28" s="7">
        <v>32.339132935298416</v>
      </c>
      <c r="Q28" s="7">
        <v>33.26941185095572</v>
      </c>
      <c r="R28" s="7">
        <v>34.220206151069121</v>
      </c>
      <c r="S28" s="7">
        <v>35.190919457055251</v>
      </c>
      <c r="T28" s="7">
        <v>36.183026999391927</v>
      </c>
      <c r="U28" s="7">
        <v>37.199007922526079</v>
      </c>
    </row>
    <row r="29" spans="1:21" x14ac:dyDescent="0.25">
      <c r="A29" t="s">
        <v>24</v>
      </c>
      <c r="B29" s="7">
        <v>16.763628778516352</v>
      </c>
      <c r="C29" s="7">
        <v>17.249756167162914</v>
      </c>
      <c r="D29" s="7">
        <v>17.74992215275315</v>
      </c>
      <c r="E29" s="7">
        <v>18.264928785949447</v>
      </c>
      <c r="F29" s="7">
        <v>18.795067290062654</v>
      </c>
      <c r="G29" s="7">
        <v>19.34030289929801</v>
      </c>
      <c r="H29" s="7">
        <v>19.900220623293251</v>
      </c>
      <c r="I29" s="7">
        <v>20.474285626037187</v>
      </c>
      <c r="J29" s="7">
        <v>21.062598784055133</v>
      </c>
      <c r="K29" s="7">
        <v>21.666028204218001</v>
      </c>
      <c r="L29" s="7">
        <v>22.285660771864904</v>
      </c>
      <c r="M29" s="7">
        <v>22.92239461691177</v>
      </c>
      <c r="N29" s="7">
        <v>23.576894992524469</v>
      </c>
      <c r="O29" s="7">
        <v>24.249676215603472</v>
      </c>
      <c r="P29" s="7">
        <v>24.94097781697603</v>
      </c>
      <c r="Q29" s="7">
        <v>25.650371474011802</v>
      </c>
      <c r="R29" s="7">
        <v>26.377032113213239</v>
      </c>
      <c r="S29" s="7">
        <v>27.120680125740588</v>
      </c>
      <c r="T29" s="7">
        <v>27.882057037444056</v>
      </c>
      <c r="U29" s="7">
        <v>28.662546143244587</v>
      </c>
    </row>
    <row r="30" spans="1:21" x14ac:dyDescent="0.25">
      <c r="A30" t="s">
        <v>37</v>
      </c>
      <c r="B30" s="7">
        <v>0.50262613452186033</v>
      </c>
      <c r="C30" s="7">
        <v>0.45557610914466273</v>
      </c>
      <c r="D30" s="7">
        <v>0.41023467739670083</v>
      </c>
      <c r="E30" s="7">
        <v>0.36686260550861527</v>
      </c>
      <c r="F30" s="7">
        <v>0.32465760074574956</v>
      </c>
      <c r="G30" s="7">
        <v>0.28596655918387476</v>
      </c>
      <c r="H30" s="7">
        <v>0.24950564371251799</v>
      </c>
      <c r="I30" s="7">
        <v>0.21475332187039672</v>
      </c>
      <c r="J30" s="7">
        <v>0.18170959365751088</v>
      </c>
      <c r="K30" s="7">
        <v>0.15037445907386043</v>
      </c>
      <c r="L30" s="7">
        <v>0.12074791811944545</v>
      </c>
      <c r="M30" s="7">
        <v>9.2829970794265984E-2</v>
      </c>
      <c r="N30" s="7">
        <v>6.7294140957918774E-2</v>
      </c>
      <c r="O30" s="7">
        <v>4.2445794300485076E-2</v>
      </c>
      <c r="P30" s="7">
        <v>2.9164857939697971E-2</v>
      </c>
      <c r="Q30" s="7">
        <v>2.3187796813291119E-2</v>
      </c>
      <c r="R30" s="7">
        <v>1.7779372325297259E-2</v>
      </c>
      <c r="S30" s="7">
        <v>1.2939584475716406E-2</v>
      </c>
      <c r="T30" s="7">
        <v>8.6684332645485321E-3</v>
      </c>
      <c r="U30" s="7">
        <v>4.9659186917936395E-3</v>
      </c>
    </row>
    <row r="31" spans="1:21" ht="15.75" thickBot="1" x14ac:dyDescent="0.3">
      <c r="B31" s="11">
        <f>SUM(B22:B30)</f>
        <v>49.025040883805303</v>
      </c>
      <c r="C31" s="11">
        <f t="shared" ref="C31:P31" si="7">SUM(C22:C30)</f>
        <v>50.176756406122017</v>
      </c>
      <c r="D31" s="11">
        <f t="shared" si="7"/>
        <v>51.417662710943326</v>
      </c>
      <c r="E31" s="11">
        <f t="shared" si="7"/>
        <v>53.050057791538293</v>
      </c>
      <c r="F31" s="11">
        <f t="shared" si="7"/>
        <v>54.556053503889849</v>
      </c>
      <c r="G31" s="11">
        <f t="shared" si="7"/>
        <v>55.936128113634389</v>
      </c>
      <c r="H31" s="11">
        <f t="shared" si="7"/>
        <v>57.236862558561391</v>
      </c>
      <c r="I31" s="11">
        <f t="shared" si="7"/>
        <v>58.347465199926141</v>
      </c>
      <c r="J31" s="11">
        <f t="shared" si="7"/>
        <v>59.640344284980344</v>
      </c>
      <c r="K31" s="11">
        <f t="shared" si="7"/>
        <v>61.410843858399261</v>
      </c>
      <c r="L31" s="11">
        <f t="shared" si="7"/>
        <v>63.128994728736146</v>
      </c>
      <c r="M31" s="11">
        <f t="shared" si="7"/>
        <v>64.632749585086302</v>
      </c>
      <c r="N31" s="11">
        <f t="shared" si="7"/>
        <v>66.186363581406198</v>
      </c>
      <c r="O31" s="11">
        <f t="shared" si="7"/>
        <v>67.064423414034437</v>
      </c>
      <c r="P31" s="11">
        <f t="shared" si="7"/>
        <v>68.491338991960376</v>
      </c>
      <c r="Q31" s="11">
        <f t="shared" ref="Q31" si="8">SUM(Q22:Q30)</f>
        <v>70.773960431327652</v>
      </c>
      <c r="R31" s="11">
        <f t="shared" ref="R31" si="9">SUM(R22:R30)</f>
        <v>72.86208477708098</v>
      </c>
      <c r="S31" s="11">
        <f t="shared" ref="S31" si="10">SUM(S22:S30)</f>
        <v>74.647126000328569</v>
      </c>
      <c r="T31" s="11">
        <f t="shared" ref="T31" si="11">SUM(T22:T30)</f>
        <v>76.47684118439966</v>
      </c>
      <c r="U31" s="11">
        <f t="shared" ref="U31" si="12">SUM(U22:U30)</f>
        <v>77.925895428648346</v>
      </c>
    </row>
    <row r="32" spans="1:21" ht="15.75" thickTop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21" x14ac:dyDescent="0.25">
      <c r="A33" s="1" t="s">
        <v>40</v>
      </c>
      <c r="B33" s="18">
        <f t="shared" ref="B33:P33" si="13">B19-B31</f>
        <v>-2.1255208470492448E-2</v>
      </c>
      <c r="C33" s="18">
        <f t="shared" si="13"/>
        <v>-1.9398921958867277E-2</v>
      </c>
      <c r="D33" s="18">
        <f t="shared" si="13"/>
        <v>3.309696485359126E-2</v>
      </c>
      <c r="E33" s="18">
        <f t="shared" si="13"/>
        <v>1.5901874898560209E-2</v>
      </c>
      <c r="F33" s="18">
        <f t="shared" si="13"/>
        <v>8.9624652146653716E-3</v>
      </c>
      <c r="G33" s="18">
        <f t="shared" si="13"/>
        <v>-1.6821435751424474E-2</v>
      </c>
      <c r="H33" s="18">
        <f t="shared" si="13"/>
        <v>3.6001132953202841E-2</v>
      </c>
      <c r="I33" s="18">
        <f t="shared" si="13"/>
        <v>-1.4000860366842005E-2</v>
      </c>
      <c r="J33" s="18">
        <f t="shared" si="13"/>
        <v>-8.8441019976031043E-3</v>
      </c>
      <c r="K33" s="18">
        <f t="shared" si="13"/>
        <v>4.6519033237863994E-2</v>
      </c>
      <c r="L33" s="18">
        <f t="shared" si="13"/>
        <v>-7.4405733091342725</v>
      </c>
      <c r="M33" s="18">
        <f t="shared" si="13"/>
        <v>-9.4487665957648801</v>
      </c>
      <c r="N33" s="18">
        <f t="shared" si="13"/>
        <v>-11.799020060316224</v>
      </c>
      <c r="O33" s="18">
        <f t="shared" si="13"/>
        <v>-13.272027719336428</v>
      </c>
      <c r="P33" s="18">
        <f t="shared" si="13"/>
        <v>-16.785138392438434</v>
      </c>
      <c r="Q33" s="18">
        <f t="shared" ref="Q33:U33" si="14">Q19-Q31</f>
        <v>-22.88742072493455</v>
      </c>
      <c r="R33" s="18">
        <f t="shared" si="14"/>
        <v>-23.693313193015122</v>
      </c>
      <c r="S33" s="18">
        <f t="shared" si="14"/>
        <v>-23.270270775513566</v>
      </c>
      <c r="T33" s="18">
        <f t="shared" si="14"/>
        <v>-22.836713512441847</v>
      </c>
      <c r="U33" s="18">
        <f t="shared" si="14"/>
        <v>-25.638764876531965</v>
      </c>
    </row>
  </sheetData>
  <pageMargins left="0.7" right="0.7" top="1.25" bottom="0.75" header="0.3" footer="0.3"/>
  <pageSetup scale="54" orientation="landscape" r:id="rId1"/>
  <headerFooter>
    <oddFooter>&amp;R&amp;"-,Bold"&amp;14Exhibit KWB-2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AEC32-0A38-41F6-969F-54F65CB7E09E}">
  <sheetPr>
    <pageSetUpPr fitToPage="1"/>
  </sheetPr>
  <dimension ref="A1:U48"/>
  <sheetViews>
    <sheetView topLeftCell="A6" zoomScaleNormal="100" workbookViewId="0">
      <selection activeCell="G46" sqref="G46"/>
    </sheetView>
  </sheetViews>
  <sheetFormatPr defaultRowHeight="15" x14ac:dyDescent="0.25"/>
  <cols>
    <col min="1" max="1" width="41" bestFit="1" customWidth="1"/>
  </cols>
  <sheetData>
    <row r="1" spans="1:21" x14ac:dyDescent="0.25">
      <c r="A1" s="1" t="s">
        <v>0</v>
      </c>
    </row>
    <row r="2" spans="1:21" x14ac:dyDescent="0.25">
      <c r="A2" s="1" t="s">
        <v>1</v>
      </c>
    </row>
    <row r="3" spans="1:21" x14ac:dyDescent="0.25">
      <c r="A3" s="1" t="s">
        <v>2</v>
      </c>
    </row>
    <row r="4" spans="1:21" x14ac:dyDescent="0.25">
      <c r="A4" s="1" t="s">
        <v>54</v>
      </c>
    </row>
    <row r="5" spans="1:21" ht="47.25" x14ac:dyDescent="0.25">
      <c r="A5" s="19" t="s">
        <v>72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s="2" t="s">
        <v>18</v>
      </c>
      <c r="Q5" s="2" t="s">
        <v>43</v>
      </c>
      <c r="R5" s="2" t="s">
        <v>44</v>
      </c>
      <c r="S5" s="2" t="s">
        <v>45</v>
      </c>
      <c r="T5" s="2" t="s">
        <v>46</v>
      </c>
      <c r="U5" s="2" t="s">
        <v>47</v>
      </c>
    </row>
    <row r="6" spans="1:21" x14ac:dyDescent="0.25">
      <c r="A6" s="3" t="s">
        <v>3</v>
      </c>
    </row>
    <row r="7" spans="1:21" x14ac:dyDescent="0.25">
      <c r="A7" s="4" t="s">
        <v>48</v>
      </c>
      <c r="B7" s="9">
        <f>B47</f>
        <v>308.40295512642678</v>
      </c>
      <c r="C7" s="9">
        <f>B15</f>
        <v>282.71057394550854</v>
      </c>
      <c r="D7" s="9">
        <f t="shared" ref="D7:P7" si="0">C15</f>
        <v>259.28913412751723</v>
      </c>
      <c r="E7" s="9">
        <f t="shared" si="0"/>
        <v>238.70129239566563</v>
      </c>
      <c r="F7" s="9">
        <f t="shared" si="0"/>
        <v>218.84748563715732</v>
      </c>
      <c r="G7" s="9">
        <f t="shared" si="0"/>
        <v>198.02960358699593</v>
      </c>
      <c r="H7" s="9">
        <f t="shared" si="0"/>
        <v>177.74632867320634</v>
      </c>
      <c r="I7" s="9">
        <f t="shared" si="0"/>
        <v>158.60825266482945</v>
      </c>
      <c r="J7" s="9">
        <f t="shared" si="0"/>
        <v>140.94630769537716</v>
      </c>
      <c r="K7" s="9">
        <f t="shared" si="0"/>
        <v>126.09811994420119</v>
      </c>
      <c r="L7" s="9">
        <f t="shared" si="0"/>
        <v>112.02127209206945</v>
      </c>
      <c r="M7" s="9">
        <f t="shared" si="0"/>
        <v>96.85357861940868</v>
      </c>
      <c r="N7" s="9">
        <f t="shared" si="0"/>
        <v>89.585314514553858</v>
      </c>
      <c r="O7" s="9">
        <f t="shared" si="0"/>
        <v>100.79506555608414</v>
      </c>
      <c r="P7" s="9">
        <f t="shared" si="0"/>
        <v>121.00105785375891</v>
      </c>
      <c r="Q7" s="9"/>
      <c r="R7" s="9"/>
      <c r="S7" s="9"/>
      <c r="T7" s="9"/>
      <c r="U7" s="9"/>
    </row>
    <row r="8" spans="1:21" x14ac:dyDescent="0.25">
      <c r="A8" s="4" t="s">
        <v>49</v>
      </c>
      <c r="B8" s="7">
        <v>2.00388345313509</v>
      </c>
      <c r="C8" s="7">
        <v>2.5092618384066512</v>
      </c>
      <c r="D8" s="7">
        <v>4.1815707180996302</v>
      </c>
      <c r="E8" s="7">
        <v>4.5786977832388267</v>
      </c>
      <c r="F8" s="7">
        <v>3.3730139760206592</v>
      </c>
      <c r="G8" s="7">
        <v>3.3588457196154886</v>
      </c>
      <c r="H8" s="7">
        <v>4.0106576837118393</v>
      </c>
      <c r="I8" s="7">
        <v>4.7963571118456789</v>
      </c>
      <c r="J8" s="7">
        <v>6.9346862883057705</v>
      </c>
      <c r="K8" s="7">
        <v>7.6082764812568646</v>
      </c>
      <c r="L8" s="7">
        <v>6.7979415789812911</v>
      </c>
      <c r="M8" s="7">
        <v>15.392682000041663</v>
      </c>
      <c r="N8" s="7">
        <v>35.923003481558546</v>
      </c>
      <c r="O8" s="7">
        <v>48.685963561779403</v>
      </c>
      <c r="P8" s="7">
        <v>51.331832049412604</v>
      </c>
      <c r="R8" s="7"/>
      <c r="S8" s="7"/>
      <c r="T8" s="7"/>
      <c r="U8" s="7"/>
    </row>
    <row r="9" spans="1:21" x14ac:dyDescent="0.25">
      <c r="A9" s="4" t="s">
        <v>20</v>
      </c>
      <c r="B9" s="7">
        <v>-17.012492021635548</v>
      </c>
      <c r="C9" s="7">
        <v>-17.112009107875672</v>
      </c>
      <c r="D9" s="7">
        <v>-17.225346436309877</v>
      </c>
      <c r="E9" s="7">
        <v>-17.359870042739164</v>
      </c>
      <c r="F9" s="7">
        <v>-17.519535230912968</v>
      </c>
      <c r="G9" s="7">
        <v>-17.702381965960594</v>
      </c>
      <c r="H9" s="7">
        <v>-17.913668598207604</v>
      </c>
      <c r="I9" s="7">
        <v>-18.150416470739657</v>
      </c>
      <c r="J9" s="7">
        <v>-18.418242481390081</v>
      </c>
      <c r="K9" s="7">
        <v>-18.724708728953985</v>
      </c>
      <c r="L9" s="7">
        <v>-19.082445510930736</v>
      </c>
      <c r="M9" s="7">
        <v>-19.654332832889814</v>
      </c>
      <c r="N9" s="7">
        <v>-21.266829079391666</v>
      </c>
      <c r="O9" s="7">
        <v>-24.216629287589331</v>
      </c>
      <c r="P9" s="7">
        <v>-22.473170840946871</v>
      </c>
      <c r="R9" s="7"/>
      <c r="S9" s="7"/>
      <c r="T9" s="7"/>
      <c r="U9" s="7"/>
    </row>
    <row r="10" spans="1:21" x14ac:dyDescent="0.25">
      <c r="A10" s="4" t="s">
        <v>21</v>
      </c>
      <c r="B10" s="7">
        <v>-7.0104072216346003</v>
      </c>
      <c r="C10" s="7">
        <v>-7.192935071325838</v>
      </c>
      <c r="D10" s="7">
        <v>-7.4927202107527693</v>
      </c>
      <c r="E10" s="7">
        <v>-7.9238375944121096</v>
      </c>
      <c r="F10" s="7">
        <v>-8.0080336367768936</v>
      </c>
      <c r="G10" s="7">
        <v>-7.6008446455916427</v>
      </c>
      <c r="H10" s="7">
        <v>-7.4600889419172534</v>
      </c>
      <c r="I10" s="7">
        <v>-7.3798156148673204</v>
      </c>
      <c r="J10" s="7">
        <v>-7.3025590713934427</v>
      </c>
      <c r="K10" s="7">
        <v>-7.5312273984230735</v>
      </c>
      <c r="L10" s="7">
        <v>-7.7562476677183803</v>
      </c>
      <c r="M10" s="7">
        <v>-7.8235894210070542</v>
      </c>
      <c r="N10" s="7">
        <v>-7.6675562234105676</v>
      </c>
      <c r="O10" s="7">
        <v>-7.5770450271588876</v>
      </c>
      <c r="P10" s="7">
        <v>-5.641558044432661</v>
      </c>
      <c r="R10" s="7"/>
      <c r="S10" s="7"/>
      <c r="T10" s="7"/>
      <c r="U10" s="7"/>
    </row>
    <row r="11" spans="1:21" x14ac:dyDescent="0.25">
      <c r="A11" s="4" t="s">
        <v>50</v>
      </c>
      <c r="B11" s="7">
        <v>-3.6733653907832067</v>
      </c>
      <c r="C11" s="7">
        <v>-1.62575747719644</v>
      </c>
      <c r="D11" s="7">
        <v>-5.1345802888603534E-2</v>
      </c>
      <c r="E11" s="7">
        <v>0.85120309540414418</v>
      </c>
      <c r="F11" s="7">
        <v>1.336672841507816</v>
      </c>
      <c r="G11" s="7">
        <v>1.6611059781471755</v>
      </c>
      <c r="H11" s="7">
        <v>2.2250238480361517</v>
      </c>
      <c r="I11" s="7">
        <v>3.071930004309007</v>
      </c>
      <c r="J11" s="7">
        <v>3.9379275133017684</v>
      </c>
      <c r="K11" s="7">
        <v>4.5708117939884607</v>
      </c>
      <c r="L11" s="7">
        <v>4.8730581270070497</v>
      </c>
      <c r="M11" s="7">
        <v>4.8169761490004008</v>
      </c>
      <c r="N11" s="7">
        <v>4.2211328627739801</v>
      </c>
      <c r="O11" s="7">
        <v>3.3137030506435612</v>
      </c>
      <c r="P11" s="7">
        <v>0.84321083993138657</v>
      </c>
      <c r="Q11" s="7"/>
      <c r="R11" s="7"/>
      <c r="S11" s="7"/>
      <c r="T11" s="7"/>
      <c r="U11" s="7"/>
    </row>
    <row r="12" spans="1:21" x14ac:dyDescent="0.25">
      <c r="A12" s="4" t="s">
        <v>29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5">
      <c r="A13" s="4" t="s">
        <v>30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5">
      <c r="A14" s="4" t="s">
        <v>51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5.75" thickBot="1" x14ac:dyDescent="0.3">
      <c r="A15" s="4" t="s">
        <v>52</v>
      </c>
      <c r="B15" s="11">
        <f>SUM(B7:B14)</f>
        <v>282.71057394550854</v>
      </c>
      <c r="C15" s="11">
        <f t="shared" ref="C15:P15" si="1">SUM(C7:C14)</f>
        <v>259.28913412751723</v>
      </c>
      <c r="D15" s="11">
        <f t="shared" si="1"/>
        <v>238.70129239566563</v>
      </c>
      <c r="E15" s="11">
        <f t="shared" si="1"/>
        <v>218.84748563715732</v>
      </c>
      <c r="F15" s="11">
        <f t="shared" si="1"/>
        <v>198.02960358699593</v>
      </c>
      <c r="G15" s="11">
        <f t="shared" si="1"/>
        <v>177.74632867320634</v>
      </c>
      <c r="H15" s="11">
        <f t="shared" si="1"/>
        <v>158.60825266482945</v>
      </c>
      <c r="I15" s="11">
        <f t="shared" si="1"/>
        <v>140.94630769537716</v>
      </c>
      <c r="J15" s="11">
        <f t="shared" si="1"/>
        <v>126.09811994420119</v>
      </c>
      <c r="K15" s="11">
        <f t="shared" si="1"/>
        <v>112.02127209206945</v>
      </c>
      <c r="L15" s="11">
        <f t="shared" si="1"/>
        <v>96.85357861940868</v>
      </c>
      <c r="M15" s="11">
        <f t="shared" si="1"/>
        <v>89.585314514553858</v>
      </c>
      <c r="N15" s="11">
        <f t="shared" si="1"/>
        <v>100.79506555608414</v>
      </c>
      <c r="O15" s="11">
        <f t="shared" si="1"/>
        <v>121.00105785375891</v>
      </c>
      <c r="P15" s="11">
        <f t="shared" si="1"/>
        <v>145.06137185772337</v>
      </c>
    </row>
    <row r="16" spans="1:21" ht="15.75" thickTop="1" x14ac:dyDescent="0.25">
      <c r="A16" s="4" t="s">
        <v>53</v>
      </c>
      <c r="B16" s="12">
        <v>295.2145766158643</v>
      </c>
      <c r="C16" s="12">
        <v>270.85140530658038</v>
      </c>
      <c r="D16" s="12">
        <v>249.58992268309117</v>
      </c>
      <c r="E16" s="12">
        <v>229.26225398359608</v>
      </c>
      <c r="F16" s="12">
        <v>208.14604793115103</v>
      </c>
      <c r="G16" s="12">
        <v>187.64899181949841</v>
      </c>
      <c r="H16" s="12">
        <v>167.66736908810472</v>
      </c>
      <c r="I16" s="12">
        <v>149.5407825624624</v>
      </c>
      <c r="J16" s="12">
        <v>134.18885111904945</v>
      </c>
      <c r="K16" s="12">
        <v>119.63413953839682</v>
      </c>
      <c r="L16" s="12">
        <v>104.05965708615778</v>
      </c>
      <c r="M16" s="12">
        <v>91.208537246656093</v>
      </c>
      <c r="N16" s="12">
        <v>92.274403760877391</v>
      </c>
      <c r="O16" s="12">
        <v>111.06430536754544</v>
      </c>
      <c r="P16" s="12">
        <v>132.57710370003156</v>
      </c>
    </row>
    <row r="18" spans="1:21" x14ac:dyDescent="0.25">
      <c r="A18" s="3" t="s">
        <v>41</v>
      </c>
    </row>
    <row r="19" spans="1:21" x14ac:dyDescent="0.25">
      <c r="A19" s="4" t="s">
        <v>48</v>
      </c>
      <c r="B19" s="9">
        <f>B7</f>
        <v>308.40295512642678</v>
      </c>
      <c r="C19" s="9">
        <f>B27</f>
        <v>296.71057394550854</v>
      </c>
      <c r="D19" s="9">
        <f t="shared" ref="D19:P19" si="2">C27</f>
        <v>286.78913412751723</v>
      </c>
      <c r="E19" s="9">
        <f t="shared" si="2"/>
        <v>277.00129239566559</v>
      </c>
      <c r="F19" s="9">
        <f t="shared" si="2"/>
        <v>264.94748563715729</v>
      </c>
      <c r="G19" s="9">
        <f t="shared" si="2"/>
        <v>248.6296035869959</v>
      </c>
      <c r="H19" s="9">
        <f t="shared" si="2"/>
        <v>230.85010846893397</v>
      </c>
      <c r="I19" s="9">
        <f t="shared" si="2"/>
        <v>209.91735211342757</v>
      </c>
      <c r="J19" s="9">
        <f t="shared" si="2"/>
        <v>187.85844029350798</v>
      </c>
      <c r="K19" s="9">
        <f t="shared" si="2"/>
        <v>165.92126517117046</v>
      </c>
      <c r="L19" s="9">
        <f t="shared" si="2"/>
        <v>141.704473357757</v>
      </c>
      <c r="M19" s="9">
        <f t="shared" si="2"/>
        <v>120.05798383195871</v>
      </c>
      <c r="N19" s="9">
        <f t="shared" si="2"/>
        <v>106.31092367396637</v>
      </c>
      <c r="O19" s="9">
        <f t="shared" si="2"/>
        <v>111.04187866235915</v>
      </c>
      <c r="P19" s="9">
        <f t="shared" si="2"/>
        <v>124.76907490689636</v>
      </c>
    </row>
    <row r="20" spans="1:21" x14ac:dyDescent="0.25">
      <c r="A20" s="4" t="s">
        <v>49</v>
      </c>
      <c r="B20" s="7">
        <f>B8</f>
        <v>2.00388345313509</v>
      </c>
      <c r="C20" s="7">
        <f>C8</f>
        <v>2.5092618384066512</v>
      </c>
      <c r="D20" s="7">
        <f t="shared" ref="D20:P20" si="3">D8</f>
        <v>4.1815707180996302</v>
      </c>
      <c r="E20" s="7">
        <f t="shared" si="3"/>
        <v>4.5786977832388267</v>
      </c>
      <c r="F20" s="7">
        <f t="shared" si="3"/>
        <v>3.3730139760206592</v>
      </c>
      <c r="G20" s="7">
        <f t="shared" si="3"/>
        <v>3.3588457196154886</v>
      </c>
      <c r="H20" s="7">
        <f t="shared" si="3"/>
        <v>4.0106576837118393</v>
      </c>
      <c r="I20" s="7">
        <f t="shared" si="3"/>
        <v>4.7963571118456789</v>
      </c>
      <c r="J20" s="7">
        <f t="shared" si="3"/>
        <v>6.9346862883057705</v>
      </c>
      <c r="K20" s="7">
        <f t="shared" si="3"/>
        <v>7.6082764812568646</v>
      </c>
      <c r="L20" s="7">
        <f t="shared" si="3"/>
        <v>6.7979415789812911</v>
      </c>
      <c r="M20" s="7">
        <f t="shared" si="3"/>
        <v>15.392682000041663</v>
      </c>
      <c r="N20" s="7">
        <f t="shared" si="3"/>
        <v>35.923003481558546</v>
      </c>
      <c r="O20" s="7">
        <f t="shared" si="3"/>
        <v>48.685963561779403</v>
      </c>
      <c r="P20" s="7">
        <f t="shared" si="3"/>
        <v>51.331832049412604</v>
      </c>
    </row>
    <row r="21" spans="1:21" x14ac:dyDescent="0.25">
      <c r="A21" s="4" t="s">
        <v>20</v>
      </c>
      <c r="B21" s="7">
        <f>B9</f>
        <v>-17.012492021635548</v>
      </c>
      <c r="C21" s="7">
        <f>C9</f>
        <v>-17.112009107875672</v>
      </c>
      <c r="D21" s="7">
        <f t="shared" ref="D21:P21" si="4">D9</f>
        <v>-17.225346436309877</v>
      </c>
      <c r="E21" s="7">
        <f t="shared" si="4"/>
        <v>-17.359870042739164</v>
      </c>
      <c r="F21" s="7">
        <f t="shared" si="4"/>
        <v>-17.519535230912968</v>
      </c>
      <c r="G21" s="7">
        <f t="shared" si="4"/>
        <v>-17.702381965960594</v>
      </c>
      <c r="H21" s="7">
        <f t="shared" si="4"/>
        <v>-17.913668598207604</v>
      </c>
      <c r="I21" s="7">
        <f t="shared" si="4"/>
        <v>-18.150416470739657</v>
      </c>
      <c r="J21" s="7">
        <f t="shared" si="4"/>
        <v>-18.418242481390081</v>
      </c>
      <c r="K21" s="7">
        <f t="shared" si="4"/>
        <v>-18.724708728953985</v>
      </c>
      <c r="L21" s="7">
        <f t="shared" si="4"/>
        <v>-19.082445510930736</v>
      </c>
      <c r="M21" s="7">
        <f t="shared" si="4"/>
        <v>-19.654332832889814</v>
      </c>
      <c r="N21" s="7">
        <f t="shared" si="4"/>
        <v>-21.266829079391666</v>
      </c>
      <c r="O21" s="7">
        <f t="shared" si="4"/>
        <v>-24.216629287589331</v>
      </c>
      <c r="P21" s="7">
        <f t="shared" si="4"/>
        <v>-22.473170840946871</v>
      </c>
    </row>
    <row r="22" spans="1:21" x14ac:dyDescent="0.25">
      <c r="A22" s="4" t="s">
        <v>21</v>
      </c>
      <c r="B22" s="7">
        <f>B10</f>
        <v>-7.0104072216346003</v>
      </c>
      <c r="C22" s="7">
        <f>C10</f>
        <v>-7.192935071325838</v>
      </c>
      <c r="D22" s="7">
        <f t="shared" ref="D22:P22" si="5">D10</f>
        <v>-7.4927202107527693</v>
      </c>
      <c r="E22" s="7">
        <f t="shared" si="5"/>
        <v>-7.9238375944121096</v>
      </c>
      <c r="F22" s="7">
        <f t="shared" si="5"/>
        <v>-8.0080336367768936</v>
      </c>
      <c r="G22" s="7">
        <f t="shared" si="5"/>
        <v>-7.6008446455916427</v>
      </c>
      <c r="H22" s="7">
        <f t="shared" si="5"/>
        <v>-7.4600889419172534</v>
      </c>
      <c r="I22" s="7">
        <f t="shared" si="5"/>
        <v>-7.3798156148673204</v>
      </c>
      <c r="J22" s="7">
        <f t="shared" si="5"/>
        <v>-7.3025590713934427</v>
      </c>
      <c r="K22" s="7">
        <f t="shared" si="5"/>
        <v>-7.5312273984230735</v>
      </c>
      <c r="L22" s="7">
        <f t="shared" si="5"/>
        <v>-7.7562476677183803</v>
      </c>
      <c r="M22" s="7">
        <f t="shared" si="5"/>
        <v>-7.8235894210070542</v>
      </c>
      <c r="N22" s="7">
        <f t="shared" si="5"/>
        <v>-7.6675562234105676</v>
      </c>
      <c r="O22" s="7">
        <f t="shared" si="5"/>
        <v>-7.5770450271588876</v>
      </c>
      <c r="P22" s="7">
        <f t="shared" si="5"/>
        <v>-5.641558044432661</v>
      </c>
    </row>
    <row r="23" spans="1:21" x14ac:dyDescent="0.25">
      <c r="A23" s="4" t="s">
        <v>50</v>
      </c>
      <c r="B23" s="7">
        <f>B11</f>
        <v>-3.6733653907832067</v>
      </c>
      <c r="C23" s="7">
        <f>C11</f>
        <v>-1.62575747719644</v>
      </c>
      <c r="D23" s="7">
        <f t="shared" ref="D23:P23" si="6">D11</f>
        <v>-5.1345802888603534E-2</v>
      </c>
      <c r="E23" s="7">
        <f t="shared" si="6"/>
        <v>0.85120309540414418</v>
      </c>
      <c r="F23" s="7">
        <f t="shared" si="6"/>
        <v>1.336672841507816</v>
      </c>
      <c r="G23" s="7">
        <f t="shared" si="6"/>
        <v>1.6611059781471755</v>
      </c>
      <c r="H23" s="7">
        <f t="shared" si="6"/>
        <v>2.2250238480361517</v>
      </c>
      <c r="I23" s="7">
        <f t="shared" si="6"/>
        <v>3.071930004309007</v>
      </c>
      <c r="J23" s="7">
        <f t="shared" si="6"/>
        <v>3.9379275133017684</v>
      </c>
      <c r="K23" s="7">
        <f t="shared" si="6"/>
        <v>4.5708117939884607</v>
      </c>
      <c r="L23" s="7">
        <f t="shared" si="6"/>
        <v>4.8730581270070497</v>
      </c>
      <c r="M23" s="7">
        <f t="shared" si="6"/>
        <v>4.8169761490004008</v>
      </c>
      <c r="N23" s="7">
        <f t="shared" si="6"/>
        <v>4.2211328627739801</v>
      </c>
      <c r="O23" s="7">
        <f t="shared" si="6"/>
        <v>3.3137030506435612</v>
      </c>
      <c r="P23" s="7">
        <f t="shared" si="6"/>
        <v>0.84321083993138657</v>
      </c>
    </row>
    <row r="24" spans="1:21" x14ac:dyDescent="0.25">
      <c r="A24" s="4" t="s">
        <v>29</v>
      </c>
      <c r="B24" s="7">
        <f>-'15-Year'!B17</f>
        <v>0</v>
      </c>
      <c r="C24" s="7">
        <f>-'15-Year'!C17</f>
        <v>0</v>
      </c>
      <c r="D24" s="7">
        <f>-'15-Year'!D17</f>
        <v>0</v>
      </c>
      <c r="E24" s="7">
        <f>-'15-Year'!E17</f>
        <v>0</v>
      </c>
      <c r="F24" s="7">
        <f>-'15-Year'!F17</f>
        <v>0</v>
      </c>
      <c r="G24" s="7">
        <f>-'15-Year'!G17</f>
        <v>-12.7</v>
      </c>
      <c r="H24" s="7">
        <f>-'15-Year'!H17</f>
        <v>-2</v>
      </c>
      <c r="I24" s="7">
        <f>-'15-Year'!I17</f>
        <v>-4.9000000000000004</v>
      </c>
      <c r="J24" s="7">
        <f>-'15-Year'!J17</f>
        <v>-7.9</v>
      </c>
      <c r="K24" s="7">
        <f>-'15-Year'!K17</f>
        <v>-11.3</v>
      </c>
      <c r="L24" s="7">
        <f>-'15-Year'!L17</f>
        <v>-7.2200000000000015</v>
      </c>
      <c r="M24" s="7">
        <f>-'15-Year'!M17</f>
        <v>-7.2200000000000015</v>
      </c>
      <c r="N24" s="7">
        <f>-'15-Year'!N17</f>
        <v>-7.2200000000000015</v>
      </c>
      <c r="O24" s="7">
        <f>-'15-Year'!O17</f>
        <v>-7.2200000000000015</v>
      </c>
      <c r="P24" s="7">
        <f>-'15-Year'!P17</f>
        <v>-7.2200000000000015</v>
      </c>
    </row>
    <row r="25" spans="1:21" x14ac:dyDescent="0.25">
      <c r="A25" s="4" t="s">
        <v>30</v>
      </c>
      <c r="B25" s="7">
        <f>-'15-Year'!B18</f>
        <v>14</v>
      </c>
      <c r="C25" s="7">
        <f>-'15-Year'!C18</f>
        <v>13.5</v>
      </c>
      <c r="D25" s="7">
        <f>-'15-Year'!D18</f>
        <v>10.8</v>
      </c>
      <c r="E25" s="7">
        <f>-'15-Year'!E18</f>
        <v>7.8</v>
      </c>
      <c r="F25" s="7">
        <f>-'15-Year'!F18</f>
        <v>4.5</v>
      </c>
      <c r="G25" s="7">
        <f>-'15-Year'!G18</f>
        <v>13.900000000000006</v>
      </c>
      <c r="H25" s="7">
        <f>-'15-Year'!H18</f>
        <v>0</v>
      </c>
      <c r="I25" s="7">
        <f>-'15-Year'!I18</f>
        <v>0</v>
      </c>
      <c r="J25" s="7">
        <f>-'15-Year'!J18</f>
        <v>0</v>
      </c>
      <c r="K25" s="7">
        <f>-'15-Year'!K18</f>
        <v>0</v>
      </c>
      <c r="L25" s="7">
        <f>-'15-Year'!L18</f>
        <v>0</v>
      </c>
      <c r="M25" s="7">
        <f>-'15-Year'!M18</f>
        <v>0</v>
      </c>
      <c r="N25" s="7">
        <f>-'15-Year'!N18</f>
        <v>0</v>
      </c>
      <c r="O25" s="7">
        <f>-'15-Year'!O18</f>
        <v>0</v>
      </c>
      <c r="P25" s="7">
        <f>-'15-Year'!P18</f>
        <v>0</v>
      </c>
    </row>
    <row r="26" spans="1:21" x14ac:dyDescent="0.25">
      <c r="A26" s="4" t="s">
        <v>51</v>
      </c>
      <c r="G26" s="7">
        <f>7.689221*G24/SUM($G$24:$P$24)</f>
        <v>1.3037797957276369</v>
      </c>
      <c r="H26" s="7">
        <f t="shared" ref="H26:P26" si="7">7.689221*H24/SUM($G$24:$P$24)</f>
        <v>0.205319652870494</v>
      </c>
      <c r="I26" s="7">
        <f t="shared" si="7"/>
        <v>0.50303314953271039</v>
      </c>
      <c r="J26" s="7">
        <f t="shared" si="7"/>
        <v>0.81101262883845138</v>
      </c>
      <c r="K26" s="7">
        <f t="shared" si="7"/>
        <v>1.1600560387182912</v>
      </c>
      <c r="L26" s="7">
        <f t="shared" si="7"/>
        <v>0.74120394686248359</v>
      </c>
      <c r="M26" s="7">
        <f t="shared" si="7"/>
        <v>0.74120394686248359</v>
      </c>
      <c r="N26" s="7">
        <f t="shared" si="7"/>
        <v>0.74120394686248359</v>
      </c>
      <c r="O26" s="7">
        <f t="shared" si="7"/>
        <v>0.74120394686248359</v>
      </c>
      <c r="P26" s="7">
        <f t="shared" si="7"/>
        <v>0.74120394686248359</v>
      </c>
    </row>
    <row r="27" spans="1:21" ht="15.75" thickBot="1" x14ac:dyDescent="0.3">
      <c r="A27" s="4" t="s">
        <v>52</v>
      </c>
      <c r="B27" s="11">
        <f>SUM(B19:B26)</f>
        <v>296.71057394550854</v>
      </c>
      <c r="C27" s="11">
        <f>SUM(C19:C26)</f>
        <v>286.78913412751723</v>
      </c>
      <c r="D27" s="11">
        <f t="shared" ref="D27:P27" si="8">SUM(D19:D26)</f>
        <v>277.00129239566559</v>
      </c>
      <c r="E27" s="11">
        <f t="shared" si="8"/>
        <v>264.94748563715729</v>
      </c>
      <c r="F27" s="11">
        <f t="shared" si="8"/>
        <v>248.6296035869959</v>
      </c>
      <c r="G27" s="11">
        <f t="shared" si="8"/>
        <v>230.85010846893397</v>
      </c>
      <c r="H27" s="11">
        <f t="shared" si="8"/>
        <v>209.91735211342757</v>
      </c>
      <c r="I27" s="11">
        <f t="shared" si="8"/>
        <v>187.85844029350798</v>
      </c>
      <c r="J27" s="11">
        <f t="shared" si="8"/>
        <v>165.92126517117046</v>
      </c>
      <c r="K27" s="11">
        <f t="shared" si="8"/>
        <v>141.704473357757</v>
      </c>
      <c r="L27" s="11">
        <f t="shared" si="8"/>
        <v>120.05798383195871</v>
      </c>
      <c r="M27" s="11">
        <f t="shared" si="8"/>
        <v>106.31092367396637</v>
      </c>
      <c r="N27" s="11">
        <f t="shared" si="8"/>
        <v>111.04187866235915</v>
      </c>
      <c r="O27" s="11">
        <f t="shared" si="8"/>
        <v>124.76907490689636</v>
      </c>
      <c r="P27" s="11">
        <f t="shared" si="8"/>
        <v>142.35059285772329</v>
      </c>
    </row>
    <row r="28" spans="1:21" ht="15.75" thickTop="1" x14ac:dyDescent="0.25">
      <c r="A28" s="4" t="s">
        <v>53</v>
      </c>
      <c r="B28" s="12">
        <v>302.31457661586433</v>
      </c>
      <c r="C28" s="12">
        <v>292.00140530658035</v>
      </c>
      <c r="D28" s="12">
        <v>283.38992268309119</v>
      </c>
      <c r="E28" s="12">
        <v>273.01225398359611</v>
      </c>
      <c r="F28" s="12">
        <v>258.79604793115101</v>
      </c>
      <c r="G28" s="12">
        <v>242.42122702110055</v>
      </c>
      <c r="H28" s="12">
        <v>223.37343538717016</v>
      </c>
      <c r="I28" s="12">
        <v>202.91376441025946</v>
      </c>
      <c r="J28" s="12">
        <v>182.62646201224038</v>
      </c>
      <c r="K28" s="12">
        <v>160.26489092157439</v>
      </c>
      <c r="L28" s="12">
        <v>136.15670341873457</v>
      </c>
      <c r="M28" s="12">
        <v>115.57051128310469</v>
      </c>
      <c r="N28" s="12">
        <v>108.90130550119781</v>
      </c>
      <c r="O28" s="12">
        <v>119.9561348117377</v>
      </c>
      <c r="P28" s="12">
        <v>133.73386084809565</v>
      </c>
    </row>
    <row r="29" spans="1:21" x14ac:dyDescent="0.25">
      <c r="A29" s="4"/>
    </row>
    <row r="30" spans="1:21" x14ac:dyDescent="0.25">
      <c r="A30" s="3" t="s">
        <v>42</v>
      </c>
    </row>
    <row r="31" spans="1:21" x14ac:dyDescent="0.25">
      <c r="A31" s="4" t="s">
        <v>48</v>
      </c>
      <c r="B31" s="9">
        <f>C47</f>
        <v>309.98141799279523</v>
      </c>
      <c r="C31" s="9">
        <f>B39</f>
        <v>299.15577931488662</v>
      </c>
      <c r="D31" s="9">
        <f t="shared" ref="D31:U31" si="9">C39</f>
        <v>290.42904720712642</v>
      </c>
      <c r="E31" s="9">
        <f t="shared" si="9"/>
        <v>282.27394229029397</v>
      </c>
      <c r="F31" s="9">
        <f t="shared" si="9"/>
        <v>272.29817439291338</v>
      </c>
      <c r="G31" s="9">
        <f t="shared" si="9"/>
        <v>258.70049300163589</v>
      </c>
      <c r="H31" s="9">
        <f t="shared" si="9"/>
        <v>245.05945764771116</v>
      </c>
      <c r="I31" s="9">
        <f t="shared" si="9"/>
        <v>228.03215179344619</v>
      </c>
      <c r="J31" s="9">
        <f t="shared" si="9"/>
        <v>210.53850128424781</v>
      </c>
      <c r="K31" s="9">
        <f t="shared" si="9"/>
        <v>193.85614031192483</v>
      </c>
      <c r="L31" s="9">
        <f t="shared" si="9"/>
        <v>175.60136871428716</v>
      </c>
      <c r="M31" s="9">
        <f t="shared" si="9"/>
        <v>160.65140638274073</v>
      </c>
      <c r="N31" s="9">
        <f t="shared" si="9"/>
        <v>145.9033914153375</v>
      </c>
      <c r="O31" s="9">
        <f t="shared" si="9"/>
        <v>132.22778964221416</v>
      </c>
      <c r="P31" s="9">
        <f t="shared" si="9"/>
        <v>119.68795136735787</v>
      </c>
      <c r="Q31" s="9">
        <f t="shared" si="9"/>
        <v>111.22016308451589</v>
      </c>
      <c r="R31" s="9">
        <f t="shared" si="9"/>
        <v>108.73030177720938</v>
      </c>
      <c r="S31" s="9">
        <f t="shared" si="9"/>
        <v>110.48361403370282</v>
      </c>
      <c r="T31" s="9">
        <f t="shared" si="9"/>
        <v>116.04400023125939</v>
      </c>
      <c r="U31" s="9">
        <f t="shared" si="9"/>
        <v>122.1072302667732</v>
      </c>
    </row>
    <row r="32" spans="1:21" x14ac:dyDescent="0.25">
      <c r="A32" s="4" t="s">
        <v>49</v>
      </c>
      <c r="B32" s="7">
        <v>1.9934102169969081</v>
      </c>
      <c r="C32" s="7">
        <v>2.4957563125957374</v>
      </c>
      <c r="D32" s="7">
        <v>4.164725839575957</v>
      </c>
      <c r="E32" s="7">
        <v>4.563532535983259</v>
      </c>
      <c r="F32" s="7">
        <v>3.3592427451450888</v>
      </c>
      <c r="G32" s="7">
        <v>3.3430192161250245</v>
      </c>
      <c r="H32" s="7">
        <v>3.9916510034476325</v>
      </c>
      <c r="I32" s="7">
        <v>4.7736371704897698</v>
      </c>
      <c r="J32" s="7">
        <v>6.9076833568400744</v>
      </c>
      <c r="K32" s="7">
        <v>7.576411097987509</v>
      </c>
      <c r="L32" s="7">
        <v>6.4937491032776888</v>
      </c>
      <c r="M32" s="7">
        <v>6.9739404504670652</v>
      </c>
      <c r="N32" s="7">
        <v>8.2990990895962735</v>
      </c>
      <c r="O32" s="7">
        <v>9.8513401827500875</v>
      </c>
      <c r="P32" s="7">
        <v>13.052541193823759</v>
      </c>
      <c r="Q32" s="7">
        <v>16.623816601801309</v>
      </c>
      <c r="R32" s="7">
        <v>22.206304540829759</v>
      </c>
      <c r="S32" s="7">
        <v>27.628079255655241</v>
      </c>
      <c r="T32" s="7">
        <v>29.780284398063785</v>
      </c>
      <c r="U32" s="7">
        <v>26.319667809760414</v>
      </c>
    </row>
    <row r="33" spans="1:21" x14ac:dyDescent="0.25">
      <c r="A33" s="4" t="s">
        <v>20</v>
      </c>
      <c r="B33" s="7">
        <v>-12.777812399980057</v>
      </c>
      <c r="C33" s="7">
        <v>-12.851888649232325</v>
      </c>
      <c r="D33" s="7">
        <v>-12.936098820116717</v>
      </c>
      <c r="E33" s="7">
        <v>-13.036162599827342</v>
      </c>
      <c r="F33" s="7">
        <v>-13.155220321157367</v>
      </c>
      <c r="G33" s="7">
        <v>-13.291626303043424</v>
      </c>
      <c r="H33" s="7">
        <v>-13.449223634977313</v>
      </c>
      <c r="I33" s="7">
        <v>-13.625744850047329</v>
      </c>
      <c r="J33" s="7">
        <v>-13.825374931615871</v>
      </c>
      <c r="K33" s="7">
        <v>-14.053756507290336</v>
      </c>
      <c r="L33" s="7">
        <v>-14.316997357436538</v>
      </c>
      <c r="M33" s="7">
        <v>-14.622527562903885</v>
      </c>
      <c r="N33" s="7">
        <v>-14.974778206718319</v>
      </c>
      <c r="O33" s="7">
        <v>-15.381790012923799</v>
      </c>
      <c r="P33" s="7">
        <v>-15.850903186987301</v>
      </c>
      <c r="Q33" s="7">
        <v>-16.414626225381333</v>
      </c>
      <c r="R33" s="7">
        <v>-17.262427678122751</v>
      </c>
      <c r="S33" s="7">
        <v>-18.527517418899834</v>
      </c>
      <c r="T33" s="7">
        <v>-19.932478150002407</v>
      </c>
      <c r="U33" s="7">
        <v>-17.64107635477394</v>
      </c>
    </row>
    <row r="34" spans="1:21" x14ac:dyDescent="0.25">
      <c r="A34" s="4" t="s">
        <v>21</v>
      </c>
      <c r="B34" s="7">
        <v>-7.0104072216346003</v>
      </c>
      <c r="C34" s="7">
        <v>-7.192935071325838</v>
      </c>
      <c r="D34" s="7">
        <v>-7.4927202107527693</v>
      </c>
      <c r="E34" s="7">
        <v>-7.9238375944121096</v>
      </c>
      <c r="F34" s="7">
        <v>-8.0080336367768936</v>
      </c>
      <c r="G34" s="7">
        <v>-7.6008446455916427</v>
      </c>
      <c r="H34" s="7">
        <v>-7.4600889419172534</v>
      </c>
      <c r="I34" s="7">
        <v>-7.3798156148673204</v>
      </c>
      <c r="J34" s="7">
        <v>-7.3025590713934427</v>
      </c>
      <c r="K34" s="7">
        <v>-7.5312273984230735</v>
      </c>
      <c r="L34" s="7">
        <v>-7.7562476677183803</v>
      </c>
      <c r="M34" s="7">
        <v>-7.8235894210070542</v>
      </c>
      <c r="N34" s="7">
        <v>-7.6675562234105676</v>
      </c>
      <c r="O34" s="7">
        <v>-7.5770450271588876</v>
      </c>
      <c r="P34" s="7">
        <v>-5.641558044432661</v>
      </c>
      <c r="Q34" s="7">
        <v>-1.4436480909622622</v>
      </c>
      <c r="R34" s="7">
        <v>-1.7001187713968622</v>
      </c>
      <c r="S34" s="7">
        <v>-1.7491797349403895</v>
      </c>
      <c r="T34" s="7">
        <v>-1.5555440362728452</v>
      </c>
      <c r="U34" s="7">
        <v>-1.4312487647824428</v>
      </c>
    </row>
    <row r="35" spans="1:21" x14ac:dyDescent="0.25">
      <c r="A35" s="4" t="s">
        <v>50</v>
      </c>
      <c r="B35" s="7">
        <v>-4.7308292732908468</v>
      </c>
      <c r="C35" s="7">
        <v>-2.6776646997978069</v>
      </c>
      <c r="D35" s="7">
        <v>-1.0910117255388423</v>
      </c>
      <c r="E35" s="7">
        <v>-0.17930023912441706</v>
      </c>
      <c r="F35" s="7">
        <v>0.30632982151168736</v>
      </c>
      <c r="G35" s="7">
        <v>0.61415591930627256</v>
      </c>
      <c r="H35" s="7">
        <v>1.1466319621726293</v>
      </c>
      <c r="I35" s="7">
        <v>1.9686974100595993</v>
      </c>
      <c r="J35" s="7">
        <v>2.8321966978782771</v>
      </c>
      <c r="K35" s="7">
        <v>3.4709267027450919</v>
      </c>
      <c r="L35" s="7">
        <v>3.7702241978074524</v>
      </c>
      <c r="M35" s="7">
        <v>3.8648521735172738</v>
      </c>
      <c r="N35" s="7">
        <v>3.8083241748859362</v>
      </c>
      <c r="O35" s="7">
        <v>3.7083471899529408</v>
      </c>
      <c r="P35" s="7">
        <v>3.1128223622308502</v>
      </c>
      <c r="Q35" s="7">
        <v>1.8852870147124161</v>
      </c>
      <c r="R35" s="7">
        <v>1.6502447726599345</v>
      </c>
      <c r="S35" s="7">
        <v>1.3496947032181661</v>
      </c>
      <c r="T35" s="7">
        <v>0.91165843120189427</v>
      </c>
      <c r="U35" s="7">
        <v>-0.20778595227101898</v>
      </c>
    </row>
    <row r="36" spans="1:21" x14ac:dyDescent="0.25">
      <c r="A36" s="4" t="s">
        <v>29</v>
      </c>
      <c r="B36" s="7">
        <f>-'20-Year'!B17</f>
        <v>0</v>
      </c>
      <c r="C36" s="7">
        <f>-'20-Year'!C17</f>
        <v>0</v>
      </c>
      <c r="D36" s="7">
        <f>-'20-Year'!D17</f>
        <v>0</v>
      </c>
      <c r="E36" s="7">
        <f>-'20-Year'!E17</f>
        <v>0</v>
      </c>
      <c r="F36" s="7">
        <f>-'20-Year'!F17</f>
        <v>0</v>
      </c>
      <c r="G36" s="7">
        <f>-'20-Year'!G17</f>
        <v>-20.399999999999999</v>
      </c>
      <c r="H36" s="7">
        <f>-'20-Year'!H17</f>
        <v>-1.4</v>
      </c>
      <c r="I36" s="7">
        <f>-'20-Year'!I17</f>
        <v>-3.6</v>
      </c>
      <c r="J36" s="7">
        <f>-'20-Year'!J17</f>
        <v>-5.9</v>
      </c>
      <c r="K36" s="7">
        <f>-'20-Year'!K17</f>
        <v>-8.6</v>
      </c>
      <c r="L36" s="7">
        <f>-'20-Year'!L17</f>
        <v>-3.5000000000000009</v>
      </c>
      <c r="M36" s="7">
        <f>-'20-Year'!M17</f>
        <v>-3.5000000000000009</v>
      </c>
      <c r="N36" s="7">
        <f>-'20-Year'!N17</f>
        <v>-3.5000000000000009</v>
      </c>
      <c r="O36" s="7">
        <f>-'20-Year'!O17</f>
        <v>-3.5000000000000009</v>
      </c>
      <c r="P36" s="7">
        <f>-'20-Year'!P17</f>
        <v>-3.5000000000000009</v>
      </c>
      <c r="Q36" s="7">
        <f>-'20-Year'!Q17</f>
        <v>-3.5000000000000009</v>
      </c>
      <c r="R36" s="7">
        <f>-'20-Year'!R17</f>
        <v>-3.5000000000000009</v>
      </c>
      <c r="S36" s="7">
        <f>-'20-Year'!S17</f>
        <v>-3.5000000000000009</v>
      </c>
      <c r="T36" s="7">
        <f>-'20-Year'!T17</f>
        <v>-3.5000000000000009</v>
      </c>
      <c r="U36" s="7">
        <f>-'20-Year'!U17</f>
        <v>-3.5000000000000009</v>
      </c>
    </row>
    <row r="37" spans="1:21" x14ac:dyDescent="0.25">
      <c r="A37" s="4" t="s">
        <v>30</v>
      </c>
      <c r="B37" s="7">
        <f>-'20-Year'!B18</f>
        <v>11.7</v>
      </c>
      <c r="C37" s="7">
        <f>-'20-Year'!C18</f>
        <v>11.5</v>
      </c>
      <c r="D37" s="7">
        <f>-'20-Year'!D18</f>
        <v>9.1999999999999993</v>
      </c>
      <c r="E37" s="7">
        <f>-'20-Year'!E18</f>
        <v>6.6</v>
      </c>
      <c r="F37" s="7">
        <f>-'20-Year'!F18</f>
        <v>3.9</v>
      </c>
      <c r="G37" s="7">
        <f>-'20-Year'!G18</f>
        <v>21.6</v>
      </c>
      <c r="H37" s="7">
        <f>-'20-Year'!H18</f>
        <v>0</v>
      </c>
      <c r="I37" s="7">
        <f>-'20-Year'!I18</f>
        <v>0</v>
      </c>
      <c r="J37" s="7">
        <f>-'20-Year'!J18</f>
        <v>0</v>
      </c>
      <c r="K37" s="7">
        <f>-'20-Year'!K18</f>
        <v>0</v>
      </c>
      <c r="L37" s="7">
        <f>-'20-Year'!L18</f>
        <v>0</v>
      </c>
      <c r="M37" s="7">
        <f>-'20-Year'!M18</f>
        <v>0</v>
      </c>
      <c r="N37" s="7">
        <f>-'20-Year'!N18</f>
        <v>0</v>
      </c>
      <c r="O37" s="7">
        <f>-'20-Year'!O18</f>
        <v>0</v>
      </c>
      <c r="P37" s="7">
        <f>-'20-Year'!P18</f>
        <v>0</v>
      </c>
      <c r="Q37" s="7">
        <f>-'20-Year'!Q18</f>
        <v>0</v>
      </c>
      <c r="R37" s="7">
        <f>-'20-Year'!R18</f>
        <v>0</v>
      </c>
      <c r="S37" s="7">
        <f>-'20-Year'!S18</f>
        <v>0</v>
      </c>
      <c r="T37" s="7">
        <f>-'20-Year'!T18</f>
        <v>0</v>
      </c>
      <c r="U37" s="7">
        <f>-'20-Year'!U18</f>
        <v>0</v>
      </c>
    </row>
    <row r="38" spans="1:21" x14ac:dyDescent="0.25">
      <c r="A38" s="4" t="s">
        <v>51</v>
      </c>
      <c r="G38" s="7">
        <f>7.689221*G36/SUM($G$24:$U$24)</f>
        <v>2.0942604592790386</v>
      </c>
      <c r="H38" s="7">
        <f t="shared" ref="H38:U38" si="10">7.689221*H36/SUM($G$24:$U$24)</f>
        <v>0.14372375700934578</v>
      </c>
      <c r="I38" s="7">
        <f t="shared" si="10"/>
        <v>0.36957537516688921</v>
      </c>
      <c r="J38" s="7">
        <f t="shared" si="10"/>
        <v>0.60569297596795735</v>
      </c>
      <c r="K38" s="7">
        <f t="shared" si="10"/>
        <v>0.88287450734312423</v>
      </c>
      <c r="L38" s="7">
        <f t="shared" si="10"/>
        <v>0.35930939252336458</v>
      </c>
      <c r="M38" s="7">
        <f t="shared" si="10"/>
        <v>0.35930939252336458</v>
      </c>
      <c r="N38" s="7">
        <f t="shared" si="10"/>
        <v>0.35930939252336458</v>
      </c>
      <c r="O38" s="7">
        <f t="shared" si="10"/>
        <v>0.35930939252336458</v>
      </c>
      <c r="P38" s="7">
        <f t="shared" si="10"/>
        <v>0.35930939252336458</v>
      </c>
      <c r="Q38" s="7">
        <f t="shared" si="10"/>
        <v>0.35930939252336458</v>
      </c>
      <c r="R38" s="7">
        <f t="shared" si="10"/>
        <v>0.35930939252336458</v>
      </c>
      <c r="S38" s="7">
        <f t="shared" si="10"/>
        <v>0.35930939252336458</v>
      </c>
      <c r="T38" s="7">
        <f t="shared" si="10"/>
        <v>0.35930939252336458</v>
      </c>
      <c r="U38" s="7">
        <f t="shared" si="10"/>
        <v>0.35930939252336458</v>
      </c>
    </row>
    <row r="39" spans="1:21" ht="15.75" thickBot="1" x14ac:dyDescent="0.3">
      <c r="A39" s="4" t="s">
        <v>52</v>
      </c>
      <c r="B39" s="11">
        <f>SUM(B31:B38)</f>
        <v>299.15577931488662</v>
      </c>
      <c r="C39" s="11">
        <f t="shared" ref="C39:U39" si="11">SUM(C31:C38)</f>
        <v>290.42904720712642</v>
      </c>
      <c r="D39" s="11">
        <f t="shared" si="11"/>
        <v>282.27394229029397</v>
      </c>
      <c r="E39" s="11">
        <f t="shared" si="11"/>
        <v>272.29817439291338</v>
      </c>
      <c r="F39" s="11">
        <f t="shared" si="11"/>
        <v>258.70049300163589</v>
      </c>
      <c r="G39" s="11">
        <f t="shared" si="11"/>
        <v>245.05945764771116</v>
      </c>
      <c r="H39" s="11">
        <f t="shared" si="11"/>
        <v>228.03215179344619</v>
      </c>
      <c r="I39" s="11">
        <f t="shared" si="11"/>
        <v>210.53850128424781</v>
      </c>
      <c r="J39" s="11">
        <f t="shared" si="11"/>
        <v>193.85614031192483</v>
      </c>
      <c r="K39" s="11">
        <f t="shared" si="11"/>
        <v>175.60136871428716</v>
      </c>
      <c r="L39" s="11">
        <f t="shared" si="11"/>
        <v>160.65140638274073</v>
      </c>
      <c r="M39" s="11">
        <f t="shared" si="11"/>
        <v>145.9033914153375</v>
      </c>
      <c r="N39" s="11">
        <f t="shared" si="11"/>
        <v>132.22778964221416</v>
      </c>
      <c r="O39" s="11">
        <f t="shared" si="11"/>
        <v>119.68795136735787</v>
      </c>
      <c r="P39" s="11">
        <f t="shared" si="11"/>
        <v>111.22016308451589</v>
      </c>
      <c r="Q39" s="11">
        <f t="shared" si="11"/>
        <v>108.73030177720938</v>
      </c>
      <c r="R39" s="11">
        <f t="shared" si="11"/>
        <v>110.48361403370282</v>
      </c>
      <c r="S39" s="11">
        <f t="shared" si="11"/>
        <v>116.04400023125939</v>
      </c>
      <c r="T39" s="11">
        <f t="shared" si="11"/>
        <v>122.1072302667732</v>
      </c>
      <c r="U39" s="11">
        <f t="shared" si="11"/>
        <v>126.00609639722956</v>
      </c>
    </row>
    <row r="40" spans="1:21" ht="15.75" thickTop="1" x14ac:dyDescent="0.25">
      <c r="A40" s="4" t="s">
        <v>53</v>
      </c>
      <c r="B40" s="9">
        <v>304.2744468358157</v>
      </c>
      <c r="C40" s="9">
        <v>294.94090688643956</v>
      </c>
      <c r="D40" s="9">
        <v>287.74217147824396</v>
      </c>
      <c r="E40" s="9">
        <v>279.21950422531023</v>
      </c>
      <c r="F40" s="9">
        <v>267.3039175020009</v>
      </c>
      <c r="G40" s="9">
        <v>254.27593956648542</v>
      </c>
      <c r="H40" s="9">
        <v>239.31074670544444</v>
      </c>
      <c r="I40" s="9">
        <v>223.12834439415738</v>
      </c>
      <c r="J40" s="9">
        <v>207.74763607879038</v>
      </c>
      <c r="K40" s="9">
        <v>190.99443009210566</v>
      </c>
      <c r="L40" s="9">
        <v>173.59901368147138</v>
      </c>
      <c r="M40" s="9">
        <v>158.17698144665573</v>
      </c>
      <c r="N40" s="9">
        <v>143.08605520290888</v>
      </c>
      <c r="O40" s="9">
        <v>129.71529500749844</v>
      </c>
      <c r="P40" s="9">
        <v>119.19524521639778</v>
      </c>
      <c r="Q40" s="9">
        <v>112.93543259811729</v>
      </c>
      <c r="R40" s="9">
        <v>110.4195836069904</v>
      </c>
      <c r="S40" s="9">
        <v>114.4728534139617</v>
      </c>
      <c r="T40" s="9">
        <v>119.41201481616619</v>
      </c>
      <c r="U40" s="9">
        <v>124.50174664297838</v>
      </c>
    </row>
    <row r="42" spans="1:21" x14ac:dyDescent="0.25">
      <c r="A42" s="1" t="s">
        <v>63</v>
      </c>
      <c r="B42" s="17" t="s">
        <v>66</v>
      </c>
      <c r="C42" s="17" t="s">
        <v>67</v>
      </c>
    </row>
    <row r="43" spans="1:21" x14ac:dyDescent="0.25">
      <c r="A43" s="4" t="s">
        <v>68</v>
      </c>
      <c r="B43" s="9">
        <v>316.82792000000001</v>
      </c>
      <c r="C43" s="9">
        <f>317.486653</f>
        <v>317.48665299999999</v>
      </c>
      <c r="E43" s="20" t="s">
        <v>73</v>
      </c>
    </row>
    <row r="44" spans="1:21" x14ac:dyDescent="0.25">
      <c r="A44" s="16" t="s">
        <v>49</v>
      </c>
      <c r="B44" s="7">
        <v>0.37139124689687009</v>
      </c>
      <c r="C44" s="7">
        <v>0.36877293786232457</v>
      </c>
    </row>
    <row r="45" spans="1:21" x14ac:dyDescent="0.25">
      <c r="A45" s="16" t="s">
        <v>64</v>
      </c>
      <c r="B45" s="7">
        <v>-6.9805547010596483</v>
      </c>
      <c r="C45" s="7">
        <v>-5.7501137568684655</v>
      </c>
    </row>
    <row r="46" spans="1:21" x14ac:dyDescent="0.25">
      <c r="A46" s="16" t="s">
        <v>50</v>
      </c>
      <c r="B46" s="7">
        <v>-1.8158014194104362</v>
      </c>
      <c r="C46" s="7">
        <v>-2.1238941881986211</v>
      </c>
    </row>
    <row r="47" spans="1:21" ht="15.75" thickBot="1" x14ac:dyDescent="0.3">
      <c r="A47" s="4" t="s">
        <v>65</v>
      </c>
      <c r="B47" s="11">
        <f>SUM(B43:B46)</f>
        <v>308.40295512642678</v>
      </c>
      <c r="C47" s="11">
        <f>SUM(C43:C46)</f>
        <v>309.98141799279523</v>
      </c>
    </row>
    <row r="48" spans="1:21" ht="15.75" thickTop="1" x14ac:dyDescent="0.25"/>
  </sheetData>
  <pageMargins left="0.7" right="0.7" top="1.25" bottom="0.75" header="0.3" footer="0.3"/>
  <pageSetup scale="54" orientation="landscape" r:id="rId1"/>
  <headerFooter>
    <oddFooter>&amp;R&amp;"-,Bold"&amp;14Exhibit KWB-2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E4862703-AE58-40C7-9A8C-43110C1DCAF3}"/>
</file>

<file path=customXml/itemProps2.xml><?xml version="1.0" encoding="utf-8"?>
<ds:datastoreItem xmlns:ds="http://schemas.openxmlformats.org/officeDocument/2006/customXml" ds:itemID="{F595F9ED-1446-465E-BB38-AE4FD1AC77FA}"/>
</file>

<file path=customXml/itemProps3.xml><?xml version="1.0" encoding="utf-8"?>
<ds:datastoreItem xmlns:ds="http://schemas.openxmlformats.org/officeDocument/2006/customXml" ds:itemID="{78DB2555-4781-4E60-AB63-ECF895021BCA}"/>
</file>

<file path=customXml/itemProps4.xml><?xml version="1.0" encoding="utf-8"?>
<ds:datastoreItem xmlns:ds="http://schemas.openxmlformats.org/officeDocument/2006/customXml" ds:itemID="{251653DA-A432-4684-A928-FF22DBD5B396}"/>
</file>

<file path=customXml/itemProps5.xml><?xml version="1.0" encoding="utf-8"?>
<ds:datastoreItem xmlns:ds="http://schemas.openxmlformats.org/officeDocument/2006/customXml" ds:itemID="{CF76C24E-8301-49D6-8EE3-280A7F9949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NoRegAmort</vt:lpstr>
      <vt:lpstr>15-Year</vt:lpstr>
      <vt:lpstr>20-Year</vt:lpstr>
      <vt:lpstr>AMICapRollfwd</vt:lpstr>
    </vt:vector>
  </TitlesOfParts>
  <Company>LKE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Blake, Kent</dc:creator>
  <cp:lastModifiedBy>Wright, Samuel</cp:lastModifiedBy>
  <cp:lastPrinted>2020-11-17T22:41:02Z</cp:lastPrinted>
  <dcterms:created xsi:type="dcterms:W3CDTF">2020-11-13T18:06:33Z</dcterms:created>
  <dcterms:modified xsi:type="dcterms:W3CDTF">2020-12-07T20:29:57Z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2020-11-13T19:11:31Z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fad8e709-66fa-48d2-9b0c-e64e37e9bf24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