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W:\Regulatory\KPSC Rate Cases\RateCase2020\02_Data Requests\08-PSC7\PSC 7-32b\"/>
    </mc:Choice>
  </mc:AlternateContent>
  <xr:revisionPtr revIDLastSave="0" documentId="13_ncr:1_{8D339D7B-11D6-4093-9BDD-78DB1AD90F7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G19" i="1"/>
  <c r="G21" i="1" s="1"/>
  <c r="F19" i="1"/>
  <c r="F21" i="1" s="1"/>
  <c r="E19" i="1"/>
  <c r="E21" i="1" s="1"/>
  <c r="D19" i="1"/>
  <c r="D21" i="1" s="1"/>
  <c r="C19" i="1"/>
  <c r="C21" i="1" s="1"/>
  <c r="B16" i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I5" i="1"/>
  <c r="I7" i="1" s="1"/>
  <c r="H5" i="1"/>
  <c r="H7" i="1" s="1"/>
  <c r="G5" i="1"/>
  <c r="G7" i="1" s="1"/>
  <c r="F5" i="1"/>
  <c r="F7" i="1" s="1"/>
  <c r="E5" i="1"/>
  <c r="E7" i="1" s="1"/>
  <c r="D5" i="1"/>
  <c r="D7" i="1" s="1"/>
  <c r="C5" i="1"/>
  <c r="C7" i="1" s="1"/>
  <c r="B24" i="1" l="1"/>
  <c r="B27" i="1" s="1"/>
  <c r="B29" i="1" s="1"/>
</calcChain>
</file>

<file path=xl/sharedStrings.xml><?xml version="1.0" encoding="utf-8"?>
<sst xmlns="http://schemas.openxmlformats.org/spreadsheetml/2006/main" count="54" uniqueCount="41">
  <si>
    <t>April</t>
  </si>
  <si>
    <t>May</t>
  </si>
  <si>
    <t>June</t>
  </si>
  <si>
    <t>July</t>
  </si>
  <si>
    <t>August</t>
  </si>
  <si>
    <t>September</t>
  </si>
  <si>
    <t>October</t>
  </si>
  <si>
    <t>Summer</t>
  </si>
  <si>
    <t>Daily Charge</t>
  </si>
  <si>
    <t>Days in Month</t>
  </si>
  <si>
    <t>Monthly Charge</t>
  </si>
  <si>
    <t>Jan</t>
  </si>
  <si>
    <t>Feb</t>
  </si>
  <si>
    <t>Mar</t>
  </si>
  <si>
    <t>Nov</t>
  </si>
  <si>
    <t>Dec</t>
  </si>
  <si>
    <t>Winter</t>
  </si>
  <si>
    <t>Total Cost of Firm Gas Transportation</t>
  </si>
  <si>
    <t>Number of CTs</t>
  </si>
  <si>
    <t>Escalation Rate</t>
  </si>
  <si>
    <t>Seasonal Max Capacity per CT (MW)</t>
  </si>
  <si>
    <t>Cost per kW-year (2021$)</t>
  </si>
  <si>
    <t>Cost per kW-year (2028$)</t>
  </si>
  <si>
    <t>Notes:</t>
  </si>
  <si>
    <t>Seasonal max capacities are based on the Companies' current net unit ratings.</t>
  </si>
  <si>
    <t>https://psc.ky.gov/PSC_WebNet/FuelContracts.aspx</t>
  </si>
  <si>
    <t>Capacity volumes and daily demand charges are taken directly from the Companies' contracts with Texas Gas Transmission, which are available on the KPSC website at:</t>
  </si>
  <si>
    <t>Trimble County Firm Gas Transportation</t>
  </si>
  <si>
    <r>
      <t>SNS Capacity</t>
    </r>
    <r>
      <rPr>
        <vertAlign val="superscript"/>
        <sz val="11"/>
        <rFont val="Calibri"/>
        <family val="2"/>
        <scheme val="minor"/>
      </rPr>
      <t>1</t>
    </r>
  </si>
  <si>
    <t>1) See page 6 of https://psc.ky.gov/PSC_WebNet/FuelContracts/Louisville%20Gas%20and%20Electric%20Company%20-%20LGE/Texas%20Gas%20Transmission%2011-20-18_02.pdf</t>
  </si>
  <si>
    <t>2) See page 8 of https://psc.ky.gov/PSC_WebNet/FuelContracts/Louisville%20Gas%20and%20Electric%20Company%20-%20LGE/Texas%20Gas%20Transmission%2011-20-18_02.pdf</t>
  </si>
  <si>
    <r>
      <t>Daily Demand</t>
    </r>
    <r>
      <rPr>
        <vertAlign val="superscript"/>
        <sz val="11"/>
        <rFont val="Calibri"/>
        <family val="2"/>
        <scheme val="minor"/>
      </rPr>
      <t>2</t>
    </r>
  </si>
  <si>
    <t>3) See page 2 of https://psc.ky.gov/PSC_WebNet/FuelContracts/Louisville%20Gas%20and%20Electric%20Company%20-%20LGE/Texas%20Gas%20Transmission%2011-20-18_01.pdf</t>
  </si>
  <si>
    <t>4) See page 4 of https://psc.ky.gov/PSC_WebNet/FuelContracts/Louisville%20Gas%20and%20Electric%20Company%20-%20LGE/Texas%20Gas%20Transmission%2011-20-18_01.pdf</t>
  </si>
  <si>
    <r>
      <t>STF Capacity</t>
    </r>
    <r>
      <rPr>
        <vertAlign val="superscript"/>
        <sz val="11"/>
        <rFont val="Calibri"/>
        <family val="2"/>
        <scheme val="minor"/>
      </rPr>
      <t>3</t>
    </r>
  </si>
  <si>
    <r>
      <t>Daily Demand</t>
    </r>
    <r>
      <rPr>
        <vertAlign val="superscript"/>
        <sz val="11"/>
        <rFont val="Calibri"/>
        <family val="2"/>
        <scheme val="minor"/>
      </rPr>
      <t>4</t>
    </r>
  </si>
  <si>
    <t>5) See page 2 of https://psc.ky.gov/PSC_WebNet/FuelContracts/Louisville%20Gas%20and%20Electric%20Company%20-%20LGE/Texas%20Gas%20Transmission%204-19-16.pdf</t>
  </si>
  <si>
    <t>6) See page 4 of https://psc.ky.gov/PSC_WebNet/FuelContracts/Louisville%20Gas%20and%20Electric%20Company%20-%20LGE/Texas%20Gas%20Transmission%204-19-16.pdf</t>
  </si>
  <si>
    <r>
      <t>WNS Capacity</t>
    </r>
    <r>
      <rPr>
        <vertAlign val="superscript"/>
        <sz val="11"/>
        <rFont val="Calibri"/>
        <family val="2"/>
        <scheme val="minor"/>
      </rPr>
      <t>5</t>
    </r>
  </si>
  <si>
    <r>
      <t>Daily Demand</t>
    </r>
    <r>
      <rPr>
        <vertAlign val="superscript"/>
        <sz val="11"/>
        <rFont val="Calibri"/>
        <family val="2"/>
        <scheme val="minor"/>
      </rPr>
      <t>6</t>
    </r>
  </si>
  <si>
    <t>Direct links available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</si>
</sst>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???_);_(@_)"/>
    <numFmt numFmtId="169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164" fontId="4" fillId="0" borderId="1" xfId="1" applyNumberFormat="1" applyFont="1" applyFill="1" applyBorder="1"/>
    <xf numFmtId="0" fontId="0" fillId="0" borderId="0" xfId="0" applyFont="1" applyFill="1"/>
    <xf numFmtId="165" fontId="4" fillId="0" borderId="1" xfId="2" applyNumberFormat="1" applyFont="1" applyFill="1" applyBorder="1"/>
    <xf numFmtId="5" fontId="2" fillId="0" borderId="1" xfId="1" applyNumberFormat="1" applyFont="1" applyFill="1" applyBorder="1"/>
    <xf numFmtId="164" fontId="2" fillId="0" borderId="1" xfId="1" applyNumberFormat="1" applyFont="1" applyFill="1" applyBorder="1"/>
    <xf numFmtId="5" fontId="0" fillId="0" borderId="0" xfId="0" applyNumberFormat="1" applyFont="1" applyFill="1"/>
    <xf numFmtId="5" fontId="2" fillId="0" borderId="0" xfId="1" applyNumberFormat="1" applyFont="1" applyFill="1" applyBorder="1"/>
    <xf numFmtId="0" fontId="0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37" fontId="4" fillId="0" borderId="0" xfId="1" applyNumberFormat="1" applyFont="1" applyFill="1" applyBorder="1"/>
    <xf numFmtId="7" fontId="2" fillId="0" borderId="0" xfId="1" applyNumberFormat="1" applyFont="1" applyFill="1" applyBorder="1"/>
    <xf numFmtId="169" fontId="4" fillId="0" borderId="0" xfId="1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5" applyFont="1" applyFill="1"/>
  </cellXfs>
  <cellStyles count="6">
    <cellStyle name="Comma" xfId="1" builtinId="3"/>
    <cellStyle name="Currency" xfId="2" builtinId="4"/>
    <cellStyle name="Currency 2 2" xfId="4" xr:uid="{00000000-0005-0000-0000-000002000000}"/>
    <cellStyle name="Hyperlink" xfId="5" builtinId="8"/>
    <cellStyle name="Normal" xfId="0" builtinId="0"/>
    <cellStyle name="Normal 2 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sc.ky.gov/PSC_WebNet/FuelContract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Normal="100" workbookViewId="0">
      <selection activeCell="D26" sqref="D26"/>
    </sheetView>
  </sheetViews>
  <sheetFormatPr defaultRowHeight="14.5" x14ac:dyDescent="0.35"/>
  <cols>
    <col min="1" max="1" width="33.7265625" style="2" customWidth="1"/>
    <col min="2" max="2" width="17.453125" style="11" customWidth="1"/>
    <col min="3" max="9" width="10.36328125" style="2" bestFit="1" customWidth="1"/>
    <col min="10" max="16384" width="8.7265625" style="2"/>
  </cols>
  <sheetData>
    <row r="1" spans="1:9" x14ac:dyDescent="0.35">
      <c r="A1" s="16" t="s">
        <v>27</v>
      </c>
    </row>
    <row r="2" spans="1:9" x14ac:dyDescent="0.35">
      <c r="B2" s="9">
        <v>2021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</row>
    <row r="3" spans="1:9" ht="16.5" x14ac:dyDescent="0.35">
      <c r="A3" s="17" t="s">
        <v>7</v>
      </c>
      <c r="B3" s="10" t="s">
        <v>28</v>
      </c>
      <c r="C3" s="1">
        <v>100000</v>
      </c>
      <c r="D3" s="1">
        <v>100000</v>
      </c>
      <c r="E3" s="1">
        <v>100000</v>
      </c>
      <c r="F3" s="1">
        <v>100000</v>
      </c>
      <c r="G3" s="1">
        <v>100000</v>
      </c>
      <c r="H3" s="1">
        <v>100000</v>
      </c>
      <c r="I3" s="1">
        <v>100000</v>
      </c>
    </row>
    <row r="4" spans="1:9" ht="16.5" x14ac:dyDescent="0.35">
      <c r="A4" s="11"/>
      <c r="B4" s="10" t="s">
        <v>31</v>
      </c>
      <c r="C4" s="3">
        <v>0.36749999999999999</v>
      </c>
      <c r="D4" s="3">
        <v>0.36749999999999999</v>
      </c>
      <c r="E4" s="3">
        <v>0.36749999999999999</v>
      </c>
      <c r="F4" s="3">
        <v>0.36749999999999999</v>
      </c>
      <c r="G4" s="3">
        <v>0.36749999999999999</v>
      </c>
      <c r="H4" s="3">
        <v>0.36749999999999999</v>
      </c>
      <c r="I4" s="3">
        <v>0.36749999999999999</v>
      </c>
    </row>
    <row r="5" spans="1:9" x14ac:dyDescent="0.35">
      <c r="A5" s="11"/>
      <c r="B5" s="10" t="s">
        <v>8</v>
      </c>
      <c r="C5" s="4">
        <f>C3*C4</f>
        <v>36750</v>
      </c>
      <c r="D5" s="4">
        <f t="shared" ref="D5:I5" si="0">D3*D4</f>
        <v>36750</v>
      </c>
      <c r="E5" s="4">
        <f t="shared" si="0"/>
        <v>36750</v>
      </c>
      <c r="F5" s="4">
        <f t="shared" si="0"/>
        <v>36750</v>
      </c>
      <c r="G5" s="4">
        <f t="shared" si="0"/>
        <v>36750</v>
      </c>
      <c r="H5" s="4">
        <f t="shared" si="0"/>
        <v>36750</v>
      </c>
      <c r="I5" s="4">
        <f t="shared" si="0"/>
        <v>36750</v>
      </c>
    </row>
    <row r="6" spans="1:9" x14ac:dyDescent="0.35">
      <c r="A6" s="11"/>
      <c r="B6" s="10" t="s">
        <v>9</v>
      </c>
      <c r="C6" s="5">
        <v>30</v>
      </c>
      <c r="D6" s="5">
        <v>31</v>
      </c>
      <c r="E6" s="5">
        <v>30</v>
      </c>
      <c r="F6" s="5">
        <v>31</v>
      </c>
      <c r="G6" s="5">
        <v>31</v>
      </c>
      <c r="H6" s="5">
        <v>30</v>
      </c>
      <c r="I6" s="5">
        <v>31</v>
      </c>
    </row>
    <row r="7" spans="1:9" x14ac:dyDescent="0.35">
      <c r="A7" s="11"/>
      <c r="B7" s="10" t="s">
        <v>10</v>
      </c>
      <c r="C7" s="4">
        <f>C5*C6</f>
        <v>1102500</v>
      </c>
      <c r="D7" s="4">
        <f t="shared" ref="D7:I7" si="1">D5*D6</f>
        <v>1139250</v>
      </c>
      <c r="E7" s="4">
        <f t="shared" si="1"/>
        <v>1102500</v>
      </c>
      <c r="F7" s="4">
        <f t="shared" si="1"/>
        <v>1139250</v>
      </c>
      <c r="G7" s="4">
        <f t="shared" si="1"/>
        <v>1139250</v>
      </c>
      <c r="H7" s="4">
        <f t="shared" si="1"/>
        <v>1102500</v>
      </c>
      <c r="I7" s="4">
        <f t="shared" si="1"/>
        <v>1139250</v>
      </c>
    </row>
    <row r="8" spans="1:9" x14ac:dyDescent="0.35">
      <c r="A8" s="11"/>
      <c r="B8" s="12"/>
      <c r="C8" s="7"/>
      <c r="D8" s="7"/>
      <c r="E8" s="7"/>
      <c r="F8" s="7"/>
      <c r="G8" s="7"/>
      <c r="H8" s="7"/>
      <c r="I8" s="7"/>
    </row>
    <row r="9" spans="1:9" x14ac:dyDescent="0.35">
      <c r="A9" s="11"/>
      <c r="B9" s="9">
        <v>2021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</row>
    <row r="10" spans="1:9" ht="16.5" x14ac:dyDescent="0.35">
      <c r="A10" s="11"/>
      <c r="B10" s="10" t="s">
        <v>34</v>
      </c>
      <c r="C10" s="1">
        <v>50000</v>
      </c>
      <c r="D10" s="1">
        <v>50000</v>
      </c>
      <c r="E10" s="1">
        <v>50000</v>
      </c>
      <c r="F10" s="1">
        <v>50000</v>
      </c>
      <c r="G10" s="1">
        <v>50000</v>
      </c>
      <c r="H10" s="1">
        <v>50000</v>
      </c>
      <c r="I10" s="1">
        <v>50000</v>
      </c>
    </row>
    <row r="11" spans="1:9" ht="16.5" x14ac:dyDescent="0.35">
      <c r="A11" s="11"/>
      <c r="B11" s="10" t="s">
        <v>35</v>
      </c>
      <c r="C11" s="3">
        <v>0.28249999999999997</v>
      </c>
      <c r="D11" s="3">
        <v>0.28249999999999997</v>
      </c>
      <c r="E11" s="3">
        <v>0.28249999999999997</v>
      </c>
      <c r="F11" s="3">
        <v>0.28249999999999997</v>
      </c>
      <c r="G11" s="3">
        <v>0.28249999999999997</v>
      </c>
      <c r="H11" s="3">
        <v>0.28249999999999997</v>
      </c>
      <c r="I11" s="3">
        <v>0.28249999999999997</v>
      </c>
    </row>
    <row r="12" spans="1:9" x14ac:dyDescent="0.35">
      <c r="A12" s="11"/>
      <c r="B12" s="10" t="s">
        <v>8</v>
      </c>
      <c r="C12" s="4">
        <f>C10*C11</f>
        <v>14124.999999999998</v>
      </c>
      <c r="D12" s="4">
        <f t="shared" ref="D12:I12" si="2">D10*D11</f>
        <v>14124.999999999998</v>
      </c>
      <c r="E12" s="4">
        <f t="shared" si="2"/>
        <v>14124.999999999998</v>
      </c>
      <c r="F12" s="4">
        <f t="shared" si="2"/>
        <v>14124.999999999998</v>
      </c>
      <c r="G12" s="4">
        <f t="shared" si="2"/>
        <v>14124.999999999998</v>
      </c>
      <c r="H12" s="4">
        <f t="shared" si="2"/>
        <v>14124.999999999998</v>
      </c>
      <c r="I12" s="4">
        <f t="shared" si="2"/>
        <v>14124.999999999998</v>
      </c>
    </row>
    <row r="13" spans="1:9" x14ac:dyDescent="0.35">
      <c r="A13" s="11"/>
      <c r="B13" s="10" t="s">
        <v>9</v>
      </c>
      <c r="C13" s="5">
        <v>30</v>
      </c>
      <c r="D13" s="5">
        <v>31</v>
      </c>
      <c r="E13" s="5">
        <v>30</v>
      </c>
      <c r="F13" s="5">
        <v>31</v>
      </c>
      <c r="G13" s="5">
        <v>31</v>
      </c>
      <c r="H13" s="5">
        <v>30</v>
      </c>
      <c r="I13" s="5">
        <v>31</v>
      </c>
    </row>
    <row r="14" spans="1:9" x14ac:dyDescent="0.35">
      <c r="A14" s="11"/>
      <c r="B14" s="10" t="s">
        <v>10</v>
      </c>
      <c r="C14" s="4">
        <f>C12*C13</f>
        <v>423749.99999999994</v>
      </c>
      <c r="D14" s="4">
        <f t="shared" ref="D14:I14" si="3">D12*D13</f>
        <v>437874.99999999994</v>
      </c>
      <c r="E14" s="4">
        <f t="shared" si="3"/>
        <v>423749.99999999994</v>
      </c>
      <c r="F14" s="4">
        <f t="shared" si="3"/>
        <v>437874.99999999994</v>
      </c>
      <c r="G14" s="4">
        <f t="shared" si="3"/>
        <v>437874.99999999994</v>
      </c>
      <c r="H14" s="4">
        <f t="shared" si="3"/>
        <v>423749.99999999994</v>
      </c>
      <c r="I14" s="4">
        <f t="shared" si="3"/>
        <v>437874.99999999994</v>
      </c>
    </row>
    <row r="15" spans="1:9" x14ac:dyDescent="0.35">
      <c r="A15" s="11"/>
    </row>
    <row r="16" spans="1:9" x14ac:dyDescent="0.35">
      <c r="A16" s="17"/>
      <c r="B16" s="9">
        <f>B2</f>
        <v>2021</v>
      </c>
      <c r="C16" s="2" t="s">
        <v>11</v>
      </c>
      <c r="D16" s="2" t="s">
        <v>12</v>
      </c>
      <c r="E16" s="2" t="s">
        <v>13</v>
      </c>
      <c r="F16" s="2" t="s">
        <v>14</v>
      </c>
      <c r="G16" s="2" t="s">
        <v>15</v>
      </c>
    </row>
    <row r="17" spans="1:9" ht="16.5" x14ac:dyDescent="0.35">
      <c r="A17" s="17" t="s">
        <v>16</v>
      </c>
      <c r="B17" s="10" t="s">
        <v>38</v>
      </c>
      <c r="C17" s="1">
        <v>229000</v>
      </c>
      <c r="D17" s="1">
        <v>229000</v>
      </c>
      <c r="E17" s="1">
        <v>114500</v>
      </c>
      <c r="F17" s="1">
        <v>114500</v>
      </c>
      <c r="G17" s="1">
        <v>229000</v>
      </c>
    </row>
    <row r="18" spans="1:9" ht="16.5" x14ac:dyDescent="0.35">
      <c r="A18" s="11"/>
      <c r="B18" s="10" t="s">
        <v>39</v>
      </c>
      <c r="C18" s="3">
        <v>0.5</v>
      </c>
      <c r="D18" s="3">
        <v>0.5</v>
      </c>
      <c r="E18" s="3">
        <v>0.185</v>
      </c>
      <c r="F18" s="3">
        <v>0.185</v>
      </c>
      <c r="G18" s="3">
        <v>0.5</v>
      </c>
    </row>
    <row r="19" spans="1:9" x14ac:dyDescent="0.35">
      <c r="B19" s="10" t="s">
        <v>8</v>
      </c>
      <c r="C19" s="4">
        <f>C17*C18</f>
        <v>114500</v>
      </c>
      <c r="D19" s="4">
        <f t="shared" ref="D19:G19" si="4">D17*D18</f>
        <v>114500</v>
      </c>
      <c r="E19" s="4">
        <f t="shared" si="4"/>
        <v>21182.5</v>
      </c>
      <c r="F19" s="4">
        <f t="shared" si="4"/>
        <v>21182.5</v>
      </c>
      <c r="G19" s="4">
        <f t="shared" si="4"/>
        <v>114500</v>
      </c>
    </row>
    <row r="20" spans="1:9" x14ac:dyDescent="0.35">
      <c r="B20" s="10" t="s">
        <v>9</v>
      </c>
      <c r="C20" s="5">
        <v>31</v>
      </c>
      <c r="D20" s="5">
        <v>28</v>
      </c>
      <c r="E20" s="5">
        <v>31</v>
      </c>
      <c r="F20" s="5">
        <v>30</v>
      </c>
      <c r="G20" s="5">
        <v>31</v>
      </c>
    </row>
    <row r="21" spans="1:9" x14ac:dyDescent="0.35">
      <c r="B21" s="10" t="s">
        <v>10</v>
      </c>
      <c r="C21" s="4">
        <f>C19*C20</f>
        <v>3549500</v>
      </c>
      <c r="D21" s="4">
        <f t="shared" ref="D21:G21" si="5">D19*D20</f>
        <v>3206000</v>
      </c>
      <c r="E21" s="4">
        <f t="shared" si="5"/>
        <v>656657.5</v>
      </c>
      <c r="F21" s="4">
        <f t="shared" si="5"/>
        <v>635475</v>
      </c>
      <c r="G21" s="4">
        <f t="shared" si="5"/>
        <v>3549500</v>
      </c>
      <c r="H21" s="6"/>
    </row>
    <row r="22" spans="1:9" x14ac:dyDescent="0.35">
      <c r="B22" s="12"/>
      <c r="C22" s="7"/>
      <c r="D22" s="7"/>
      <c r="E22" s="7"/>
      <c r="F22" s="7"/>
      <c r="G22" s="7"/>
      <c r="H22" s="6"/>
    </row>
    <row r="23" spans="1:9" x14ac:dyDescent="0.35">
      <c r="B23" s="12"/>
      <c r="C23" s="7"/>
      <c r="D23" s="7"/>
      <c r="E23" s="7"/>
      <c r="F23" s="7"/>
      <c r="G23" s="7"/>
      <c r="H23" s="6"/>
    </row>
    <row r="24" spans="1:9" x14ac:dyDescent="0.35">
      <c r="A24" s="8" t="s">
        <v>17</v>
      </c>
      <c r="B24" s="7">
        <f>SUM(C7:I7,C14:I14,C21:G21)</f>
        <v>22484382.5</v>
      </c>
      <c r="D24" s="7"/>
      <c r="E24" s="7"/>
      <c r="F24" s="7"/>
      <c r="G24" s="7"/>
      <c r="H24" s="6"/>
    </row>
    <row r="25" spans="1:9" x14ac:dyDescent="0.35">
      <c r="A25" s="8" t="s">
        <v>20</v>
      </c>
      <c r="B25" s="13">
        <f>AVERAGE(179,169,159,169)</f>
        <v>169</v>
      </c>
      <c r="D25" s="7"/>
      <c r="E25" s="7"/>
      <c r="F25" s="7"/>
      <c r="G25" s="7"/>
      <c r="H25" s="6"/>
    </row>
    <row r="26" spans="1:9" x14ac:dyDescent="0.35">
      <c r="A26" s="8" t="s">
        <v>18</v>
      </c>
      <c r="B26" s="13">
        <v>6</v>
      </c>
      <c r="D26" s="7"/>
      <c r="E26" s="7"/>
      <c r="F26" s="7"/>
      <c r="G26" s="7"/>
      <c r="H26" s="6"/>
    </row>
    <row r="27" spans="1:9" x14ac:dyDescent="0.35">
      <c r="A27" s="8" t="s">
        <v>21</v>
      </c>
      <c r="B27" s="14">
        <f>B24/B25/B26/1000</f>
        <v>22.173947238658776</v>
      </c>
      <c r="D27" s="7"/>
      <c r="E27" s="7"/>
      <c r="F27" s="7"/>
      <c r="G27" s="7"/>
      <c r="H27" s="6"/>
    </row>
    <row r="28" spans="1:9" x14ac:dyDescent="0.35">
      <c r="A28" s="8" t="s">
        <v>19</v>
      </c>
      <c r="B28" s="15">
        <v>0.02</v>
      </c>
      <c r="D28" s="7"/>
      <c r="E28" s="7"/>
      <c r="F28" s="7"/>
      <c r="G28" s="7"/>
      <c r="H28" s="6"/>
    </row>
    <row r="29" spans="1:9" x14ac:dyDescent="0.35">
      <c r="A29" s="8" t="s">
        <v>22</v>
      </c>
      <c r="B29" s="14">
        <f>B27*(1+$B$28)^(2028-2021)</f>
        <v>25.470895388258661</v>
      </c>
      <c r="D29" s="7"/>
      <c r="E29" s="7"/>
      <c r="F29" s="7"/>
      <c r="G29" s="7"/>
      <c r="H29" s="6"/>
    </row>
    <row r="30" spans="1:9" s="8" customFormat="1" x14ac:dyDescent="0.35">
      <c r="A30" s="2"/>
      <c r="B30" s="12"/>
      <c r="C30" s="7"/>
      <c r="D30" s="7"/>
      <c r="E30" s="7"/>
      <c r="F30" s="7"/>
      <c r="G30" s="7"/>
      <c r="H30" s="6"/>
      <c r="I30" s="2"/>
    </row>
    <row r="31" spans="1:9" s="8" customFormat="1" x14ac:dyDescent="0.35">
      <c r="A31" s="2" t="s">
        <v>23</v>
      </c>
      <c r="B31" s="12"/>
      <c r="C31" s="7"/>
      <c r="D31" s="7"/>
      <c r="E31" s="7"/>
      <c r="F31" s="7"/>
      <c r="G31" s="7"/>
      <c r="H31" s="6"/>
      <c r="I31" s="2"/>
    </row>
    <row r="32" spans="1:9" s="8" customFormat="1" x14ac:dyDescent="0.35">
      <c r="A32" s="2" t="s">
        <v>24</v>
      </c>
      <c r="B32" s="12"/>
      <c r="C32" s="7"/>
      <c r="D32" s="7"/>
      <c r="E32" s="7"/>
      <c r="F32" s="7"/>
      <c r="G32" s="7"/>
      <c r="H32" s="6"/>
      <c r="I32" s="2"/>
    </row>
    <row r="33" spans="1:9" s="8" customFormat="1" x14ac:dyDescent="0.35">
      <c r="A33" s="2" t="s">
        <v>26</v>
      </c>
      <c r="B33" s="12"/>
      <c r="C33" s="7"/>
      <c r="D33" s="7"/>
      <c r="E33" s="7"/>
      <c r="F33" s="7"/>
      <c r="G33" s="7"/>
      <c r="H33" s="6"/>
      <c r="I33" s="2"/>
    </row>
    <row r="34" spans="1:9" s="8" customFormat="1" x14ac:dyDescent="0.35">
      <c r="A34" s="18" t="s">
        <v>25</v>
      </c>
      <c r="B34" s="12"/>
      <c r="C34" s="7"/>
      <c r="D34" s="7"/>
      <c r="E34" s="7"/>
      <c r="F34" s="7"/>
      <c r="G34" s="7"/>
      <c r="H34" s="6"/>
      <c r="I34" s="2"/>
    </row>
    <row r="35" spans="1:9" s="8" customFormat="1" x14ac:dyDescent="0.35">
      <c r="A35" s="8" t="s">
        <v>40</v>
      </c>
      <c r="B35" s="12"/>
      <c r="C35" s="7"/>
      <c r="D35" s="7"/>
      <c r="E35" s="7"/>
      <c r="F35" s="7"/>
      <c r="G35" s="7"/>
      <c r="H35" s="6"/>
      <c r="I35" s="2"/>
    </row>
    <row r="36" spans="1:9" x14ac:dyDescent="0.35">
      <c r="A36" s="2" t="s">
        <v>29</v>
      </c>
      <c r="B36" s="12"/>
      <c r="C36" s="7"/>
      <c r="D36" s="7"/>
      <c r="E36" s="7"/>
      <c r="F36" s="7"/>
      <c r="G36" s="7"/>
      <c r="H36" s="6"/>
    </row>
    <row r="37" spans="1:9" x14ac:dyDescent="0.35">
      <c r="A37" s="2" t="s">
        <v>30</v>
      </c>
      <c r="B37" s="12"/>
      <c r="C37" s="7"/>
      <c r="D37" s="7"/>
      <c r="E37" s="7"/>
      <c r="F37" s="7"/>
      <c r="G37" s="7"/>
      <c r="H37" s="7"/>
      <c r="I37" s="7"/>
    </row>
    <row r="38" spans="1:9" x14ac:dyDescent="0.35">
      <c r="A38" s="2" t="s">
        <v>32</v>
      </c>
      <c r="B38" s="12"/>
      <c r="C38" s="7"/>
      <c r="D38" s="7"/>
      <c r="E38" s="7"/>
      <c r="F38" s="7"/>
      <c r="G38" s="7"/>
      <c r="H38" s="7"/>
      <c r="I38" s="7"/>
    </row>
    <row r="39" spans="1:9" x14ac:dyDescent="0.35">
      <c r="A39" s="2" t="s">
        <v>33</v>
      </c>
      <c r="B39" s="12"/>
      <c r="C39" s="7"/>
      <c r="D39" s="7"/>
      <c r="E39" s="7"/>
      <c r="F39" s="7"/>
      <c r="G39" s="7"/>
      <c r="H39" s="7"/>
      <c r="I39" s="7"/>
    </row>
    <row r="40" spans="1:9" x14ac:dyDescent="0.35">
      <c r="A40" s="2" t="s">
        <v>36</v>
      </c>
    </row>
    <row r="41" spans="1:9" x14ac:dyDescent="0.35">
      <c r="A41" s="2" t="s">
        <v>37</v>
      </c>
    </row>
  </sheetData>
  <hyperlinks>
    <hyperlink ref="A34" r:id="rId1" xr:uid="{6585AB35-F4B2-4776-A239-9659F461183F}"/>
  </hyperlinks>
  <pageMargins left="1" right="1" top="1" bottom="1.75" header="0.5" footer="0.5"/>
  <pageSetup scale="68" orientation="landscape" r:id="rId2"/>
  <headerFooter scaleWithDoc="0">
    <oddFooter xml:space="preserve">&amp;R&amp;"Times New Roman,Bold"&amp;12 Case Nos. 2020-00349 and 2020-00350
Attachment to Response to PSC-7 Question No. 32(b)
Page &amp;P of &amp;N
Sinclair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8" ma:contentTypeDescription="Create a new document." ma:contentTypeScope="" ma:versionID="fea57edea9a9507671266a2a8deae77f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4d396819d558486687834482d26417ec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evington, John"/>
          <xsd:enumeration value="Blake, Kent W."/>
          <xsd:enumeration value="Conroy, Robert M."/>
          <xsd:enumeration value="Fackler, Andrea"/>
          <xsd:enumeration value="Garrett, Christopher M."/>
          <xsd:enumeration value="Hornung, Michael E."/>
          <xsd:enumeration value="Leichty, Douglas A."/>
          <xsd:enumeration value="Lovekamp, Rick E."/>
          <xsd:enumeration value="McCombs, Drew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Errata"/>
          <xsd:enumeration value="Base Period Update - Jurisdictional Separation Study"/>
          <xsd:enumeration value="Base Period Update - Revenue Requirement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DR07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032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KY Public Service Commission - PSC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E6F40C00-F090-47E5-9C48-211BD0A939A7}"/>
</file>

<file path=customXml/itemProps2.xml><?xml version="1.0" encoding="utf-8"?>
<ds:datastoreItem xmlns:ds="http://schemas.openxmlformats.org/officeDocument/2006/customXml" ds:itemID="{0B0D28C8-62F3-4D60-BF07-8CB8086D3069}"/>
</file>

<file path=customXml/itemProps3.xml><?xml version="1.0" encoding="utf-8"?>
<ds:datastoreItem xmlns:ds="http://schemas.openxmlformats.org/officeDocument/2006/customXml" ds:itemID="{92E88B92-B505-4D9B-9D0B-AD4063D2C640}"/>
</file>

<file path=customXml/itemProps4.xml><?xml version="1.0" encoding="utf-8"?>
<ds:datastoreItem xmlns:ds="http://schemas.openxmlformats.org/officeDocument/2006/customXml" ds:itemID="{14DEE3E6-4B43-45AB-B67C-AAACEA7D2959}"/>
</file>

<file path=customXml/itemProps5.xml><?xml version="1.0" encoding="utf-8"?>
<ds:datastoreItem xmlns:ds="http://schemas.openxmlformats.org/officeDocument/2006/customXml" ds:itemID="{EA8D5834-FAEC-4EC6-B268-1E45E34E9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Freeman, Phoenix</dc:creator>
  <cp:lastModifiedBy>Adam McKinney</cp:lastModifiedBy>
  <cp:lastPrinted>2021-07-27T20:32:58Z</cp:lastPrinted>
  <dcterms:created xsi:type="dcterms:W3CDTF">2018-03-14T13:19:24Z</dcterms:created>
  <dcterms:modified xsi:type="dcterms:W3CDTF">2021-07-27T20:41:03Z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{E00F860D-16F1-493E-B921-222C3A27B851}</vt:lpwstr>
  </property>
  <property fmtid="{D5CDD505-2E9C-101B-9397-08002B2CF9AE}" pid="3" name="ContentTypeId">
    <vt:lpwstr>0x0101002D0103853DF7894DB347713A7250CD66</vt:lpwstr>
  </property>
</Properties>
</file>