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N2020\CNs-00349-00350 - K L Rate Cases\5-Data Requests\Round 6 - PSC-6\LGE\9-Assigned to SR&amp;R\PSC DR6 Q27\"/>
    </mc:Choice>
  </mc:AlternateContent>
  <xr:revisionPtr revIDLastSave="0" documentId="13_ncr:1_{DA751A0D-BF5F-47C4-A8BC-C9AB14EFD6A4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LGE PSC6 Q27 (a)(b)" sheetId="3" r:id="rId1"/>
    <sheet name="kWh and ECR $s" sheetId="9" r:id="rId2"/>
    <sheet name="2018 Cust" sheetId="10" r:id="rId3"/>
    <sheet name="2019 Cust" sheetId="11" r:id="rId4"/>
    <sheet name="2020 Cust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0" i="12" l="1"/>
  <c r="Q79" i="12"/>
  <c r="Q75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Q61" i="12"/>
  <c r="Q60" i="12"/>
  <c r="Q59" i="12"/>
  <c r="M74" i="12"/>
  <c r="M76" i="12" s="1"/>
  <c r="E74" i="12"/>
  <c r="E76" i="12" s="1"/>
  <c r="Q58" i="12"/>
  <c r="O74" i="12"/>
  <c r="O76" i="12" s="1"/>
  <c r="N74" i="12"/>
  <c r="N76" i="12" s="1"/>
  <c r="L74" i="12"/>
  <c r="L76" i="12" s="1"/>
  <c r="K74" i="12"/>
  <c r="K76" i="12" s="1"/>
  <c r="J74" i="12"/>
  <c r="J76" i="12" s="1"/>
  <c r="I74" i="12"/>
  <c r="I76" i="12" s="1"/>
  <c r="Q57" i="12"/>
  <c r="G74" i="12"/>
  <c r="G76" i="12" s="1"/>
  <c r="F74" i="12"/>
  <c r="F76" i="12" s="1"/>
  <c r="D74" i="12"/>
  <c r="D76" i="12" s="1"/>
  <c r="Q53" i="12"/>
  <c r="O52" i="12"/>
  <c r="O54" i="12" s="1"/>
  <c r="G52" i="12"/>
  <c r="G54" i="12" s="1"/>
  <c r="Q51" i="12"/>
  <c r="Q50" i="12"/>
  <c r="Q49" i="12"/>
  <c r="Q48" i="12"/>
  <c r="Q47" i="12"/>
  <c r="K52" i="12"/>
  <c r="K54" i="12" s="1"/>
  <c r="I52" i="12"/>
  <c r="I54" i="12" s="1"/>
  <c r="Q46" i="12"/>
  <c r="N52" i="12"/>
  <c r="N54" i="12" s="1"/>
  <c r="M52" i="12"/>
  <c r="M54" i="12" s="1"/>
  <c r="L52" i="12"/>
  <c r="L54" i="12" s="1"/>
  <c r="J52" i="12"/>
  <c r="J54" i="12" s="1"/>
  <c r="H52" i="12"/>
  <c r="H54" i="12" s="1"/>
  <c r="F52" i="12"/>
  <c r="F54" i="12" s="1"/>
  <c r="E52" i="12"/>
  <c r="E54" i="12" s="1"/>
  <c r="Q45" i="12"/>
  <c r="Q41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O40" i="12"/>
  <c r="O42" i="12" s="1"/>
  <c r="N40" i="12"/>
  <c r="N42" i="12" s="1"/>
  <c r="M40" i="12"/>
  <c r="M42" i="12" s="1"/>
  <c r="L40" i="12"/>
  <c r="L42" i="12" s="1"/>
  <c r="K40" i="12"/>
  <c r="K42" i="12" s="1"/>
  <c r="J40" i="12"/>
  <c r="J42" i="12" s="1"/>
  <c r="I40" i="12"/>
  <c r="I42" i="12" s="1"/>
  <c r="H40" i="12"/>
  <c r="H42" i="12" s="1"/>
  <c r="G40" i="12"/>
  <c r="G42" i="12" s="1"/>
  <c r="F40" i="12"/>
  <c r="F42" i="12" s="1"/>
  <c r="E40" i="12"/>
  <c r="E42" i="12" s="1"/>
  <c r="D40" i="12"/>
  <c r="D42" i="12" s="1"/>
  <c r="Q17" i="12"/>
  <c r="Q15" i="12"/>
  <c r="Q14" i="12"/>
  <c r="Q13" i="12"/>
  <c r="Q12" i="12"/>
  <c r="Q11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Q9" i="12"/>
  <c r="O16" i="12"/>
  <c r="Q8" i="12"/>
  <c r="N16" i="12"/>
  <c r="F16" i="12"/>
  <c r="Q7" i="12"/>
  <c r="O85" i="12"/>
  <c r="N85" i="12"/>
  <c r="M85" i="12"/>
  <c r="L85" i="12"/>
  <c r="K85" i="12"/>
  <c r="J85" i="12"/>
  <c r="I85" i="12"/>
  <c r="H16" i="12"/>
  <c r="G85" i="12"/>
  <c r="F85" i="12"/>
  <c r="E85" i="12"/>
  <c r="D85" i="12"/>
  <c r="N18" i="12" l="1"/>
  <c r="N78" i="12"/>
  <c r="N80" i="12" s="1"/>
  <c r="O78" i="12"/>
  <c r="O80" i="12" s="1"/>
  <c r="O18" i="12"/>
  <c r="H18" i="12"/>
  <c r="Q52" i="12"/>
  <c r="Q54" i="12" s="1"/>
  <c r="F18" i="12"/>
  <c r="F78" i="12"/>
  <c r="F80" i="12" s="1"/>
  <c r="Q74" i="12"/>
  <c r="Q76" i="12" s="1"/>
  <c r="Q86" i="12"/>
  <c r="I16" i="12"/>
  <c r="Q21" i="12"/>
  <c r="Q40" i="12" s="1"/>
  <c r="Q42" i="12" s="1"/>
  <c r="Q10" i="12"/>
  <c r="J16" i="12"/>
  <c r="K16" i="12"/>
  <c r="H85" i="12"/>
  <c r="Q85" i="12" s="1"/>
  <c r="D16" i="12"/>
  <c r="L16" i="12"/>
  <c r="D52" i="12"/>
  <c r="D54" i="12" s="1"/>
  <c r="H74" i="12"/>
  <c r="H76" i="12" s="1"/>
  <c r="E16" i="12"/>
  <c r="M16" i="12"/>
  <c r="Q6" i="12"/>
  <c r="Q16" i="12" s="1"/>
  <c r="G16" i="12"/>
  <c r="Q18" i="12" l="1"/>
  <c r="Q78" i="12"/>
  <c r="Q80" i="12" s="1"/>
  <c r="K78" i="12"/>
  <c r="K80" i="12" s="1"/>
  <c r="K18" i="12"/>
  <c r="M78" i="12"/>
  <c r="M80" i="12" s="1"/>
  <c r="M18" i="12"/>
  <c r="J78" i="12"/>
  <c r="J80" i="12" s="1"/>
  <c r="J18" i="12"/>
  <c r="E78" i="12"/>
  <c r="E80" i="12" s="1"/>
  <c r="E18" i="12"/>
  <c r="G78" i="12"/>
  <c r="G80" i="12" s="1"/>
  <c r="G18" i="12"/>
  <c r="H78" i="12"/>
  <c r="H80" i="12" s="1"/>
  <c r="I78" i="12"/>
  <c r="I80" i="12" s="1"/>
  <c r="I18" i="12"/>
  <c r="L78" i="12"/>
  <c r="L80" i="12" s="1"/>
  <c r="L18" i="12"/>
  <c r="D78" i="12"/>
  <c r="D80" i="12" s="1"/>
  <c r="D18" i="12"/>
  <c r="P79" i="11" l="1"/>
  <c r="Q78" i="11"/>
  <c r="Q74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O73" i="11"/>
  <c r="O75" i="11" s="1"/>
  <c r="N73" i="11"/>
  <c r="N75" i="11" s="1"/>
  <c r="M73" i="11"/>
  <c r="M75" i="11" s="1"/>
  <c r="L73" i="11"/>
  <c r="L75" i="11" s="1"/>
  <c r="K73" i="11"/>
  <c r="K75" i="11" s="1"/>
  <c r="J73" i="11"/>
  <c r="J75" i="11" s="1"/>
  <c r="I73" i="11"/>
  <c r="I75" i="11" s="1"/>
  <c r="H73" i="11"/>
  <c r="H75" i="11" s="1"/>
  <c r="G73" i="11"/>
  <c r="G75" i="11" s="1"/>
  <c r="F73" i="11"/>
  <c r="F75" i="11" s="1"/>
  <c r="Q57" i="11"/>
  <c r="D73" i="11"/>
  <c r="D75" i="11" s="1"/>
  <c r="Q53" i="11"/>
  <c r="J52" i="11"/>
  <c r="J54" i="11" s="1"/>
  <c r="Q51" i="11"/>
  <c r="Q50" i="11"/>
  <c r="Q49" i="11"/>
  <c r="Q48" i="11"/>
  <c r="Q47" i="11"/>
  <c r="N52" i="11"/>
  <c r="N54" i="11" s="1"/>
  <c r="L52" i="11"/>
  <c r="L54" i="11" s="1"/>
  <c r="Q46" i="11"/>
  <c r="F52" i="11"/>
  <c r="F54" i="11" s="1"/>
  <c r="D52" i="11"/>
  <c r="D54" i="11" s="1"/>
  <c r="O52" i="11"/>
  <c r="O54" i="11" s="1"/>
  <c r="M52" i="11"/>
  <c r="M54" i="11" s="1"/>
  <c r="K52" i="11"/>
  <c r="K54" i="11" s="1"/>
  <c r="I52" i="11"/>
  <c r="I54" i="11" s="1"/>
  <c r="H52" i="11"/>
  <c r="H54" i="11" s="1"/>
  <c r="G52" i="11"/>
  <c r="G54" i="11" s="1"/>
  <c r="E52" i="11"/>
  <c r="E54" i="11" s="1"/>
  <c r="Q41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O40" i="11"/>
  <c r="O42" i="11" s="1"/>
  <c r="N40" i="11"/>
  <c r="N42" i="11" s="1"/>
  <c r="M40" i="11"/>
  <c r="M42" i="11" s="1"/>
  <c r="L40" i="11"/>
  <c r="L42" i="11" s="1"/>
  <c r="K40" i="11"/>
  <c r="K42" i="11" s="1"/>
  <c r="J40" i="11"/>
  <c r="J42" i="11" s="1"/>
  <c r="I40" i="11"/>
  <c r="I42" i="11" s="1"/>
  <c r="H40" i="11"/>
  <c r="H42" i="11" s="1"/>
  <c r="G40" i="11"/>
  <c r="G42" i="11" s="1"/>
  <c r="F40" i="11"/>
  <c r="F42" i="11" s="1"/>
  <c r="E40" i="11"/>
  <c r="E42" i="11" s="1"/>
  <c r="D40" i="11"/>
  <c r="D42" i="11" s="1"/>
  <c r="Q17" i="11"/>
  <c r="Q15" i="11"/>
  <c r="Q14" i="11"/>
  <c r="Q13" i="11"/>
  <c r="Q12" i="11"/>
  <c r="Q11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Q9" i="11"/>
  <c r="M16" i="11"/>
  <c r="E16" i="11"/>
  <c r="Q8" i="11"/>
  <c r="J16" i="11"/>
  <c r="Q7" i="11"/>
  <c r="O16" i="11"/>
  <c r="N16" i="11"/>
  <c r="M84" i="11"/>
  <c r="L84" i="11"/>
  <c r="K16" i="11"/>
  <c r="J84" i="11"/>
  <c r="I16" i="11"/>
  <c r="H16" i="11"/>
  <c r="G16" i="11"/>
  <c r="F16" i="11"/>
  <c r="E84" i="11"/>
  <c r="D84" i="11"/>
  <c r="I18" i="11" l="1"/>
  <c r="I77" i="11"/>
  <c r="I79" i="11" s="1"/>
  <c r="Q73" i="11"/>
  <c r="Q75" i="11" s="1"/>
  <c r="Q85" i="11"/>
  <c r="E77" i="11"/>
  <c r="E79" i="11" s="1"/>
  <c r="E18" i="11"/>
  <c r="H18" i="11"/>
  <c r="H77" i="11"/>
  <c r="H79" i="11" s="1"/>
  <c r="K77" i="11"/>
  <c r="K79" i="11" s="1"/>
  <c r="K18" i="11"/>
  <c r="M77" i="11"/>
  <c r="M79" i="11" s="1"/>
  <c r="M18" i="11"/>
  <c r="F18" i="11"/>
  <c r="F77" i="11"/>
  <c r="F79" i="11" s="1"/>
  <c r="N18" i="11"/>
  <c r="N77" i="11"/>
  <c r="N79" i="11" s="1"/>
  <c r="J77" i="11"/>
  <c r="J79" i="11" s="1"/>
  <c r="J18" i="11"/>
  <c r="G18" i="11"/>
  <c r="G77" i="11"/>
  <c r="G79" i="11" s="1"/>
  <c r="O18" i="11"/>
  <c r="O77" i="11"/>
  <c r="O79" i="11" s="1"/>
  <c r="D16" i="11"/>
  <c r="L16" i="11"/>
  <c r="E73" i="11"/>
  <c r="E75" i="11" s="1"/>
  <c r="F84" i="11"/>
  <c r="Q84" i="11" s="1"/>
  <c r="N84" i="11"/>
  <c r="Q10" i="11"/>
  <c r="Q45" i="11"/>
  <c r="Q52" i="11" s="1"/>
  <c r="Q54" i="11" s="1"/>
  <c r="G84" i="11"/>
  <c r="O84" i="11"/>
  <c r="H84" i="11"/>
  <c r="Q6" i="11"/>
  <c r="Q21" i="11"/>
  <c r="Q40" i="11" s="1"/>
  <c r="Q42" i="11" s="1"/>
  <c r="I84" i="11"/>
  <c r="K84" i="11"/>
  <c r="D77" i="11" l="1"/>
  <c r="D79" i="11" s="1"/>
  <c r="D18" i="11"/>
  <c r="Q16" i="11"/>
  <c r="L77" i="11"/>
  <c r="L79" i="11" s="1"/>
  <c r="L18" i="11"/>
  <c r="Q18" i="11" l="1"/>
  <c r="Q77" i="11"/>
  <c r="Q79" i="11" s="1"/>
  <c r="P79" i="10" l="1"/>
  <c r="Q78" i="10"/>
  <c r="Q74" i="10"/>
  <c r="Q72" i="10"/>
  <c r="Q71" i="10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O73" i="10"/>
  <c r="O75" i="10" s="1"/>
  <c r="N73" i="10"/>
  <c r="N75" i="10" s="1"/>
  <c r="M73" i="10"/>
  <c r="M75" i="10" s="1"/>
  <c r="L73" i="10"/>
  <c r="L75" i="10" s="1"/>
  <c r="K73" i="10"/>
  <c r="K75" i="10" s="1"/>
  <c r="J73" i="10"/>
  <c r="J75" i="10" s="1"/>
  <c r="I73" i="10"/>
  <c r="I75" i="10" s="1"/>
  <c r="H73" i="10"/>
  <c r="H75" i="10" s="1"/>
  <c r="G73" i="10"/>
  <c r="G75" i="10" s="1"/>
  <c r="F73" i="10"/>
  <c r="F75" i="10" s="1"/>
  <c r="E73" i="10"/>
  <c r="E75" i="10" s="1"/>
  <c r="D73" i="10"/>
  <c r="D75" i="10" s="1"/>
  <c r="Q53" i="10"/>
  <c r="K52" i="10"/>
  <c r="K54" i="10" s="1"/>
  <c r="Q51" i="10"/>
  <c r="Q50" i="10"/>
  <c r="Q49" i="10"/>
  <c r="O52" i="10"/>
  <c r="O54" i="10" s="1"/>
  <c r="G52" i="10"/>
  <c r="G54" i="10" s="1"/>
  <c r="Q48" i="10"/>
  <c r="Q47" i="10"/>
  <c r="H52" i="10"/>
  <c r="H54" i="10" s="1"/>
  <c r="Q46" i="10"/>
  <c r="N52" i="10"/>
  <c r="N54" i="10" s="1"/>
  <c r="M52" i="10"/>
  <c r="M54" i="10" s="1"/>
  <c r="L52" i="10"/>
  <c r="L54" i="10" s="1"/>
  <c r="J52" i="10"/>
  <c r="J54" i="10" s="1"/>
  <c r="I52" i="10"/>
  <c r="I54" i="10" s="1"/>
  <c r="F52" i="10"/>
  <c r="F54" i="10" s="1"/>
  <c r="E52" i="10"/>
  <c r="E54" i="10" s="1"/>
  <c r="Q45" i="10"/>
  <c r="Q52" i="10" s="1"/>
  <c r="Q54" i="10" s="1"/>
  <c r="Q41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O40" i="10"/>
  <c r="O42" i="10" s="1"/>
  <c r="N40" i="10"/>
  <c r="N42" i="10" s="1"/>
  <c r="M40" i="10"/>
  <c r="M42" i="10" s="1"/>
  <c r="L40" i="10"/>
  <c r="L42" i="10" s="1"/>
  <c r="K40" i="10"/>
  <c r="K42" i="10" s="1"/>
  <c r="J40" i="10"/>
  <c r="J42" i="10" s="1"/>
  <c r="I40" i="10"/>
  <c r="I42" i="10" s="1"/>
  <c r="H40" i="10"/>
  <c r="H42" i="10" s="1"/>
  <c r="G40" i="10"/>
  <c r="G42" i="10" s="1"/>
  <c r="F40" i="10"/>
  <c r="F42" i="10" s="1"/>
  <c r="E40" i="10"/>
  <c r="E42" i="10" s="1"/>
  <c r="D40" i="10"/>
  <c r="D42" i="10" s="1"/>
  <c r="Q17" i="10"/>
  <c r="Q15" i="10"/>
  <c r="Q14" i="10"/>
  <c r="Q13" i="10"/>
  <c r="Q12" i="10"/>
  <c r="Q11" i="10"/>
  <c r="O85" i="10"/>
  <c r="N85" i="10"/>
  <c r="M85" i="10"/>
  <c r="L85" i="10"/>
  <c r="K85" i="10"/>
  <c r="J85" i="10"/>
  <c r="I85" i="10"/>
  <c r="H85" i="10"/>
  <c r="G85" i="10"/>
  <c r="F85" i="10"/>
  <c r="E85" i="10"/>
  <c r="Q10" i="10"/>
  <c r="Q9" i="10"/>
  <c r="Q8" i="10"/>
  <c r="O16" i="10"/>
  <c r="K16" i="10"/>
  <c r="Q7" i="10"/>
  <c r="G16" i="10"/>
  <c r="O84" i="10"/>
  <c r="N16" i="10"/>
  <c r="M84" i="10"/>
  <c r="L84" i="10"/>
  <c r="K84" i="10"/>
  <c r="J16" i="10"/>
  <c r="I16" i="10"/>
  <c r="H16" i="10"/>
  <c r="G84" i="10"/>
  <c r="F16" i="10"/>
  <c r="E84" i="10"/>
  <c r="D84" i="10"/>
  <c r="J77" i="10" l="1"/>
  <c r="J79" i="10" s="1"/>
  <c r="J18" i="10"/>
  <c r="F18" i="10"/>
  <c r="F77" i="10"/>
  <c r="F79" i="10" s="1"/>
  <c r="N18" i="10"/>
  <c r="N77" i="10"/>
  <c r="N79" i="10" s="1"/>
  <c r="G18" i="10"/>
  <c r="G77" i="10"/>
  <c r="G79" i="10" s="1"/>
  <c r="H18" i="10"/>
  <c r="H77" i="10"/>
  <c r="H79" i="10" s="1"/>
  <c r="O18" i="10"/>
  <c r="O77" i="10"/>
  <c r="O79" i="10" s="1"/>
  <c r="K77" i="10"/>
  <c r="K79" i="10" s="1"/>
  <c r="K18" i="10"/>
  <c r="I18" i="10"/>
  <c r="I77" i="10"/>
  <c r="I79" i="10" s="1"/>
  <c r="D16" i="10"/>
  <c r="L16" i="10"/>
  <c r="D52" i="10"/>
  <c r="D54" i="10" s="1"/>
  <c r="F84" i="10"/>
  <c r="Q84" i="10" s="1"/>
  <c r="N84" i="10"/>
  <c r="E16" i="10"/>
  <c r="M16" i="10"/>
  <c r="H84" i="10"/>
  <c r="Q21" i="10"/>
  <c r="Q40" i="10" s="1"/>
  <c r="Q42" i="10" s="1"/>
  <c r="Q57" i="10"/>
  <c r="Q73" i="10" s="1"/>
  <c r="Q75" i="10" s="1"/>
  <c r="I84" i="10"/>
  <c r="D85" i="10"/>
  <c r="Q85" i="10" s="1"/>
  <c r="J84" i="10"/>
  <c r="Q6" i="10"/>
  <c r="Q16" i="10" s="1"/>
  <c r="D77" i="10" l="1"/>
  <c r="D79" i="10" s="1"/>
  <c r="D18" i="10"/>
  <c r="M77" i="10"/>
  <c r="M79" i="10" s="1"/>
  <c r="M18" i="10"/>
  <c r="Q18" i="10"/>
  <c r="Q77" i="10"/>
  <c r="Q79" i="10" s="1"/>
  <c r="E77" i="10"/>
  <c r="E79" i="10" s="1"/>
  <c r="E18" i="10"/>
  <c r="L77" i="10"/>
  <c r="L79" i="10" s="1"/>
  <c r="L18" i="10"/>
  <c r="K30" i="3" l="1"/>
  <c r="L30" i="3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BA34" i="9"/>
  <c r="BB34" i="9"/>
  <c r="BC34" i="9"/>
  <c r="BD34" i="9"/>
  <c r="BE34" i="9"/>
  <c r="BF34" i="9"/>
  <c r="BG34" i="9"/>
  <c r="BH34" i="9"/>
  <c r="BI34" i="9"/>
  <c r="BJ34" i="9"/>
  <c r="BK34" i="9"/>
  <c r="BL34" i="9"/>
  <c r="BM34" i="9"/>
  <c r="BN34" i="9"/>
  <c r="BO34" i="9"/>
  <c r="BP34" i="9"/>
  <c r="BQ34" i="9"/>
  <c r="BR34" i="9"/>
  <c r="BS34" i="9"/>
  <c r="BT34" i="9"/>
  <c r="BU34" i="9"/>
  <c r="BV34" i="9"/>
  <c r="BW34" i="9"/>
  <c r="BX34" i="9"/>
  <c r="BY34" i="9"/>
  <c r="BZ34" i="9"/>
  <c r="CA34" i="9"/>
  <c r="CB34" i="9"/>
  <c r="CC34" i="9"/>
  <c r="CD34" i="9"/>
  <c r="CE34" i="9"/>
  <c r="CF34" i="9"/>
  <c r="CG34" i="9"/>
  <c r="CH34" i="9"/>
  <c r="CI34" i="9"/>
  <c r="CJ34" i="9"/>
  <c r="CK34" i="9"/>
  <c r="CL34" i="9"/>
  <c r="CM34" i="9"/>
  <c r="CN34" i="9"/>
  <c r="CO34" i="9"/>
  <c r="CP34" i="9"/>
  <c r="CQ34" i="9"/>
  <c r="CR34" i="9"/>
  <c r="CS34" i="9"/>
  <c r="CT34" i="9"/>
  <c r="CU34" i="9"/>
  <c r="CV34" i="9"/>
  <c r="CW34" i="9"/>
  <c r="CX34" i="9"/>
  <c r="CY34" i="9"/>
  <c r="CZ34" i="9"/>
  <c r="DA34" i="9"/>
  <c r="DB34" i="9"/>
  <c r="DC34" i="9"/>
  <c r="DD34" i="9"/>
  <c r="DE34" i="9"/>
  <c r="DF34" i="9"/>
  <c r="DG34" i="9"/>
  <c r="DH34" i="9"/>
  <c r="DI34" i="9"/>
  <c r="DJ34" i="9"/>
  <c r="DK34" i="9"/>
  <c r="E34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BB30" i="9"/>
  <c r="BC30" i="9"/>
  <c r="BD30" i="9"/>
  <c r="BE30" i="9"/>
  <c r="BF30" i="9"/>
  <c r="BG30" i="9"/>
  <c r="BH30" i="9"/>
  <c r="BI30" i="9"/>
  <c r="BJ30" i="9"/>
  <c r="BK30" i="9"/>
  <c r="BL30" i="9"/>
  <c r="BM30" i="9"/>
  <c r="BN30" i="9"/>
  <c r="BO30" i="9"/>
  <c r="BP30" i="9"/>
  <c r="BQ30" i="9"/>
  <c r="BR30" i="9"/>
  <c r="BS30" i="9"/>
  <c r="BT30" i="9"/>
  <c r="BU30" i="9"/>
  <c r="BV30" i="9"/>
  <c r="BW30" i="9"/>
  <c r="BX30" i="9"/>
  <c r="BY30" i="9"/>
  <c r="BZ30" i="9"/>
  <c r="CA30" i="9"/>
  <c r="CB30" i="9"/>
  <c r="CC30" i="9"/>
  <c r="CD30" i="9"/>
  <c r="CE30" i="9"/>
  <c r="CF30" i="9"/>
  <c r="CG30" i="9"/>
  <c r="CH30" i="9"/>
  <c r="CI30" i="9"/>
  <c r="CJ30" i="9"/>
  <c r="CK30" i="9"/>
  <c r="CL30" i="9"/>
  <c r="CM30" i="9"/>
  <c r="CN30" i="9"/>
  <c r="CO30" i="9"/>
  <c r="CP30" i="9"/>
  <c r="CQ30" i="9"/>
  <c r="CR30" i="9"/>
  <c r="CS30" i="9"/>
  <c r="CT30" i="9"/>
  <c r="CU30" i="9"/>
  <c r="CV30" i="9"/>
  <c r="CW30" i="9"/>
  <c r="CX30" i="9"/>
  <c r="CY30" i="9"/>
  <c r="CZ30" i="9"/>
  <c r="DA30" i="9"/>
  <c r="DB30" i="9"/>
  <c r="DC30" i="9"/>
  <c r="DD30" i="9"/>
  <c r="DE30" i="9"/>
  <c r="DF30" i="9"/>
  <c r="DG30" i="9"/>
  <c r="DH30" i="9"/>
  <c r="DI30" i="9"/>
  <c r="DJ30" i="9"/>
  <c r="DK30" i="9"/>
  <c r="E30" i="9"/>
  <c r="L41" i="3"/>
  <c r="L40" i="3"/>
  <c r="L39" i="3"/>
  <c r="L38" i="3"/>
  <c r="L37" i="3"/>
  <c r="L36" i="3"/>
  <c r="L35" i="3"/>
  <c r="L34" i="3"/>
  <c r="L33" i="3"/>
  <c r="L32" i="3"/>
  <c r="L31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K41" i="3"/>
  <c r="K40" i="3"/>
  <c r="K39" i="3"/>
  <c r="K38" i="3"/>
  <c r="K37" i="3"/>
  <c r="K36" i="3"/>
  <c r="K35" i="3"/>
  <c r="K34" i="3"/>
  <c r="K33" i="3"/>
  <c r="K32" i="3"/>
  <c r="K31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</calcChain>
</file>

<file path=xl/sharedStrings.xml><?xml version="1.0" encoding="utf-8"?>
<sst xmlns="http://schemas.openxmlformats.org/spreadsheetml/2006/main" count="678" uniqueCount="136">
  <si>
    <t>LG&amp;E and KU Energy LLC</t>
  </si>
  <si>
    <t>4023 Billed Revenue - Electric</t>
  </si>
  <si>
    <t>Last Data Update:</t>
  </si>
  <si>
    <t>04/19/2021 04:06:23</t>
  </si>
  <si>
    <t>Dynamic Filters</t>
  </si>
  <si>
    <t>CC</t>
  </si>
  <si>
    <t>Group Company Code</t>
  </si>
  <si>
    <t>Billing Period</t>
  </si>
  <si>
    <t>Key Figures</t>
  </si>
  <si>
    <t>KWH; ECR; Non-Fuel
ECR</t>
  </si>
  <si>
    <t>KWH</t>
  </si>
  <si>
    <t>ECR</t>
  </si>
  <si>
    <t>Non-Fuel
ECR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</si>
  <si>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</si>
  <si>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</si>
  <si>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</si>
  <si>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</si>
  <si>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</si>
  <si>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</si>
  <si>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</si>
  <si>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</si>
  <si>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</si>
  <si>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</si>
  <si>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</si>
  <si>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</si>
  <si>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</si>
  <si>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</si>
  <si>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</si>
  <si>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</si>
  <si>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</si>
  <si>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</si>
  <si>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</si>
  <si>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</si>
  <si>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</si>
  <si>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</si>
  <si>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</si>
  <si>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</si>
  <si>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</si>
  <si>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</si>
  <si>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</si>
  <si>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</si>
  <si>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</si>
  <si>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</si>
  <si>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</si>
  <si>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</si>
  <si>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</si>
  <si>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Overall Result</t>
  </si>
  <si>
    <t>Rate Category</t>
  </si>
  <si>
    <t>$</t>
  </si>
  <si>
    <t>GS Single Phase - Commercial</t>
  </si>
  <si>
    <t>GS Single Phase Unmetered - Commercial</t>
  </si>
  <si>
    <t>GS Three Phase - Commercial</t>
  </si>
  <si>
    <t>GS Single Phase - Industrial, DSM</t>
  </si>
  <si>
    <t>GS Three Phase - Industrial, DSM</t>
  </si>
  <si>
    <t>Residential (RS)</t>
  </si>
  <si>
    <t>kWh</t>
  </si>
  <si>
    <t>General Service (GS)</t>
  </si>
  <si>
    <t>ECR Surcharge ($)</t>
  </si>
  <si>
    <t>Month</t>
  </si>
  <si>
    <t>Louisville Gas and Electric Company</t>
  </si>
  <si>
    <t>LG&amp;E</t>
  </si>
  <si>
    <t>LGINE651DS</t>
  </si>
  <si>
    <t>LGINE551DS</t>
  </si>
  <si>
    <t>GS Three Phase, NMS - Commercial</t>
  </si>
  <si>
    <t>LGCME657</t>
  </si>
  <si>
    <t>GS Three Phase, Space Heating - Comm</t>
  </si>
  <si>
    <t>LGCME652</t>
  </si>
  <si>
    <t>GS Three Phase Unmetered - Commercial</t>
  </si>
  <si>
    <t>LGCME651UM</t>
  </si>
  <si>
    <t>LGCME651DS</t>
  </si>
  <si>
    <t>GS Single Phase, NMS - Commercial</t>
  </si>
  <si>
    <t>LGCME557</t>
  </si>
  <si>
    <t>GS Single Phase Space Heating - Comm</t>
  </si>
  <si>
    <t>LGCME552</t>
  </si>
  <si>
    <t>LGCME551UM</t>
  </si>
  <si>
    <t>LGCME551DS</t>
  </si>
  <si>
    <t>GS Single Phase, Water Heating - Comm</t>
  </si>
  <si>
    <t>LGCME451</t>
  </si>
  <si>
    <t>Residential Electric Net Metering</t>
  </si>
  <si>
    <t>LGRSE519</t>
  </si>
  <si>
    <t>Residential Electric Service</t>
  </si>
  <si>
    <t>LGRSE511</t>
  </si>
  <si>
    <t>Residential Electric, Water Heating</t>
  </si>
  <si>
    <t>LGRSE411</t>
  </si>
  <si>
    <t>Response to
Q27 Part (a)
$/kWh</t>
  </si>
  <si>
    <t>LGRSE411 Residential Electric, Water Heating; LGRSE511 Residential Electric
Service; LGRSE519 Residential Electric Net Metering; LGCME451 GS Single Phase,
Water Heating - Comm; LGCME551DS GS Single Phase - Commercial; LGCME551UM GS
Single Phase Unmetered - Commercial; LGCME552 GS Single Phase Space Heating -
Comm; LGCME557 GS Single Phase, NMS - Commercial; LGCME651DS GS Three Phase -
Commercial; LGCME651UM GS Three Phase Unmetered - Commercial; LGCME652 GS Three
Phase, Space Heating - Comm; LGCME657 GS Three Phase, NMS - Commercial;
LGINE551DS GS Single Phase - Industrial, DSM; LGINE651DS GS Three Phase -
Industrial, DSM</t>
  </si>
  <si>
    <t>2018/01 - 2020/12</t>
  </si>
  <si>
    <t>2018/01</t>
  </si>
  <si>
    <t>2018/02</t>
  </si>
  <si>
    <t>2018/03</t>
  </si>
  <si>
    <t>TOTAL</t>
  </si>
  <si>
    <t>Number of Customers</t>
  </si>
  <si>
    <t>Response to 
Q27 Part (b)
Average ECR Surcharge ($)</t>
  </si>
  <si>
    <t>Attachment to Response to Question No. 27</t>
  </si>
  <si>
    <t>LG&amp;E Annual Summary - FERC Form 1</t>
  </si>
  <si>
    <t>Average Customer Count by Tariff Level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</si>
  <si>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</si>
  <si>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</si>
  <si>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</si>
  <si>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</si>
  <si>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</si>
  <si>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</si>
  <si>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</si>
  <si>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</si>
  <si>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</si>
  <si>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</si>
  <si>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</si>
  <si>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</si>
  <si>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RS</t>
  </si>
  <si>
    <t>RTODE</t>
  </si>
  <si>
    <t>RTODD</t>
  </si>
  <si>
    <t>VFD</t>
  </si>
  <si>
    <t>GS</t>
  </si>
  <si>
    <t>PS</t>
  </si>
  <si>
    <t>LS</t>
  </si>
  <si>
    <t>RLS</t>
  </si>
  <si>
    <t>EF</t>
  </si>
  <si>
    <t>OTHERS</t>
  </si>
  <si>
    <t>SUM</t>
  </si>
  <si>
    <t>RESULT</t>
  </si>
  <si>
    <t>error check</t>
  </si>
  <si>
    <t>CSR</t>
  </si>
  <si>
    <t>TODS</t>
  </si>
  <si>
    <t>TODP</t>
  </si>
  <si>
    <t>RTS</t>
  </si>
  <si>
    <t>LE</t>
  </si>
  <si>
    <t>TE</t>
  </si>
  <si>
    <t>EVC</t>
  </si>
  <si>
    <t>SPS</t>
  </si>
  <si>
    <t>OSL</t>
  </si>
  <si>
    <t>LQF</t>
  </si>
  <si>
    <t>SQF</t>
  </si>
  <si>
    <t>STOD</t>
  </si>
  <si>
    <t>SPEC</t>
  </si>
  <si>
    <t>Grand Total</t>
  </si>
  <si>
    <t>Response to 
Q27 Part (b)
Average ECR 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</si>
</sst>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-#,##0;#,##0;@"/>
    <numFmt numFmtId="165" formatCode="#,##0.00;\-#,##0.00;#,##0.00;@"/>
    <numFmt numFmtId="166" formatCode="_(* #,##0_);_(* \(#,##0\);_(* &quot;-&quot;??_);_(@_)"/>
    <numFmt numFmtId="168" formatCode="_(&quot;$&quot;* #,##0.00000_);_(&quot;$&quot;* \(#,##0.00000\);_(&quot;$&quot;* &quot;-&quot;??_);_(@_)"/>
    <numFmt numFmtId="169" formatCode="[$-409]mmm\-yy;@"/>
    <numFmt numFmtId="170" formatCode=";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B60005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5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/>
      <diagonal/>
    </border>
    <border>
      <left/>
      <right/>
      <top style="medium">
        <color rgb="FFAEAEAE"/>
      </top>
      <bottom/>
      <diagonal/>
    </border>
    <border>
      <left/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/>
      <top/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0">
    <xf numFmtId="0" fontId="0" fillId="0" borderId="0" xfId="0"/>
    <xf numFmtId="166" fontId="0" fillId="0" borderId="0" xfId="1" applyNumberFormat="1" applyFont="1"/>
    <xf numFmtId="169" fontId="0" fillId="0" borderId="0" xfId="0" applyNumberFormat="1"/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166" fontId="0" fillId="0" borderId="0" xfId="1" applyNumberFormat="1" applyFont="1" applyAlignment="1">
      <alignment horizontal="center"/>
    </xf>
    <xf numFmtId="0" fontId="16" fillId="0" borderId="0" xfId="0" applyFont="1"/>
    <xf numFmtId="0" fontId="16" fillId="0" borderId="19" xfId="0" applyFont="1" applyFill="1" applyBorder="1" applyAlignment="1">
      <alignment horizontal="center" wrapText="1"/>
    </xf>
    <xf numFmtId="168" fontId="16" fillId="0" borderId="0" xfId="2" applyNumberFormat="1" applyFont="1" applyFill="1" applyAlignment="1">
      <alignment horizontal="center"/>
    </xf>
    <xf numFmtId="44" fontId="16" fillId="0" borderId="0" xfId="2" applyNumberFormat="1" applyFont="1" applyFill="1" applyAlignment="1">
      <alignment horizontal="center"/>
    </xf>
    <xf numFmtId="166" fontId="1" fillId="0" borderId="0" xfId="1" applyNumberFormat="1" applyFont="1"/>
    <xf numFmtId="0" fontId="0" fillId="38" borderId="0" xfId="0" applyFill="1"/>
    <xf numFmtId="166" fontId="0" fillId="39" borderId="19" xfId="1" applyNumberFormat="1" applyFont="1" applyFill="1" applyBorder="1" applyAlignment="1">
      <alignment horizontal="center"/>
    </xf>
    <xf numFmtId="166" fontId="1" fillId="39" borderId="19" xfId="1" applyNumberFormat="1" applyFont="1" applyFill="1" applyBorder="1" applyAlignment="1">
      <alignment horizontal="center"/>
    </xf>
    <xf numFmtId="49" fontId="0" fillId="38" borderId="0" xfId="0" applyNumberFormat="1" applyFill="1"/>
    <xf numFmtId="166" fontId="0" fillId="0" borderId="0" xfId="0" applyNumberFormat="1"/>
    <xf numFmtId="166" fontId="0" fillId="0" borderId="19" xfId="1" applyNumberFormat="1" applyFont="1" applyBorder="1"/>
    <xf numFmtId="166" fontId="1" fillId="0" borderId="19" xfId="1" applyNumberFormat="1" applyFont="1" applyBorder="1"/>
    <xf numFmtId="49" fontId="23" fillId="38" borderId="0" xfId="0" applyNumberFormat="1" applyFont="1" applyFill="1" applyAlignment="1">
      <alignment horizontal="right"/>
    </xf>
    <xf numFmtId="166" fontId="0" fillId="0" borderId="19" xfId="1" applyNumberFormat="1" applyFont="1" applyFill="1" applyBorder="1"/>
    <xf numFmtId="166" fontId="1" fillId="0" borderId="19" xfId="1" applyNumberFormat="1" applyFont="1" applyFill="1" applyBorder="1"/>
    <xf numFmtId="0" fontId="24" fillId="0" borderId="0" xfId="0" applyFont="1"/>
    <xf numFmtId="0" fontId="0" fillId="40" borderId="0" xfId="0" applyFill="1"/>
    <xf numFmtId="49" fontId="0" fillId="40" borderId="0" xfId="0" applyNumberFormat="1" applyFill="1"/>
    <xf numFmtId="166" fontId="0" fillId="0" borderId="0" xfId="1" applyNumberFormat="1" applyFont="1" applyBorder="1"/>
    <xf numFmtId="166" fontId="1" fillId="0" borderId="0" xfId="1" applyNumberFormat="1" applyFont="1" applyBorder="1"/>
    <xf numFmtId="0" fontId="23" fillId="40" borderId="0" xfId="0" applyFont="1" applyFill="1" applyAlignment="1">
      <alignment horizontal="right"/>
    </xf>
    <xf numFmtId="49" fontId="23" fillId="40" borderId="0" xfId="0" applyNumberFormat="1" applyFont="1" applyFill="1" applyAlignment="1">
      <alignment horizontal="right"/>
    </xf>
    <xf numFmtId="166" fontId="0" fillId="0" borderId="0" xfId="1" applyNumberFormat="1" applyFont="1" applyFill="1"/>
    <xf numFmtId="166" fontId="1" fillId="0" borderId="0" xfId="1" applyNumberFormat="1" applyFont="1" applyFill="1"/>
    <xf numFmtId="0" fontId="0" fillId="41" borderId="0" xfId="0" applyFill="1"/>
    <xf numFmtId="49" fontId="0" fillId="41" borderId="0" xfId="0" applyNumberFormat="1" applyFill="1"/>
    <xf numFmtId="0" fontId="23" fillId="41" borderId="0" xfId="0" applyFont="1" applyFill="1" applyAlignment="1">
      <alignment horizontal="right"/>
    </xf>
    <xf numFmtId="49" fontId="23" fillId="41" borderId="0" xfId="0" applyNumberFormat="1" applyFont="1" applyFill="1" applyAlignment="1">
      <alignment horizontal="right"/>
    </xf>
    <xf numFmtId="0" fontId="0" fillId="42" borderId="0" xfId="0" applyFill="1"/>
    <xf numFmtId="49" fontId="0" fillId="42" borderId="0" xfId="0" applyNumberFormat="1" applyFill="1"/>
    <xf numFmtId="0" fontId="23" fillId="42" borderId="0" xfId="0" applyFont="1" applyFill="1" applyAlignment="1">
      <alignment horizontal="right"/>
    </xf>
    <xf numFmtId="49" fontId="23" fillId="42" borderId="0" xfId="0" applyNumberFormat="1" applyFont="1" applyFill="1" applyAlignment="1">
      <alignment horizontal="right"/>
    </xf>
    <xf numFmtId="0" fontId="0" fillId="43" borderId="0" xfId="0" applyFill="1"/>
    <xf numFmtId="0" fontId="0" fillId="43" borderId="0" xfId="0" applyFill="1" applyAlignment="1">
      <alignment horizontal="right"/>
    </xf>
    <xf numFmtId="0" fontId="23" fillId="43" borderId="0" xfId="0" applyFont="1" applyFill="1" applyAlignment="1">
      <alignment horizontal="right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44" fontId="0" fillId="0" borderId="0" xfId="2" applyFont="1" applyAlignment="1">
      <alignment horizontal="center"/>
    </xf>
    <xf numFmtId="49" fontId="18" fillId="33" borderId="0" xfId="0" applyNumberFormat="1" applyFont="1" applyFill="1" applyAlignment="1"/>
    <xf numFmtId="0" fontId="0" fillId="0" borderId="0" xfId="0" applyAlignment="1"/>
    <xf numFmtId="0" fontId="19" fillId="0" borderId="0" xfId="0" applyFont="1" applyAlignment="1"/>
    <xf numFmtId="49" fontId="20" fillId="33" borderId="0" xfId="0" applyNumberFormat="1" applyFont="1" applyFill="1" applyAlignment="1"/>
    <xf numFmtId="170" fontId="22" fillId="33" borderId="0" xfId="0" applyNumberFormat="1" applyFont="1" applyFill="1" applyAlignment="1"/>
    <xf numFmtId="49" fontId="22" fillId="33" borderId="0" xfId="0" applyNumberFormat="1" applyFont="1" applyFill="1" applyAlignment="1"/>
    <xf numFmtId="49" fontId="22" fillId="34" borderId="10" xfId="0" applyNumberFormat="1" applyFont="1" applyFill="1" applyBorder="1" applyAlignment="1">
      <alignment horizontal="right" vertical="center"/>
    </xf>
    <xf numFmtId="49" fontId="22" fillId="34" borderId="10" xfId="0" applyNumberFormat="1" applyFont="1" applyFill="1" applyBorder="1" applyAlignment="1">
      <alignment horizontal="left" vertical="center"/>
    </xf>
    <xf numFmtId="49" fontId="22" fillId="35" borderId="10" xfId="0" applyNumberFormat="1" applyFont="1" applyFill="1" applyBorder="1" applyAlignment="1">
      <alignment horizontal="left" vertical="center"/>
    </xf>
    <xf numFmtId="49" fontId="0" fillId="34" borderId="10" xfId="0" applyNumberFormat="1" applyFill="1" applyBorder="1" applyAlignment="1">
      <alignment horizontal="right" vertical="center"/>
    </xf>
    <xf numFmtId="49" fontId="22" fillId="35" borderId="10" xfId="0" applyNumberFormat="1" applyFont="1" applyFill="1" applyBorder="1" applyAlignment="1">
      <alignment horizontal="right" vertical="center"/>
    </xf>
    <xf numFmtId="164" fontId="22" fillId="33" borderId="10" xfId="0" applyNumberFormat="1" applyFont="1" applyFill="1" applyBorder="1" applyAlignment="1">
      <alignment horizontal="right" vertical="center"/>
    </xf>
    <xf numFmtId="164" fontId="22" fillId="35" borderId="10" xfId="0" applyNumberFormat="1" applyFont="1" applyFill="1" applyBorder="1" applyAlignment="1">
      <alignment horizontal="right" vertical="center"/>
    </xf>
    <xf numFmtId="165" fontId="22" fillId="33" borderId="10" xfId="0" applyNumberFormat="1" applyFont="1" applyFill="1" applyBorder="1" applyAlignment="1">
      <alignment horizontal="right" vertical="center"/>
    </xf>
    <xf numFmtId="165" fontId="22" fillId="35" borderId="10" xfId="0" applyNumberFormat="1" applyFont="1" applyFill="1" applyBorder="1" applyAlignment="1">
      <alignment horizontal="right" vertical="center"/>
    </xf>
    <xf numFmtId="164" fontId="22" fillId="36" borderId="10" xfId="0" applyNumberFormat="1" applyFont="1" applyFill="1" applyBorder="1" applyAlignment="1">
      <alignment horizontal="right" vertical="center"/>
    </xf>
    <xf numFmtId="165" fontId="22" fillId="36" borderId="10" xfId="0" applyNumberFormat="1" applyFont="1" applyFill="1" applyBorder="1" applyAlignment="1">
      <alignment horizontal="right" vertical="center"/>
    </xf>
    <xf numFmtId="0" fontId="22" fillId="33" borderId="10" xfId="0" applyFont="1" applyFill="1" applyBorder="1" applyAlignment="1">
      <alignment horizontal="right" vertical="center"/>
    </xf>
    <xf numFmtId="164" fontId="22" fillId="37" borderId="10" xfId="0" applyNumberFormat="1" applyFont="1" applyFill="1" applyBorder="1" applyAlignment="1">
      <alignment horizontal="right" vertical="center"/>
    </xf>
    <xf numFmtId="0" fontId="22" fillId="36" borderId="10" xfId="0" applyFont="1" applyFill="1" applyBorder="1" applyAlignment="1">
      <alignment horizontal="right" vertical="center"/>
    </xf>
    <xf numFmtId="0" fontId="22" fillId="35" borderId="10" xfId="0" applyFont="1" applyFill="1" applyBorder="1" applyAlignment="1">
      <alignment horizontal="right" vertical="center"/>
    </xf>
    <xf numFmtId="49" fontId="22" fillId="34" borderId="17" xfId="0" applyNumberFormat="1" applyFont="1" applyFill="1" applyBorder="1" applyAlignment="1">
      <alignment horizontal="left" vertical="center"/>
    </xf>
    <xf numFmtId="49" fontId="22" fillId="34" borderId="18" xfId="0" applyNumberFormat="1" applyFont="1" applyFill="1" applyBorder="1" applyAlignment="1">
      <alignment horizontal="left" vertical="center"/>
    </xf>
    <xf numFmtId="170" fontId="21" fillId="33" borderId="0" xfId="0" applyNumberFormat="1" applyFont="1" applyFill="1" applyAlignment="1"/>
    <xf numFmtId="49" fontId="0" fillId="34" borderId="11" xfId="0" applyNumberFormat="1" applyFill="1" applyBorder="1" applyAlignment="1">
      <alignment vertical="center"/>
    </xf>
    <xf numFmtId="49" fontId="0" fillId="34" borderId="12" xfId="0" applyNumberFormat="1" applyFill="1" applyBorder="1" applyAlignment="1">
      <alignment vertical="center"/>
    </xf>
    <xf numFmtId="49" fontId="0" fillId="34" borderId="13" xfId="0" applyNumberFormat="1" applyFill="1" applyBorder="1" applyAlignment="1">
      <alignment vertical="center"/>
    </xf>
    <xf numFmtId="49" fontId="0" fillId="34" borderId="14" xfId="0" applyNumberFormat="1" applyFill="1" applyBorder="1" applyAlignment="1">
      <alignment vertical="center"/>
    </xf>
    <xf numFmtId="49" fontId="0" fillId="34" borderId="15" xfId="0" applyNumberFormat="1" applyFill="1" applyBorder="1" applyAlignment="1">
      <alignment vertical="center"/>
    </xf>
    <xf numFmtId="49" fontId="0" fillId="34" borderId="16" xfId="0" applyNumberFormat="1" applyFill="1" applyBorder="1" applyAlignment="1">
      <alignment vertical="center"/>
    </xf>
    <xf numFmtId="166" fontId="0" fillId="0" borderId="0" xfId="0" applyNumberFormat="1" applyFill="1"/>
    <xf numFmtId="166" fontId="0" fillId="0" borderId="19" xfId="0" applyNumberFormat="1" applyFill="1" applyBorder="1"/>
    <xf numFmtId="0" fontId="0" fillId="0" borderId="0" xfId="0" applyFill="1"/>
    <xf numFmtId="0" fontId="0" fillId="0" borderId="0" xfId="0" applyFill="1" applyAlignme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zoomScale="90" zoomScaleNormal="90" workbookViewId="0"/>
  </sheetViews>
  <sheetFormatPr defaultRowHeight="14.5" x14ac:dyDescent="0.35"/>
  <cols>
    <col min="2" max="6" width="16.26953125" style="3" customWidth="1"/>
    <col min="7" max="7" width="2.26953125" customWidth="1"/>
    <col min="8" max="12" width="16.26953125" customWidth="1"/>
    <col min="14" max="14" width="10" bestFit="1" customWidth="1"/>
  </cols>
  <sheetData>
    <row r="1" spans="1:12" x14ac:dyDescent="0.35">
      <c r="A1" s="7" t="s">
        <v>59</v>
      </c>
    </row>
    <row r="2" spans="1:12" x14ac:dyDescent="0.35">
      <c r="A2" t="s">
        <v>93</v>
      </c>
    </row>
    <row r="4" spans="1:12" x14ac:dyDescent="0.35">
      <c r="B4" s="42" t="s">
        <v>54</v>
      </c>
      <c r="C4" s="43"/>
      <c r="D4" s="43"/>
      <c r="E4" s="43"/>
      <c r="F4" s="44"/>
      <c r="H4" s="42" t="s">
        <v>56</v>
      </c>
      <c r="I4" s="43"/>
      <c r="J4" s="43"/>
      <c r="K4" s="43"/>
      <c r="L4" s="44"/>
    </row>
    <row r="5" spans="1:12" ht="58" x14ac:dyDescent="0.35">
      <c r="A5" s="4" t="s">
        <v>58</v>
      </c>
      <c r="B5" s="4" t="s">
        <v>55</v>
      </c>
      <c r="C5" s="5" t="s">
        <v>91</v>
      </c>
      <c r="D5" s="5" t="s">
        <v>57</v>
      </c>
      <c r="E5" s="8" t="s">
        <v>84</v>
      </c>
      <c r="F5" s="8" t="s">
        <v>92</v>
      </c>
      <c r="H5" s="4" t="s">
        <v>55</v>
      </c>
      <c r="I5" s="5" t="s">
        <v>91</v>
      </c>
      <c r="J5" s="5" t="s">
        <v>57</v>
      </c>
      <c r="K5" s="8" t="s">
        <v>84</v>
      </c>
      <c r="L5" s="8" t="s">
        <v>135</v>
      </c>
    </row>
    <row r="6" spans="1:12" x14ac:dyDescent="0.35">
      <c r="A6" s="2">
        <v>43101</v>
      </c>
      <c r="B6" s="6">
        <v>424471589</v>
      </c>
      <c r="C6" s="6">
        <v>365442</v>
      </c>
      <c r="D6" s="45">
        <v>3663493.0399999996</v>
      </c>
      <c r="E6" s="9">
        <f>D6/B6</f>
        <v>8.6307143633116042E-3</v>
      </c>
      <c r="F6" s="10">
        <f>D6/C6</f>
        <v>10.024827578658172</v>
      </c>
      <c r="H6" s="1">
        <v>114975518</v>
      </c>
      <c r="I6" s="1">
        <v>44901</v>
      </c>
      <c r="J6" s="45">
        <v>1239781.6499999999</v>
      </c>
      <c r="K6" s="9">
        <f>J6/H6</f>
        <v>1.0783005561236087E-2</v>
      </c>
      <c r="L6" s="10">
        <f>J6/I6</f>
        <v>27.611448520077502</v>
      </c>
    </row>
    <row r="7" spans="1:12" x14ac:dyDescent="0.35">
      <c r="A7" s="2">
        <v>43132</v>
      </c>
      <c r="B7" s="6">
        <v>329553829</v>
      </c>
      <c r="C7" s="6">
        <v>362144</v>
      </c>
      <c r="D7" s="45">
        <v>2780827.4699999997</v>
      </c>
      <c r="E7" s="9">
        <f t="shared" ref="E7:E41" si="0">D7/B7</f>
        <v>8.4381585807640543E-3</v>
      </c>
      <c r="F7" s="10">
        <f t="shared" ref="F7:F41" si="1">D7/C7</f>
        <v>7.6787892937615965</v>
      </c>
      <c r="H7" s="1">
        <v>100625496</v>
      </c>
      <c r="I7" s="1">
        <v>44408</v>
      </c>
      <c r="J7" s="45">
        <v>1087569.8</v>
      </c>
      <c r="K7" s="9">
        <f t="shared" ref="K7:K41" si="2">J7/H7</f>
        <v>1.0808093805569912E-2</v>
      </c>
      <c r="L7" s="10">
        <f t="shared" ref="L7:L41" si="3">J7/I7</f>
        <v>24.49040263015673</v>
      </c>
    </row>
    <row r="8" spans="1:12" x14ac:dyDescent="0.35">
      <c r="A8" s="2">
        <v>43160</v>
      </c>
      <c r="B8" s="6">
        <v>268669630</v>
      </c>
      <c r="C8" s="6">
        <v>363336</v>
      </c>
      <c r="D8" s="45">
        <v>910932.07000000007</v>
      </c>
      <c r="E8" s="9">
        <f t="shared" si="0"/>
        <v>3.3905286205962322E-3</v>
      </c>
      <c r="F8" s="10">
        <f t="shared" si="1"/>
        <v>2.5071340852544202</v>
      </c>
      <c r="H8" s="1">
        <v>90978606</v>
      </c>
      <c r="I8" s="1">
        <v>44454</v>
      </c>
      <c r="J8" s="45">
        <v>409384.63</v>
      </c>
      <c r="K8" s="9">
        <f t="shared" si="2"/>
        <v>4.4997900935083573E-3</v>
      </c>
      <c r="L8" s="10">
        <f t="shared" si="3"/>
        <v>9.2091742025464534</v>
      </c>
    </row>
    <row r="9" spans="1:12" x14ac:dyDescent="0.35">
      <c r="A9" s="2">
        <v>43191</v>
      </c>
      <c r="B9" s="6">
        <v>273961321</v>
      </c>
      <c r="C9" s="6">
        <v>363610</v>
      </c>
      <c r="D9" s="45">
        <v>545042.06999999995</v>
      </c>
      <c r="E9" s="9">
        <f t="shared" si="0"/>
        <v>1.9894854792293836E-3</v>
      </c>
      <c r="F9" s="10">
        <f t="shared" si="1"/>
        <v>1.4989743681416901</v>
      </c>
      <c r="H9" s="1">
        <v>94291421</v>
      </c>
      <c r="I9" s="1">
        <v>44558</v>
      </c>
      <c r="J9" s="45">
        <v>232435.66</v>
      </c>
      <c r="K9" s="9">
        <f t="shared" si="2"/>
        <v>2.4650774962867513E-3</v>
      </c>
      <c r="L9" s="10">
        <f t="shared" si="3"/>
        <v>5.2164742582701198</v>
      </c>
    </row>
    <row r="10" spans="1:12" x14ac:dyDescent="0.35">
      <c r="A10" s="2">
        <v>43221</v>
      </c>
      <c r="B10" s="6">
        <v>310825066</v>
      </c>
      <c r="C10" s="6">
        <v>364284</v>
      </c>
      <c r="D10" s="45">
        <v>671831.71000000008</v>
      </c>
      <c r="E10" s="9">
        <f t="shared" si="0"/>
        <v>2.1614463680351961E-3</v>
      </c>
      <c r="F10" s="10">
        <f t="shared" si="1"/>
        <v>1.844252588639633</v>
      </c>
      <c r="H10" s="1">
        <v>106017578</v>
      </c>
      <c r="I10" s="1">
        <v>44630</v>
      </c>
      <c r="J10" s="45">
        <v>289795.09999999998</v>
      </c>
      <c r="K10" s="9">
        <f t="shared" si="2"/>
        <v>2.7334627470927508E-3</v>
      </c>
      <c r="L10" s="10">
        <f t="shared" si="3"/>
        <v>6.4932803047277607</v>
      </c>
    </row>
    <row r="11" spans="1:12" x14ac:dyDescent="0.35">
      <c r="A11" s="2">
        <v>43252</v>
      </c>
      <c r="B11" s="6">
        <v>435497032</v>
      </c>
      <c r="C11" s="6">
        <v>364648</v>
      </c>
      <c r="D11" s="45">
        <v>911058.40999999992</v>
      </c>
      <c r="E11" s="9">
        <f t="shared" si="0"/>
        <v>2.0919968290392388E-3</v>
      </c>
      <c r="F11" s="10">
        <f t="shared" si="1"/>
        <v>2.4984599120247468</v>
      </c>
      <c r="H11" s="1">
        <v>122959206</v>
      </c>
      <c r="I11" s="1">
        <v>44716</v>
      </c>
      <c r="J11" s="45">
        <v>322403.50999999995</v>
      </c>
      <c r="K11" s="9">
        <f t="shared" si="2"/>
        <v>2.6220363687123999E-3</v>
      </c>
      <c r="L11" s="10">
        <f t="shared" si="3"/>
        <v>7.2100257178638509</v>
      </c>
    </row>
    <row r="12" spans="1:12" x14ac:dyDescent="0.35">
      <c r="A12" s="2">
        <v>43282</v>
      </c>
      <c r="B12" s="6">
        <v>516209377</v>
      </c>
      <c r="C12" s="6">
        <v>365081</v>
      </c>
      <c r="D12" s="45">
        <v>123815.23999999999</v>
      </c>
      <c r="E12" s="9">
        <f t="shared" si="0"/>
        <v>2.3985468981513675E-4</v>
      </c>
      <c r="F12" s="10">
        <f t="shared" si="1"/>
        <v>0.33914457339604087</v>
      </c>
      <c r="H12" s="1">
        <v>136456184</v>
      </c>
      <c r="I12" s="1">
        <v>44695</v>
      </c>
      <c r="J12" s="45">
        <v>40234.569999999992</v>
      </c>
      <c r="K12" s="9">
        <f t="shared" si="2"/>
        <v>2.9485340144056783E-4</v>
      </c>
      <c r="L12" s="10">
        <f t="shared" si="3"/>
        <v>0.90020293097661919</v>
      </c>
    </row>
    <row r="13" spans="1:12" x14ac:dyDescent="0.35">
      <c r="A13" s="2">
        <v>43313</v>
      </c>
      <c r="B13" s="6">
        <v>463925659</v>
      </c>
      <c r="C13" s="6">
        <v>365345</v>
      </c>
      <c r="D13" s="45">
        <v>-1264862.6399999999</v>
      </c>
      <c r="E13" s="9">
        <f t="shared" si="0"/>
        <v>-2.7264338918576605E-3</v>
      </c>
      <c r="F13" s="10">
        <f t="shared" si="1"/>
        <v>-3.4621046955617292</v>
      </c>
      <c r="H13" s="1">
        <v>126915126</v>
      </c>
      <c r="I13" s="1">
        <v>44703</v>
      </c>
      <c r="J13" s="45">
        <v>-434418.45</v>
      </c>
      <c r="K13" s="9">
        <f t="shared" si="2"/>
        <v>-3.4229052414130687E-3</v>
      </c>
      <c r="L13" s="10">
        <f t="shared" si="3"/>
        <v>-9.7178813502449497</v>
      </c>
    </row>
    <row r="14" spans="1:12" x14ac:dyDescent="0.35">
      <c r="A14" s="2">
        <v>43344</v>
      </c>
      <c r="B14" s="6">
        <v>438850014</v>
      </c>
      <c r="C14" s="6">
        <v>365824</v>
      </c>
      <c r="D14" s="45">
        <v>-1619165.17</v>
      </c>
      <c r="E14" s="9">
        <f t="shared" si="0"/>
        <v>-3.6895639018938256E-3</v>
      </c>
      <c r="F14" s="10">
        <f t="shared" si="1"/>
        <v>-4.4260769386371583</v>
      </c>
      <c r="H14" s="1">
        <v>124329906</v>
      </c>
      <c r="I14" s="1">
        <v>44735</v>
      </c>
      <c r="J14" s="45">
        <v>-572011.05999999994</v>
      </c>
      <c r="K14" s="9">
        <f t="shared" si="2"/>
        <v>-4.6007519703264305E-3</v>
      </c>
      <c r="L14" s="10">
        <f t="shared" si="3"/>
        <v>-12.786656085838827</v>
      </c>
    </row>
    <row r="15" spans="1:12" x14ac:dyDescent="0.35">
      <c r="A15" s="2">
        <v>43374</v>
      </c>
      <c r="B15" s="6">
        <v>349816686</v>
      </c>
      <c r="C15" s="6">
        <v>366112</v>
      </c>
      <c r="D15" s="45">
        <v>-1146971.97</v>
      </c>
      <c r="E15" s="9">
        <f t="shared" si="0"/>
        <v>-3.2787800465298557E-3</v>
      </c>
      <c r="F15" s="10">
        <f t="shared" si="1"/>
        <v>-3.1328445120618826</v>
      </c>
      <c r="H15" s="1">
        <v>110496539</v>
      </c>
      <c r="I15" s="1">
        <v>44734</v>
      </c>
      <c r="J15" s="45">
        <v>-449641.99999999994</v>
      </c>
      <c r="K15" s="9">
        <f t="shared" si="2"/>
        <v>-4.0692858262284569E-3</v>
      </c>
      <c r="L15" s="10">
        <f t="shared" si="3"/>
        <v>-10.051459739795233</v>
      </c>
    </row>
    <row r="16" spans="1:12" x14ac:dyDescent="0.35">
      <c r="A16" s="2">
        <v>43405</v>
      </c>
      <c r="B16" s="6">
        <v>257893030</v>
      </c>
      <c r="C16" s="6">
        <v>366928</v>
      </c>
      <c r="D16" s="45">
        <v>-705339.57000000007</v>
      </c>
      <c r="E16" s="9">
        <f t="shared" si="0"/>
        <v>-2.7350082706771874E-3</v>
      </c>
      <c r="F16" s="10">
        <f t="shared" si="1"/>
        <v>-1.9222833089870495</v>
      </c>
      <c r="H16" s="1">
        <v>87874862</v>
      </c>
      <c r="I16" s="1">
        <v>44752</v>
      </c>
      <c r="J16" s="45">
        <v>-297427.93</v>
      </c>
      <c r="K16" s="9">
        <f t="shared" si="2"/>
        <v>-3.3846759270017403E-3</v>
      </c>
      <c r="L16" s="10">
        <f t="shared" si="3"/>
        <v>-6.6461371558813012</v>
      </c>
    </row>
    <row r="17" spans="1:12" x14ac:dyDescent="0.35">
      <c r="A17" s="2">
        <v>43435</v>
      </c>
      <c r="B17" s="6">
        <v>323283417</v>
      </c>
      <c r="C17" s="6">
        <v>367302</v>
      </c>
      <c r="D17" s="45">
        <v>-104564.90000000001</v>
      </c>
      <c r="E17" s="9">
        <f t="shared" si="0"/>
        <v>-3.2344653174709549E-4</v>
      </c>
      <c r="F17" s="10">
        <f t="shared" si="1"/>
        <v>-0.2846837207529499</v>
      </c>
      <c r="H17" s="1">
        <v>96420304</v>
      </c>
      <c r="I17" s="1">
        <v>44758</v>
      </c>
      <c r="J17" s="45">
        <v>-39849.030000000006</v>
      </c>
      <c r="K17" s="9">
        <f t="shared" si="2"/>
        <v>-4.1328463349379202E-4</v>
      </c>
      <c r="L17" s="10">
        <f t="shared" si="3"/>
        <v>-0.89032195361723054</v>
      </c>
    </row>
    <row r="18" spans="1:12" x14ac:dyDescent="0.35">
      <c r="A18" s="2">
        <v>43466</v>
      </c>
      <c r="B18" s="6">
        <v>348328048</v>
      </c>
      <c r="C18" s="6">
        <v>367843</v>
      </c>
      <c r="D18" s="45">
        <v>426735.73</v>
      </c>
      <c r="E18" s="9">
        <f t="shared" si="0"/>
        <v>1.2250972393701698E-3</v>
      </c>
      <c r="F18" s="10">
        <f t="shared" si="1"/>
        <v>1.1601028971599296</v>
      </c>
      <c r="H18" s="1">
        <v>100635051</v>
      </c>
      <c r="I18" s="1">
        <v>44760</v>
      </c>
      <c r="J18" s="45">
        <v>153999.23000000004</v>
      </c>
      <c r="K18" s="9">
        <f t="shared" si="2"/>
        <v>1.5302742778954823E-3</v>
      </c>
      <c r="L18" s="10">
        <f t="shared" si="3"/>
        <v>3.4405547363717615</v>
      </c>
    </row>
    <row r="19" spans="1:12" x14ac:dyDescent="0.35">
      <c r="A19" s="2">
        <v>43497</v>
      </c>
      <c r="B19" s="6">
        <v>346822018</v>
      </c>
      <c r="C19" s="6">
        <v>368091</v>
      </c>
      <c r="D19" s="45">
        <v>-168536.84999999998</v>
      </c>
      <c r="E19" s="9">
        <f t="shared" si="0"/>
        <v>-4.8594622386402233E-4</v>
      </c>
      <c r="F19" s="10">
        <f t="shared" si="1"/>
        <v>-0.45786734801991891</v>
      </c>
      <c r="H19" s="1">
        <v>102848566</v>
      </c>
      <c r="I19" s="1">
        <v>44753</v>
      </c>
      <c r="J19" s="45">
        <v>-61609.12999999999</v>
      </c>
      <c r="K19" s="9">
        <f t="shared" si="2"/>
        <v>-5.9902760336007005E-4</v>
      </c>
      <c r="L19" s="10">
        <f t="shared" si="3"/>
        <v>-1.3766480459410539</v>
      </c>
    </row>
    <row r="20" spans="1:12" x14ac:dyDescent="0.35">
      <c r="A20" s="2">
        <v>43525</v>
      </c>
      <c r="B20" s="6">
        <v>298895977</v>
      </c>
      <c r="C20" s="6">
        <v>368211</v>
      </c>
      <c r="D20" s="45">
        <v>-22079.05</v>
      </c>
      <c r="E20" s="9">
        <f t="shared" si="0"/>
        <v>-7.3868675723260066E-5</v>
      </c>
      <c r="F20" s="10">
        <f t="shared" si="1"/>
        <v>-5.9963037497521798E-2</v>
      </c>
      <c r="H20" s="1">
        <v>92876908</v>
      </c>
      <c r="I20" s="1">
        <v>44766</v>
      </c>
      <c r="J20" s="45">
        <v>-8718.66</v>
      </c>
      <c r="K20" s="9">
        <f t="shared" si="2"/>
        <v>-9.3873280105319609E-5</v>
      </c>
      <c r="L20" s="10">
        <f t="shared" si="3"/>
        <v>-0.19476075593084036</v>
      </c>
    </row>
    <row r="21" spans="1:12" x14ac:dyDescent="0.35">
      <c r="A21" s="2">
        <v>43556</v>
      </c>
      <c r="B21" s="6">
        <v>247831046</v>
      </c>
      <c r="C21" s="6">
        <v>368107</v>
      </c>
      <c r="D21" s="45">
        <v>143214.56999999998</v>
      </c>
      <c r="E21" s="9">
        <f t="shared" si="0"/>
        <v>5.7787178931569363E-4</v>
      </c>
      <c r="F21" s="10">
        <f t="shared" si="1"/>
        <v>0.38905690465000659</v>
      </c>
      <c r="H21" s="1">
        <v>88180423</v>
      </c>
      <c r="I21" s="1">
        <v>44762</v>
      </c>
      <c r="J21" s="45">
        <v>61998.03</v>
      </c>
      <c r="K21" s="9">
        <f t="shared" si="2"/>
        <v>7.0308156720908443E-4</v>
      </c>
      <c r="L21" s="10">
        <f t="shared" si="3"/>
        <v>1.3850594254054778</v>
      </c>
    </row>
    <row r="22" spans="1:12" x14ac:dyDescent="0.35">
      <c r="A22" s="2">
        <v>43586</v>
      </c>
      <c r="B22" s="6">
        <v>278174783</v>
      </c>
      <c r="C22" s="6">
        <v>368288</v>
      </c>
      <c r="D22" s="45">
        <v>115852.67</v>
      </c>
      <c r="E22" s="9">
        <f t="shared" si="0"/>
        <v>4.1647437898783228E-4</v>
      </c>
      <c r="F22" s="10">
        <f t="shared" si="1"/>
        <v>0.31457085215917979</v>
      </c>
      <c r="H22" s="1">
        <v>99212748</v>
      </c>
      <c r="I22" s="1">
        <v>44808</v>
      </c>
      <c r="J22" s="45">
        <v>51916.319999999992</v>
      </c>
      <c r="K22" s="9">
        <f t="shared" si="2"/>
        <v>5.2328275394609568E-4</v>
      </c>
      <c r="L22" s="10">
        <f t="shared" si="3"/>
        <v>1.1586395286555971</v>
      </c>
    </row>
    <row r="23" spans="1:12" x14ac:dyDescent="0.35">
      <c r="A23" s="2">
        <v>43617</v>
      </c>
      <c r="B23" s="6">
        <v>366556417</v>
      </c>
      <c r="C23" s="6">
        <v>368288</v>
      </c>
      <c r="D23" s="45">
        <v>912664.05</v>
      </c>
      <c r="E23" s="9">
        <f t="shared" si="0"/>
        <v>2.4898324178021418E-3</v>
      </c>
      <c r="F23" s="10">
        <f t="shared" si="1"/>
        <v>2.4781259503432098</v>
      </c>
      <c r="H23" s="1">
        <v>110781571</v>
      </c>
      <c r="I23" s="1">
        <v>44808</v>
      </c>
      <c r="J23" s="45">
        <v>355977.63</v>
      </c>
      <c r="K23" s="9">
        <f t="shared" si="2"/>
        <v>3.2133289570338373E-3</v>
      </c>
      <c r="L23" s="10">
        <f t="shared" si="3"/>
        <v>7.9445105784681305</v>
      </c>
    </row>
    <row r="24" spans="1:12" x14ac:dyDescent="0.35">
      <c r="A24" s="2">
        <v>43647</v>
      </c>
      <c r="B24" s="6">
        <v>483587612</v>
      </c>
      <c r="C24" s="6">
        <v>368296</v>
      </c>
      <c r="D24" s="45">
        <v>2063696.11</v>
      </c>
      <c r="E24" s="9">
        <f t="shared" si="0"/>
        <v>4.2674709996500075E-3</v>
      </c>
      <c r="F24" s="10">
        <f t="shared" si="1"/>
        <v>5.6033628114342813</v>
      </c>
      <c r="H24" s="1">
        <v>128136599</v>
      </c>
      <c r="I24" s="1">
        <v>44865</v>
      </c>
      <c r="J24" s="45">
        <v>711106.95000000007</v>
      </c>
      <c r="K24" s="9">
        <f t="shared" si="2"/>
        <v>5.549600625813395E-3</v>
      </c>
      <c r="L24" s="10">
        <f t="shared" si="3"/>
        <v>15.849926446004682</v>
      </c>
    </row>
    <row r="25" spans="1:12" x14ac:dyDescent="0.35">
      <c r="A25" s="2">
        <v>43678</v>
      </c>
      <c r="B25" s="6">
        <v>472709781</v>
      </c>
      <c r="C25" s="6">
        <v>368785</v>
      </c>
      <c r="D25" s="45">
        <v>1476845.6300000001</v>
      </c>
      <c r="E25" s="9">
        <f t="shared" si="0"/>
        <v>3.1242121262559618E-3</v>
      </c>
      <c r="F25" s="10">
        <f t="shared" si="1"/>
        <v>4.0046249983052462</v>
      </c>
      <c r="H25" s="1">
        <v>124551673</v>
      </c>
      <c r="I25" s="1">
        <v>44889</v>
      </c>
      <c r="J25" s="45">
        <v>501809.05999999994</v>
      </c>
      <c r="K25" s="9">
        <f t="shared" si="2"/>
        <v>4.0289226785416195E-3</v>
      </c>
      <c r="L25" s="10">
        <f t="shared" si="3"/>
        <v>11.178887032457839</v>
      </c>
    </row>
    <row r="26" spans="1:12" x14ac:dyDescent="0.35">
      <c r="A26" s="2">
        <v>43709</v>
      </c>
      <c r="B26" s="6">
        <v>439475870</v>
      </c>
      <c r="C26" s="6">
        <v>368953</v>
      </c>
      <c r="D26" s="45">
        <v>155544.74</v>
      </c>
      <c r="E26" s="9">
        <f t="shared" si="0"/>
        <v>3.5393237858542722E-4</v>
      </c>
      <c r="F26" s="10">
        <f t="shared" si="1"/>
        <v>0.42158415841584157</v>
      </c>
      <c r="H26" s="1">
        <v>122017756</v>
      </c>
      <c r="I26" s="1">
        <v>44919</v>
      </c>
      <c r="J26" s="45">
        <v>55991.409999999996</v>
      </c>
      <c r="K26" s="9">
        <f t="shared" si="2"/>
        <v>4.5887919787674178E-4</v>
      </c>
      <c r="L26" s="10">
        <f t="shared" si="3"/>
        <v>1.2464972506066474</v>
      </c>
    </row>
    <row r="27" spans="1:12" x14ac:dyDescent="0.35">
      <c r="A27" s="2">
        <v>43739</v>
      </c>
      <c r="B27" s="6">
        <v>376986329</v>
      </c>
      <c r="C27" s="6">
        <v>369360</v>
      </c>
      <c r="D27" s="45">
        <v>334563.73000000004</v>
      </c>
      <c r="E27" s="9">
        <f t="shared" si="0"/>
        <v>8.8746913153978069E-4</v>
      </c>
      <c r="F27" s="10">
        <f t="shared" si="1"/>
        <v>0.90579307450725588</v>
      </c>
      <c r="H27" s="1">
        <v>111927335</v>
      </c>
      <c r="I27" s="1">
        <v>44985</v>
      </c>
      <c r="J27" s="45">
        <v>129205.93999999999</v>
      </c>
      <c r="K27" s="9">
        <f t="shared" si="2"/>
        <v>1.1543734155735951E-3</v>
      </c>
      <c r="L27" s="10">
        <f t="shared" si="3"/>
        <v>2.8722005112815379</v>
      </c>
    </row>
    <row r="28" spans="1:12" x14ac:dyDescent="0.35">
      <c r="A28" s="2">
        <v>43770</v>
      </c>
      <c r="B28" s="6">
        <v>255217635</v>
      </c>
      <c r="C28" s="6">
        <v>370599</v>
      </c>
      <c r="D28" s="45">
        <v>319100.93</v>
      </c>
      <c r="E28" s="9">
        <f t="shared" si="0"/>
        <v>1.2503090940404647E-3</v>
      </c>
      <c r="F28" s="10">
        <f t="shared" si="1"/>
        <v>0.86104099039662818</v>
      </c>
      <c r="H28" s="1">
        <v>88741969</v>
      </c>
      <c r="I28" s="1">
        <v>45067</v>
      </c>
      <c r="J28" s="45">
        <v>140935.54</v>
      </c>
      <c r="K28" s="9">
        <f t="shared" si="2"/>
        <v>1.5881497964058023E-3</v>
      </c>
      <c r="L28" s="10">
        <f t="shared" si="3"/>
        <v>3.1272447688996383</v>
      </c>
    </row>
    <row r="29" spans="1:12" x14ac:dyDescent="0.35">
      <c r="A29" s="2">
        <v>43800</v>
      </c>
      <c r="B29" s="6">
        <v>341479587</v>
      </c>
      <c r="C29" s="6">
        <v>370773</v>
      </c>
      <c r="D29" s="45">
        <v>770261.91999999993</v>
      </c>
      <c r="E29" s="9">
        <f t="shared" si="0"/>
        <v>2.2556602190103971E-3</v>
      </c>
      <c r="F29" s="10">
        <f t="shared" si="1"/>
        <v>2.0774487894210201</v>
      </c>
      <c r="H29" s="1">
        <v>102610706</v>
      </c>
      <c r="I29" s="1">
        <v>45027</v>
      </c>
      <c r="J29" s="45">
        <v>300947.41000000003</v>
      </c>
      <c r="K29" s="9">
        <f t="shared" si="2"/>
        <v>2.9329045840499335E-3</v>
      </c>
      <c r="L29" s="10">
        <f t="shared" si="3"/>
        <v>6.6837099962244881</v>
      </c>
    </row>
    <row r="30" spans="1:12" x14ac:dyDescent="0.35">
      <c r="A30" s="2">
        <v>43831</v>
      </c>
      <c r="B30" s="6">
        <v>324525420</v>
      </c>
      <c r="C30" s="6">
        <v>371318</v>
      </c>
      <c r="D30" s="45">
        <v>1871047.12</v>
      </c>
      <c r="E30" s="9">
        <f t="shared" si="0"/>
        <v>5.7654870918894428E-3</v>
      </c>
      <c r="F30" s="10">
        <f t="shared" si="1"/>
        <v>5.0389346059173006</v>
      </c>
      <c r="H30" s="1">
        <v>95453491</v>
      </c>
      <c r="I30" s="1">
        <v>45027</v>
      </c>
      <c r="J30" s="45">
        <v>717939.8</v>
      </c>
      <c r="K30" s="9">
        <f t="shared" si="2"/>
        <v>7.521357181163757E-3</v>
      </c>
      <c r="L30" s="10">
        <f t="shared" si="3"/>
        <v>15.944650987185467</v>
      </c>
    </row>
    <row r="31" spans="1:12" x14ac:dyDescent="0.35">
      <c r="A31" s="2">
        <v>43862</v>
      </c>
      <c r="B31" s="6">
        <v>304509380</v>
      </c>
      <c r="C31" s="6">
        <v>371676</v>
      </c>
      <c r="D31" s="45">
        <v>1402880.94</v>
      </c>
      <c r="E31" s="9">
        <f t="shared" si="0"/>
        <v>4.6070204471205453E-3</v>
      </c>
      <c r="F31" s="10">
        <f t="shared" si="1"/>
        <v>3.7744727666031705</v>
      </c>
      <c r="H31" s="1">
        <v>92677041</v>
      </c>
      <c r="I31" s="1">
        <v>45094</v>
      </c>
      <c r="J31" s="45">
        <v>538001.24</v>
      </c>
      <c r="K31" s="9">
        <f t="shared" si="2"/>
        <v>5.8051188751267963E-3</v>
      </c>
      <c r="L31" s="10">
        <f t="shared" si="3"/>
        <v>11.93066128531512</v>
      </c>
    </row>
    <row r="32" spans="1:12" x14ac:dyDescent="0.35">
      <c r="A32" s="2">
        <v>43891</v>
      </c>
      <c r="B32" s="6">
        <v>284047933</v>
      </c>
      <c r="C32" s="6">
        <v>371670</v>
      </c>
      <c r="D32" s="45">
        <v>1273155.3</v>
      </c>
      <c r="E32" s="9">
        <f t="shared" si="0"/>
        <v>4.4821847022558691E-3</v>
      </c>
      <c r="F32" s="10">
        <f t="shared" si="1"/>
        <v>3.4254992331907337</v>
      </c>
      <c r="H32" s="1">
        <v>88272700</v>
      </c>
      <c r="I32" s="1">
        <v>45094</v>
      </c>
      <c r="J32" s="45">
        <v>498076.57000000007</v>
      </c>
      <c r="K32" s="9">
        <f t="shared" si="2"/>
        <v>5.6424757597762394E-3</v>
      </c>
      <c r="L32" s="10">
        <f t="shared" si="3"/>
        <v>11.045295826495765</v>
      </c>
    </row>
    <row r="33" spans="1:12" x14ac:dyDescent="0.35">
      <c r="A33" s="2">
        <v>43922</v>
      </c>
      <c r="B33" s="6">
        <v>267466602</v>
      </c>
      <c r="C33" s="6">
        <v>372410</v>
      </c>
      <c r="D33" s="45">
        <v>1313823.8800000001</v>
      </c>
      <c r="E33" s="9">
        <f t="shared" si="0"/>
        <v>4.9121044279016191E-3</v>
      </c>
      <c r="F33" s="10">
        <f t="shared" si="1"/>
        <v>3.527896350796166</v>
      </c>
      <c r="H33" s="1">
        <v>78428473</v>
      </c>
      <c r="I33" s="1">
        <v>45114</v>
      </c>
      <c r="J33" s="45">
        <v>494364.34000000008</v>
      </c>
      <c r="K33" s="9">
        <f t="shared" si="2"/>
        <v>6.3033783661706642E-3</v>
      </c>
      <c r="L33" s="10">
        <f t="shared" si="3"/>
        <v>10.958113667597644</v>
      </c>
    </row>
    <row r="34" spans="1:12" x14ac:dyDescent="0.35">
      <c r="A34" s="2">
        <v>43952</v>
      </c>
      <c r="B34" s="6">
        <v>258850224</v>
      </c>
      <c r="C34" s="6">
        <v>373426</v>
      </c>
      <c r="D34" s="45">
        <v>1235796.23</v>
      </c>
      <c r="E34" s="9">
        <f t="shared" si="0"/>
        <v>4.7741748525587518E-3</v>
      </c>
      <c r="F34" s="10">
        <f t="shared" si="1"/>
        <v>3.3093470460010819</v>
      </c>
      <c r="H34" s="1">
        <v>72008329</v>
      </c>
      <c r="I34" s="1">
        <v>45232</v>
      </c>
      <c r="J34" s="45">
        <v>446340.81</v>
      </c>
      <c r="K34" s="9">
        <f t="shared" si="2"/>
        <v>6.1984608752690259E-3</v>
      </c>
      <c r="L34" s="10">
        <f t="shared" si="3"/>
        <v>9.8678106207994336</v>
      </c>
    </row>
    <row r="35" spans="1:12" x14ac:dyDescent="0.35">
      <c r="A35" s="2">
        <v>43983</v>
      </c>
      <c r="B35" s="6">
        <v>380757815</v>
      </c>
      <c r="C35" s="6">
        <v>373918</v>
      </c>
      <c r="D35" s="45">
        <v>2113139.75</v>
      </c>
      <c r="E35" s="9">
        <f t="shared" si="0"/>
        <v>5.5498263377732641E-3</v>
      </c>
      <c r="F35" s="10">
        <f t="shared" si="1"/>
        <v>5.6513453484453811</v>
      </c>
      <c r="H35" s="1">
        <v>94097389</v>
      </c>
      <c r="I35" s="1">
        <v>45285</v>
      </c>
      <c r="J35" s="45">
        <v>679597.17999999993</v>
      </c>
      <c r="K35" s="9">
        <f t="shared" si="2"/>
        <v>7.2222745734209469E-3</v>
      </c>
      <c r="L35" s="10">
        <f t="shared" si="3"/>
        <v>15.007114497074085</v>
      </c>
    </row>
    <row r="36" spans="1:12" x14ac:dyDescent="0.35">
      <c r="A36" s="2">
        <v>44013</v>
      </c>
      <c r="B36" s="6">
        <v>507095918</v>
      </c>
      <c r="C36" s="6">
        <v>374757</v>
      </c>
      <c r="D36" s="45">
        <v>3465237.32</v>
      </c>
      <c r="E36" s="9">
        <f t="shared" si="0"/>
        <v>6.8334948024566817E-3</v>
      </c>
      <c r="F36" s="10">
        <f t="shared" si="1"/>
        <v>9.2466246661169773</v>
      </c>
      <c r="H36" s="1">
        <v>118573657</v>
      </c>
      <c r="I36" s="1">
        <v>45275</v>
      </c>
      <c r="J36" s="45">
        <v>1057773</v>
      </c>
      <c r="K36" s="9">
        <f t="shared" si="2"/>
        <v>8.9208094509558734E-3</v>
      </c>
      <c r="L36" s="10">
        <f t="shared" si="3"/>
        <v>23.36329099944782</v>
      </c>
    </row>
    <row r="37" spans="1:12" x14ac:dyDescent="0.35">
      <c r="A37" s="2">
        <v>44044</v>
      </c>
      <c r="B37" s="6">
        <v>481382858</v>
      </c>
      <c r="C37" s="6">
        <v>375019</v>
      </c>
      <c r="D37" s="45">
        <v>1969253.23</v>
      </c>
      <c r="E37" s="9">
        <f t="shared" si="0"/>
        <v>4.0908254153079956E-3</v>
      </c>
      <c r="F37" s="10">
        <f t="shared" si="1"/>
        <v>5.2510758921547973</v>
      </c>
      <c r="H37" s="1">
        <v>115805633</v>
      </c>
      <c r="I37" s="1">
        <v>45314</v>
      </c>
      <c r="J37" s="45">
        <v>621426.45000000007</v>
      </c>
      <c r="K37" s="9">
        <f t="shared" si="2"/>
        <v>5.3661159125135138E-3</v>
      </c>
      <c r="L37" s="10">
        <f t="shared" si="3"/>
        <v>13.713784922981862</v>
      </c>
    </row>
    <row r="38" spans="1:12" x14ac:dyDescent="0.35">
      <c r="A38" s="2">
        <v>44075</v>
      </c>
      <c r="B38" s="6">
        <v>429691796</v>
      </c>
      <c r="C38" s="6">
        <v>375162</v>
      </c>
      <c r="D38" s="45">
        <v>426001.11</v>
      </c>
      <c r="E38" s="9">
        <f t="shared" si="0"/>
        <v>9.9141085300125196E-4</v>
      </c>
      <c r="F38" s="10">
        <f t="shared" si="1"/>
        <v>1.1355124186351495</v>
      </c>
      <c r="H38" s="1">
        <v>111277089</v>
      </c>
      <c r="I38" s="1">
        <v>45396</v>
      </c>
      <c r="J38" s="45">
        <v>143655.54</v>
      </c>
      <c r="K38" s="9">
        <f t="shared" si="2"/>
        <v>1.2909714056233085E-3</v>
      </c>
      <c r="L38" s="10">
        <f t="shared" si="3"/>
        <v>3.1644977531060006</v>
      </c>
    </row>
    <row r="39" spans="1:12" x14ac:dyDescent="0.35">
      <c r="A39" s="2">
        <v>44105</v>
      </c>
      <c r="B39" s="6">
        <v>270721428</v>
      </c>
      <c r="C39" s="6">
        <v>376258</v>
      </c>
      <c r="D39" s="45">
        <v>442467.64</v>
      </c>
      <c r="E39" s="9">
        <f t="shared" si="0"/>
        <v>1.6344019875663481E-3</v>
      </c>
      <c r="F39" s="10">
        <f t="shared" si="1"/>
        <v>1.1759687235886014</v>
      </c>
      <c r="H39" s="1">
        <v>85432640</v>
      </c>
      <c r="I39" s="1">
        <v>45488</v>
      </c>
      <c r="J39" s="45">
        <v>176805.80000000005</v>
      </c>
      <c r="K39" s="9">
        <f t="shared" si="2"/>
        <v>2.0695345479198588E-3</v>
      </c>
      <c r="L39" s="10">
        <f t="shared" si="3"/>
        <v>3.8868668659866348</v>
      </c>
    </row>
    <row r="40" spans="1:12" x14ac:dyDescent="0.35">
      <c r="A40" s="2">
        <v>44136</v>
      </c>
      <c r="B40" s="6">
        <v>254748583</v>
      </c>
      <c r="C40" s="6">
        <v>376305</v>
      </c>
      <c r="D40" s="45">
        <v>728526.91999999993</v>
      </c>
      <c r="E40" s="9">
        <f t="shared" si="0"/>
        <v>2.859787918820337E-3</v>
      </c>
      <c r="F40" s="10">
        <f t="shared" si="1"/>
        <v>1.9360011692642933</v>
      </c>
      <c r="H40" s="1">
        <v>80597050</v>
      </c>
      <c r="I40" s="1">
        <v>45647</v>
      </c>
      <c r="J40" s="45">
        <v>295304.49999999994</v>
      </c>
      <c r="K40" s="9">
        <f t="shared" si="2"/>
        <v>3.6639616462389125E-3</v>
      </c>
      <c r="L40" s="10">
        <f t="shared" si="3"/>
        <v>6.4693079501391093</v>
      </c>
    </row>
    <row r="41" spans="1:12" x14ac:dyDescent="0.35">
      <c r="A41" s="2">
        <v>44166</v>
      </c>
      <c r="B41" s="6">
        <v>322970103</v>
      </c>
      <c r="C41" s="6">
        <v>377002</v>
      </c>
      <c r="D41" s="45">
        <v>1706209.64</v>
      </c>
      <c r="E41" s="9">
        <f t="shared" si="0"/>
        <v>5.2828717709515046E-3</v>
      </c>
      <c r="F41" s="10">
        <f t="shared" si="1"/>
        <v>4.525731004079554</v>
      </c>
      <c r="H41" s="1">
        <v>88957896</v>
      </c>
      <c r="I41" s="1">
        <v>45717</v>
      </c>
      <c r="J41" s="45">
        <v>607647.82000000007</v>
      </c>
      <c r="K41" s="9">
        <f t="shared" si="2"/>
        <v>6.8307350704427637E-3</v>
      </c>
      <c r="L41" s="10">
        <f t="shared" si="3"/>
        <v>13.291506879279044</v>
      </c>
    </row>
  </sheetData>
  <mergeCells count="2">
    <mergeCell ref="B4:F4"/>
    <mergeCell ref="H4:L4"/>
  </mergeCells>
  <printOptions horizontalCentered="1"/>
  <pageMargins left="0.7" right="0.7" top="0.75" bottom="0.75" header="0.3" footer="0.3"/>
  <pageSetup scale="71" fitToHeight="0" orientation="landscape" horizontalDpi="1200" verticalDpi="1200" r:id="rId1"/>
  <headerFooter scaleWithDoc="0">
    <oddFooter xml:space="preserve">&amp;R&amp;"Times New Roman,Bold"&amp;12Case No. 2020-00350
Attachment to Response to PSC-6 Question No. 27
Page 1 of 1
Conroy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9A08-9F1B-4521-A270-04981FB16155}">
  <dimension ref="A1:DK34"/>
  <sheetViews>
    <sheetView showGridLines="0" workbookViewId="0"/>
  </sheetViews>
  <sheetFormatPr defaultRowHeight="14.5" x14ac:dyDescent="0.35"/>
  <cols>
    <col min="1" max="1" width="16.26953125" style="47" customWidth="1"/>
    <col min="2" max="2" width="16.36328125" style="47" customWidth="1"/>
    <col min="3" max="3" width="10.81640625" style="47" bestFit="1" customWidth="1"/>
    <col min="4" max="4" width="30.26953125" style="47" bestFit="1" customWidth="1"/>
    <col min="5" max="40" width="9.54296875" style="47" bestFit="1" customWidth="1"/>
    <col min="41" max="41" width="11.7265625" style="47" bestFit="1" customWidth="1"/>
    <col min="42" max="43" width="10" style="47" bestFit="1" customWidth="1"/>
    <col min="44" max="48" width="8.7265625" style="47" bestFit="1" customWidth="1"/>
    <col min="49" max="51" width="10.54296875" style="47" bestFit="1" customWidth="1"/>
    <col min="52" max="53" width="9.26953125" style="47" bestFit="1" customWidth="1"/>
    <col min="54" max="54" width="8.7265625" style="47" bestFit="1" customWidth="1"/>
    <col min="55" max="55" width="9.26953125" style="47" bestFit="1" customWidth="1"/>
    <col min="56" max="56" width="8.453125" style="47" bestFit="1" customWidth="1"/>
    <col min="57" max="59" width="8.7265625" style="47" bestFit="1" customWidth="1"/>
    <col min="60" max="61" width="10" style="47" bestFit="1" customWidth="1"/>
    <col min="62" max="65" width="8.7265625" style="47" bestFit="1" customWidth="1"/>
    <col min="66" max="73" width="10" style="47" bestFit="1" customWidth="1"/>
    <col min="74" max="76" width="8.7265625" style="47" bestFit="1" customWidth="1"/>
    <col min="77" max="77" width="10" style="47" bestFit="1" customWidth="1"/>
    <col min="78" max="78" width="10.81640625" style="47" bestFit="1" customWidth="1"/>
    <col min="79" max="115" width="11.1796875" style="47" bestFit="1" customWidth="1"/>
    <col min="116" max="16384" width="8.7265625" style="47"/>
  </cols>
  <sheetData>
    <row r="1" spans="1:115" ht="15.5" x14ac:dyDescent="0.35">
      <c r="A1" s="46" t="s">
        <v>0</v>
      </c>
    </row>
    <row r="2" spans="1:115" x14ac:dyDescent="0.35">
      <c r="A2" s="48"/>
    </row>
    <row r="3" spans="1:115" x14ac:dyDescent="0.35">
      <c r="A3" s="49" t="s">
        <v>1</v>
      </c>
    </row>
    <row r="4" spans="1:115" x14ac:dyDescent="0.35">
      <c r="A4" s="48"/>
    </row>
    <row r="5" spans="1:115" x14ac:dyDescent="0.35">
      <c r="A5" s="49" t="s">
        <v>2</v>
      </c>
    </row>
    <row r="6" spans="1:115" x14ac:dyDescent="0.35">
      <c r="A6" s="48"/>
    </row>
    <row r="7" spans="1:115" x14ac:dyDescent="0.35">
      <c r="A7" s="49" t="s">
        <v>3</v>
      </c>
    </row>
    <row r="8" spans="1:115" x14ac:dyDescent="0.35">
      <c r="A8" s="48"/>
    </row>
    <row r="9" spans="1:115" ht="15.75" customHeight="1" x14ac:dyDescent="0.35">
      <c r="A9" s="69" t="s">
        <v>4</v>
      </c>
      <c r="B9" s="69"/>
    </row>
    <row r="10" spans="1:115" x14ac:dyDescent="0.35">
      <c r="A10" s="50" t="s">
        <v>5</v>
      </c>
      <c r="B10" s="51" t="s">
        <v>60</v>
      </c>
    </row>
    <row r="11" spans="1:115" x14ac:dyDescent="0.35">
      <c r="A11" s="50" t="s">
        <v>6</v>
      </c>
      <c r="B11" s="51" t="s">
        <v>60</v>
      </c>
    </row>
    <row r="12" spans="1:115" x14ac:dyDescent="0.35">
      <c r="A12" s="50" t="s">
        <v>47</v>
      </c>
      <c r="B12" s="50" t="s">
        <v>85</v>
      </c>
    </row>
    <row r="13" spans="1:115" x14ac:dyDescent="0.35">
      <c r="A13" s="50" t="s">
        <v>7</v>
      </c>
      <c r="B13" s="51" t="s">
        <v>86</v>
      </c>
    </row>
    <row r="14" spans="1:115" x14ac:dyDescent="0.35">
      <c r="A14" s="50" t="s">
        <v>8</v>
      </c>
      <c r="B14" s="50" t="s">
        <v>9</v>
      </c>
    </row>
    <row r="15" spans="1:115" ht="15" thickBot="1" x14ac:dyDescent="0.4">
      <c r="A15" s="48"/>
    </row>
    <row r="16" spans="1:115" ht="15" thickBot="1" x14ac:dyDescent="0.4">
      <c r="A16" s="70"/>
      <c r="B16" s="71"/>
      <c r="C16" s="72"/>
      <c r="D16" s="52"/>
      <c r="E16" s="53" t="s">
        <v>10</v>
      </c>
      <c r="F16" s="53" t="s">
        <v>10</v>
      </c>
      <c r="G16" s="53" t="s">
        <v>10</v>
      </c>
      <c r="H16" s="53" t="s">
        <v>10</v>
      </c>
      <c r="I16" s="53" t="s">
        <v>10</v>
      </c>
      <c r="J16" s="53" t="s">
        <v>10</v>
      </c>
      <c r="K16" s="53" t="s">
        <v>10</v>
      </c>
      <c r="L16" s="53" t="s">
        <v>10</v>
      </c>
      <c r="M16" s="53" t="s">
        <v>10</v>
      </c>
      <c r="N16" s="53" t="s">
        <v>10</v>
      </c>
      <c r="O16" s="53" t="s">
        <v>10</v>
      </c>
      <c r="P16" s="53" t="s">
        <v>10</v>
      </c>
      <c r="Q16" s="53" t="s">
        <v>10</v>
      </c>
      <c r="R16" s="53" t="s">
        <v>10</v>
      </c>
      <c r="S16" s="53" t="s">
        <v>10</v>
      </c>
      <c r="T16" s="53" t="s">
        <v>10</v>
      </c>
      <c r="U16" s="53" t="s">
        <v>10</v>
      </c>
      <c r="V16" s="53" t="s">
        <v>10</v>
      </c>
      <c r="W16" s="53" t="s">
        <v>10</v>
      </c>
      <c r="X16" s="53" t="s">
        <v>10</v>
      </c>
      <c r="Y16" s="53" t="s">
        <v>10</v>
      </c>
      <c r="Z16" s="53" t="s">
        <v>10</v>
      </c>
      <c r="AA16" s="53" t="s">
        <v>10</v>
      </c>
      <c r="AB16" s="53" t="s">
        <v>10</v>
      </c>
      <c r="AC16" s="53" t="s">
        <v>10</v>
      </c>
      <c r="AD16" s="53" t="s">
        <v>10</v>
      </c>
      <c r="AE16" s="53" t="s">
        <v>10</v>
      </c>
      <c r="AF16" s="53" t="s">
        <v>10</v>
      </c>
      <c r="AG16" s="53" t="s">
        <v>10</v>
      </c>
      <c r="AH16" s="53" t="s">
        <v>10</v>
      </c>
      <c r="AI16" s="53" t="s">
        <v>10</v>
      </c>
      <c r="AJ16" s="53" t="s">
        <v>10</v>
      </c>
      <c r="AK16" s="53" t="s">
        <v>10</v>
      </c>
      <c r="AL16" s="53" t="s">
        <v>10</v>
      </c>
      <c r="AM16" s="53" t="s">
        <v>10</v>
      </c>
      <c r="AN16" s="53" t="s">
        <v>10</v>
      </c>
      <c r="AO16" s="53" t="s">
        <v>10</v>
      </c>
      <c r="AP16" s="53" t="s">
        <v>11</v>
      </c>
      <c r="AQ16" s="53" t="s">
        <v>11</v>
      </c>
      <c r="AR16" s="53" t="s">
        <v>11</v>
      </c>
      <c r="AS16" s="53" t="s">
        <v>11</v>
      </c>
      <c r="AT16" s="53" t="s">
        <v>11</v>
      </c>
      <c r="AU16" s="53" t="s">
        <v>11</v>
      </c>
      <c r="AV16" s="53" t="s">
        <v>11</v>
      </c>
      <c r="AW16" s="53" t="s">
        <v>11</v>
      </c>
      <c r="AX16" s="53" t="s">
        <v>11</v>
      </c>
      <c r="AY16" s="53" t="s">
        <v>11</v>
      </c>
      <c r="AZ16" s="53" t="s">
        <v>11</v>
      </c>
      <c r="BA16" s="53" t="s">
        <v>11</v>
      </c>
      <c r="BB16" s="53" t="s">
        <v>11</v>
      </c>
      <c r="BC16" s="53" t="s">
        <v>11</v>
      </c>
      <c r="BD16" s="53" t="s">
        <v>11</v>
      </c>
      <c r="BE16" s="53" t="s">
        <v>11</v>
      </c>
      <c r="BF16" s="53" t="s">
        <v>11</v>
      </c>
      <c r="BG16" s="53" t="s">
        <v>11</v>
      </c>
      <c r="BH16" s="53" t="s">
        <v>11</v>
      </c>
      <c r="BI16" s="53" t="s">
        <v>11</v>
      </c>
      <c r="BJ16" s="53" t="s">
        <v>11</v>
      </c>
      <c r="BK16" s="53" t="s">
        <v>11</v>
      </c>
      <c r="BL16" s="53" t="s">
        <v>11</v>
      </c>
      <c r="BM16" s="53" t="s">
        <v>11</v>
      </c>
      <c r="BN16" s="53" t="s">
        <v>11</v>
      </c>
      <c r="BO16" s="53" t="s">
        <v>11</v>
      </c>
      <c r="BP16" s="53" t="s">
        <v>11</v>
      </c>
      <c r="BQ16" s="53" t="s">
        <v>11</v>
      </c>
      <c r="BR16" s="53" t="s">
        <v>11</v>
      </c>
      <c r="BS16" s="53" t="s">
        <v>11</v>
      </c>
      <c r="BT16" s="53" t="s">
        <v>11</v>
      </c>
      <c r="BU16" s="53" t="s">
        <v>11</v>
      </c>
      <c r="BV16" s="53" t="s">
        <v>11</v>
      </c>
      <c r="BW16" s="53" t="s">
        <v>11</v>
      </c>
      <c r="BX16" s="53" t="s">
        <v>11</v>
      </c>
      <c r="BY16" s="53" t="s">
        <v>11</v>
      </c>
      <c r="BZ16" s="53" t="s">
        <v>11</v>
      </c>
      <c r="CA16" s="53" t="s">
        <v>12</v>
      </c>
      <c r="CB16" s="53" t="s">
        <v>12</v>
      </c>
      <c r="CC16" s="53" t="s">
        <v>12</v>
      </c>
      <c r="CD16" s="53" t="s">
        <v>12</v>
      </c>
      <c r="CE16" s="53" t="s">
        <v>12</v>
      </c>
      <c r="CF16" s="53" t="s">
        <v>12</v>
      </c>
      <c r="CG16" s="53" t="s">
        <v>12</v>
      </c>
      <c r="CH16" s="53" t="s">
        <v>12</v>
      </c>
      <c r="CI16" s="53" t="s">
        <v>12</v>
      </c>
      <c r="CJ16" s="53" t="s">
        <v>12</v>
      </c>
      <c r="CK16" s="53" t="s">
        <v>12</v>
      </c>
      <c r="CL16" s="53" t="s">
        <v>12</v>
      </c>
      <c r="CM16" s="53" t="s">
        <v>12</v>
      </c>
      <c r="CN16" s="53" t="s">
        <v>12</v>
      </c>
      <c r="CO16" s="53" t="s">
        <v>12</v>
      </c>
      <c r="CP16" s="53" t="s">
        <v>12</v>
      </c>
      <c r="CQ16" s="53" t="s">
        <v>12</v>
      </c>
      <c r="CR16" s="53" t="s">
        <v>12</v>
      </c>
      <c r="CS16" s="53" t="s">
        <v>12</v>
      </c>
      <c r="CT16" s="53" t="s">
        <v>12</v>
      </c>
      <c r="CU16" s="53" t="s">
        <v>12</v>
      </c>
      <c r="CV16" s="53" t="s">
        <v>12</v>
      </c>
      <c r="CW16" s="53" t="s">
        <v>12</v>
      </c>
      <c r="CX16" s="53" t="s">
        <v>12</v>
      </c>
      <c r="CY16" s="53" t="s">
        <v>12</v>
      </c>
      <c r="CZ16" s="53" t="s">
        <v>12</v>
      </c>
      <c r="DA16" s="53" t="s">
        <v>12</v>
      </c>
      <c r="DB16" s="53" t="s">
        <v>12</v>
      </c>
      <c r="DC16" s="53" t="s">
        <v>12</v>
      </c>
      <c r="DD16" s="53" t="s">
        <v>12</v>
      </c>
      <c r="DE16" s="53" t="s">
        <v>12</v>
      </c>
      <c r="DF16" s="53" t="s">
        <v>12</v>
      </c>
      <c r="DG16" s="53" t="s">
        <v>12</v>
      </c>
      <c r="DH16" s="53" t="s">
        <v>12</v>
      </c>
      <c r="DI16" s="53" t="s">
        <v>12</v>
      </c>
      <c r="DJ16" s="53" t="s">
        <v>12</v>
      </c>
      <c r="DK16" s="53" t="s">
        <v>12</v>
      </c>
    </row>
    <row r="17" spans="1:115" ht="15" thickBot="1" x14ac:dyDescent="0.4">
      <c r="A17" s="73"/>
      <c r="B17" s="74"/>
      <c r="C17" s="75"/>
      <c r="D17" s="52" t="s">
        <v>7</v>
      </c>
      <c r="E17" s="53" t="s">
        <v>87</v>
      </c>
      <c r="F17" s="53" t="s">
        <v>88</v>
      </c>
      <c r="G17" s="53" t="s">
        <v>89</v>
      </c>
      <c r="H17" s="53" t="s">
        <v>13</v>
      </c>
      <c r="I17" s="53" t="s">
        <v>14</v>
      </c>
      <c r="J17" s="53" t="s">
        <v>15</v>
      </c>
      <c r="K17" s="53" t="s">
        <v>16</v>
      </c>
      <c r="L17" s="53" t="s">
        <v>17</v>
      </c>
      <c r="M17" s="53" t="s">
        <v>18</v>
      </c>
      <c r="N17" s="53" t="s">
        <v>19</v>
      </c>
      <c r="O17" s="53" t="s">
        <v>20</v>
      </c>
      <c r="P17" s="53" t="s">
        <v>21</v>
      </c>
      <c r="Q17" s="53" t="s">
        <v>22</v>
      </c>
      <c r="R17" s="53" t="s">
        <v>23</v>
      </c>
      <c r="S17" s="53" t="s">
        <v>24</v>
      </c>
      <c r="T17" s="53" t="s">
        <v>25</v>
      </c>
      <c r="U17" s="53" t="s">
        <v>26</v>
      </c>
      <c r="V17" s="53" t="s">
        <v>27</v>
      </c>
      <c r="W17" s="53" t="s">
        <v>28</v>
      </c>
      <c r="X17" s="53" t="s">
        <v>29</v>
      </c>
      <c r="Y17" s="53" t="s">
        <v>30</v>
      </c>
      <c r="Z17" s="53" t="s">
        <v>31</v>
      </c>
      <c r="AA17" s="53" t="s">
        <v>32</v>
      </c>
      <c r="AB17" s="53" t="s">
        <v>33</v>
      </c>
      <c r="AC17" s="53" t="s">
        <v>34</v>
      </c>
      <c r="AD17" s="53" t="s">
        <v>35</v>
      </c>
      <c r="AE17" s="53" t="s">
        <v>36</v>
      </c>
      <c r="AF17" s="53" t="s">
        <v>37</v>
      </c>
      <c r="AG17" s="53" t="s">
        <v>38</v>
      </c>
      <c r="AH17" s="53" t="s">
        <v>39</v>
      </c>
      <c r="AI17" s="53" t="s">
        <v>40</v>
      </c>
      <c r="AJ17" s="53" t="s">
        <v>41</v>
      </c>
      <c r="AK17" s="53" t="s">
        <v>42</v>
      </c>
      <c r="AL17" s="53" t="s">
        <v>43</v>
      </c>
      <c r="AM17" s="53" t="s">
        <v>44</v>
      </c>
      <c r="AN17" s="53" t="s">
        <v>45</v>
      </c>
      <c r="AO17" s="54" t="s">
        <v>46</v>
      </c>
      <c r="AP17" s="53" t="s">
        <v>87</v>
      </c>
      <c r="AQ17" s="53" t="s">
        <v>88</v>
      </c>
      <c r="AR17" s="53" t="s">
        <v>89</v>
      </c>
      <c r="AS17" s="53" t="s">
        <v>13</v>
      </c>
      <c r="AT17" s="53" t="s">
        <v>14</v>
      </c>
      <c r="AU17" s="53" t="s">
        <v>15</v>
      </c>
      <c r="AV17" s="53" t="s">
        <v>16</v>
      </c>
      <c r="AW17" s="53" t="s">
        <v>17</v>
      </c>
      <c r="AX17" s="53" t="s">
        <v>18</v>
      </c>
      <c r="AY17" s="53" t="s">
        <v>19</v>
      </c>
      <c r="AZ17" s="53" t="s">
        <v>20</v>
      </c>
      <c r="BA17" s="53" t="s">
        <v>21</v>
      </c>
      <c r="BB17" s="53" t="s">
        <v>22</v>
      </c>
      <c r="BC17" s="53" t="s">
        <v>23</v>
      </c>
      <c r="BD17" s="53" t="s">
        <v>24</v>
      </c>
      <c r="BE17" s="53" t="s">
        <v>25</v>
      </c>
      <c r="BF17" s="53" t="s">
        <v>26</v>
      </c>
      <c r="BG17" s="53" t="s">
        <v>27</v>
      </c>
      <c r="BH17" s="53" t="s">
        <v>28</v>
      </c>
      <c r="BI17" s="53" t="s">
        <v>29</v>
      </c>
      <c r="BJ17" s="53" t="s">
        <v>30</v>
      </c>
      <c r="BK17" s="53" t="s">
        <v>31</v>
      </c>
      <c r="BL17" s="53" t="s">
        <v>32</v>
      </c>
      <c r="BM17" s="53" t="s">
        <v>33</v>
      </c>
      <c r="BN17" s="53" t="s">
        <v>34</v>
      </c>
      <c r="BO17" s="53" t="s">
        <v>35</v>
      </c>
      <c r="BP17" s="53" t="s">
        <v>36</v>
      </c>
      <c r="BQ17" s="53" t="s">
        <v>37</v>
      </c>
      <c r="BR17" s="53" t="s">
        <v>38</v>
      </c>
      <c r="BS17" s="53" t="s">
        <v>39</v>
      </c>
      <c r="BT17" s="53" t="s">
        <v>40</v>
      </c>
      <c r="BU17" s="53" t="s">
        <v>41</v>
      </c>
      <c r="BV17" s="53" t="s">
        <v>42</v>
      </c>
      <c r="BW17" s="53" t="s">
        <v>43</v>
      </c>
      <c r="BX17" s="53" t="s">
        <v>44</v>
      </c>
      <c r="BY17" s="53" t="s">
        <v>45</v>
      </c>
      <c r="BZ17" s="54" t="s">
        <v>46</v>
      </c>
      <c r="CA17" s="53" t="s">
        <v>87</v>
      </c>
      <c r="CB17" s="53" t="s">
        <v>88</v>
      </c>
      <c r="CC17" s="53" t="s">
        <v>89</v>
      </c>
      <c r="CD17" s="53" t="s">
        <v>13</v>
      </c>
      <c r="CE17" s="53" t="s">
        <v>14</v>
      </c>
      <c r="CF17" s="53" t="s">
        <v>15</v>
      </c>
      <c r="CG17" s="53" t="s">
        <v>16</v>
      </c>
      <c r="CH17" s="53" t="s">
        <v>17</v>
      </c>
      <c r="CI17" s="53" t="s">
        <v>18</v>
      </c>
      <c r="CJ17" s="53" t="s">
        <v>19</v>
      </c>
      <c r="CK17" s="53" t="s">
        <v>20</v>
      </c>
      <c r="CL17" s="53" t="s">
        <v>21</v>
      </c>
      <c r="CM17" s="53" t="s">
        <v>22</v>
      </c>
      <c r="CN17" s="53" t="s">
        <v>23</v>
      </c>
      <c r="CO17" s="53" t="s">
        <v>24</v>
      </c>
      <c r="CP17" s="53" t="s">
        <v>25</v>
      </c>
      <c r="CQ17" s="53" t="s">
        <v>26</v>
      </c>
      <c r="CR17" s="53" t="s">
        <v>27</v>
      </c>
      <c r="CS17" s="53" t="s">
        <v>28</v>
      </c>
      <c r="CT17" s="53" t="s">
        <v>29</v>
      </c>
      <c r="CU17" s="53" t="s">
        <v>30</v>
      </c>
      <c r="CV17" s="53" t="s">
        <v>31</v>
      </c>
      <c r="CW17" s="53" t="s">
        <v>32</v>
      </c>
      <c r="CX17" s="53" t="s">
        <v>33</v>
      </c>
      <c r="CY17" s="53" t="s">
        <v>34</v>
      </c>
      <c r="CZ17" s="53" t="s">
        <v>35</v>
      </c>
      <c r="DA17" s="53" t="s">
        <v>36</v>
      </c>
      <c r="DB17" s="53" t="s">
        <v>37</v>
      </c>
      <c r="DC17" s="53" t="s">
        <v>38</v>
      </c>
      <c r="DD17" s="53" t="s">
        <v>39</v>
      </c>
      <c r="DE17" s="53" t="s">
        <v>40</v>
      </c>
      <c r="DF17" s="53" t="s">
        <v>41</v>
      </c>
      <c r="DG17" s="53" t="s">
        <v>42</v>
      </c>
      <c r="DH17" s="53" t="s">
        <v>43</v>
      </c>
      <c r="DI17" s="53" t="s">
        <v>44</v>
      </c>
      <c r="DJ17" s="53" t="s">
        <v>45</v>
      </c>
      <c r="DK17" s="54" t="s">
        <v>46</v>
      </c>
    </row>
    <row r="18" spans="1:115" ht="15" thickBot="1" x14ac:dyDescent="0.4">
      <c r="A18" s="53" t="s">
        <v>5</v>
      </c>
      <c r="B18" s="53" t="s">
        <v>6</v>
      </c>
      <c r="C18" s="53" t="s">
        <v>47</v>
      </c>
      <c r="D18" s="55"/>
      <c r="E18" s="52" t="s">
        <v>10</v>
      </c>
      <c r="F18" s="52" t="s">
        <v>10</v>
      </c>
      <c r="G18" s="52" t="s">
        <v>10</v>
      </c>
      <c r="H18" s="52" t="s">
        <v>10</v>
      </c>
      <c r="I18" s="52" t="s">
        <v>10</v>
      </c>
      <c r="J18" s="52" t="s">
        <v>10</v>
      </c>
      <c r="K18" s="52" t="s">
        <v>10</v>
      </c>
      <c r="L18" s="52" t="s">
        <v>10</v>
      </c>
      <c r="M18" s="52" t="s">
        <v>10</v>
      </c>
      <c r="N18" s="52" t="s">
        <v>10</v>
      </c>
      <c r="O18" s="52" t="s">
        <v>10</v>
      </c>
      <c r="P18" s="52" t="s">
        <v>10</v>
      </c>
      <c r="Q18" s="52" t="s">
        <v>10</v>
      </c>
      <c r="R18" s="52" t="s">
        <v>10</v>
      </c>
      <c r="S18" s="52" t="s">
        <v>10</v>
      </c>
      <c r="T18" s="52" t="s">
        <v>10</v>
      </c>
      <c r="U18" s="52" t="s">
        <v>10</v>
      </c>
      <c r="V18" s="52" t="s">
        <v>10</v>
      </c>
      <c r="W18" s="52" t="s">
        <v>10</v>
      </c>
      <c r="X18" s="52" t="s">
        <v>10</v>
      </c>
      <c r="Y18" s="52" t="s">
        <v>10</v>
      </c>
      <c r="Z18" s="52" t="s">
        <v>10</v>
      </c>
      <c r="AA18" s="52" t="s">
        <v>10</v>
      </c>
      <c r="AB18" s="52" t="s">
        <v>10</v>
      </c>
      <c r="AC18" s="52" t="s">
        <v>10</v>
      </c>
      <c r="AD18" s="52" t="s">
        <v>10</v>
      </c>
      <c r="AE18" s="52" t="s">
        <v>10</v>
      </c>
      <c r="AF18" s="52" t="s">
        <v>10</v>
      </c>
      <c r="AG18" s="52" t="s">
        <v>10</v>
      </c>
      <c r="AH18" s="52" t="s">
        <v>10</v>
      </c>
      <c r="AI18" s="52" t="s">
        <v>10</v>
      </c>
      <c r="AJ18" s="52" t="s">
        <v>10</v>
      </c>
      <c r="AK18" s="52" t="s">
        <v>10</v>
      </c>
      <c r="AL18" s="52" t="s">
        <v>10</v>
      </c>
      <c r="AM18" s="52" t="s">
        <v>10</v>
      </c>
      <c r="AN18" s="52" t="s">
        <v>10</v>
      </c>
      <c r="AO18" s="56" t="s">
        <v>10</v>
      </c>
      <c r="AP18" s="52" t="s">
        <v>48</v>
      </c>
      <c r="AQ18" s="52" t="s">
        <v>48</v>
      </c>
      <c r="AR18" s="52" t="s">
        <v>48</v>
      </c>
      <c r="AS18" s="52" t="s">
        <v>48</v>
      </c>
      <c r="AT18" s="52" t="s">
        <v>48</v>
      </c>
      <c r="AU18" s="52" t="s">
        <v>48</v>
      </c>
      <c r="AV18" s="52" t="s">
        <v>48</v>
      </c>
      <c r="AW18" s="52" t="s">
        <v>48</v>
      </c>
      <c r="AX18" s="52" t="s">
        <v>48</v>
      </c>
      <c r="AY18" s="52" t="s">
        <v>48</v>
      </c>
      <c r="AZ18" s="52" t="s">
        <v>48</v>
      </c>
      <c r="BA18" s="52" t="s">
        <v>48</v>
      </c>
      <c r="BB18" s="52" t="s">
        <v>48</v>
      </c>
      <c r="BC18" s="52" t="s">
        <v>48</v>
      </c>
      <c r="BD18" s="52" t="s">
        <v>48</v>
      </c>
      <c r="BE18" s="52" t="s">
        <v>48</v>
      </c>
      <c r="BF18" s="52" t="s">
        <v>48</v>
      </c>
      <c r="BG18" s="52" t="s">
        <v>48</v>
      </c>
      <c r="BH18" s="52" t="s">
        <v>48</v>
      </c>
      <c r="BI18" s="52" t="s">
        <v>48</v>
      </c>
      <c r="BJ18" s="52" t="s">
        <v>48</v>
      </c>
      <c r="BK18" s="52" t="s">
        <v>48</v>
      </c>
      <c r="BL18" s="52" t="s">
        <v>48</v>
      </c>
      <c r="BM18" s="52" t="s">
        <v>48</v>
      </c>
      <c r="BN18" s="52" t="s">
        <v>48</v>
      </c>
      <c r="BO18" s="52" t="s">
        <v>48</v>
      </c>
      <c r="BP18" s="52" t="s">
        <v>48</v>
      </c>
      <c r="BQ18" s="52" t="s">
        <v>48</v>
      </c>
      <c r="BR18" s="52" t="s">
        <v>48</v>
      </c>
      <c r="BS18" s="52" t="s">
        <v>48</v>
      </c>
      <c r="BT18" s="52" t="s">
        <v>48</v>
      </c>
      <c r="BU18" s="52" t="s">
        <v>48</v>
      </c>
      <c r="BV18" s="52" t="s">
        <v>48</v>
      </c>
      <c r="BW18" s="52" t="s">
        <v>48</v>
      </c>
      <c r="BX18" s="52" t="s">
        <v>48</v>
      </c>
      <c r="BY18" s="52" t="s">
        <v>48</v>
      </c>
      <c r="BZ18" s="56" t="s">
        <v>48</v>
      </c>
      <c r="CA18" s="52" t="s">
        <v>48</v>
      </c>
      <c r="CB18" s="52" t="s">
        <v>48</v>
      </c>
      <c r="CC18" s="52" t="s">
        <v>48</v>
      </c>
      <c r="CD18" s="52" t="s">
        <v>48</v>
      </c>
      <c r="CE18" s="52" t="s">
        <v>48</v>
      </c>
      <c r="CF18" s="52" t="s">
        <v>48</v>
      </c>
      <c r="CG18" s="52" t="s">
        <v>48</v>
      </c>
      <c r="CH18" s="52" t="s">
        <v>48</v>
      </c>
      <c r="CI18" s="52" t="s">
        <v>48</v>
      </c>
      <c r="CJ18" s="52" t="s">
        <v>48</v>
      </c>
      <c r="CK18" s="52" t="s">
        <v>48</v>
      </c>
      <c r="CL18" s="52" t="s">
        <v>48</v>
      </c>
      <c r="CM18" s="52" t="s">
        <v>48</v>
      </c>
      <c r="CN18" s="52" t="s">
        <v>48</v>
      </c>
      <c r="CO18" s="52" t="s">
        <v>48</v>
      </c>
      <c r="CP18" s="52" t="s">
        <v>48</v>
      </c>
      <c r="CQ18" s="52" t="s">
        <v>48</v>
      </c>
      <c r="CR18" s="52" t="s">
        <v>48</v>
      </c>
      <c r="CS18" s="52" t="s">
        <v>48</v>
      </c>
      <c r="CT18" s="52" t="s">
        <v>48</v>
      </c>
      <c r="CU18" s="52" t="s">
        <v>48</v>
      </c>
      <c r="CV18" s="52" t="s">
        <v>48</v>
      </c>
      <c r="CW18" s="52" t="s">
        <v>48</v>
      </c>
      <c r="CX18" s="52" t="s">
        <v>48</v>
      </c>
      <c r="CY18" s="52" t="s">
        <v>48</v>
      </c>
      <c r="CZ18" s="52" t="s">
        <v>48</v>
      </c>
      <c r="DA18" s="52" t="s">
        <v>48</v>
      </c>
      <c r="DB18" s="52" t="s">
        <v>48</v>
      </c>
      <c r="DC18" s="52" t="s">
        <v>48</v>
      </c>
      <c r="DD18" s="52" t="s">
        <v>48</v>
      </c>
      <c r="DE18" s="52" t="s">
        <v>48</v>
      </c>
      <c r="DF18" s="52" t="s">
        <v>48</v>
      </c>
      <c r="DG18" s="52" t="s">
        <v>48</v>
      </c>
      <c r="DH18" s="52" t="s">
        <v>48</v>
      </c>
      <c r="DI18" s="52" t="s">
        <v>48</v>
      </c>
      <c r="DJ18" s="52" t="s">
        <v>48</v>
      </c>
      <c r="DK18" s="56" t="s">
        <v>48</v>
      </c>
    </row>
    <row r="19" spans="1:115" ht="15" thickBot="1" x14ac:dyDescent="0.4">
      <c r="A19" s="53" t="s">
        <v>60</v>
      </c>
      <c r="B19" s="53" t="s">
        <v>60</v>
      </c>
      <c r="C19" s="53" t="s">
        <v>75</v>
      </c>
      <c r="D19" s="53" t="s">
        <v>49</v>
      </c>
      <c r="E19" s="57">
        <v>35500347</v>
      </c>
      <c r="F19" s="57">
        <v>30840965</v>
      </c>
      <c r="G19" s="57">
        <v>27073281</v>
      </c>
      <c r="H19" s="57">
        <v>28185982</v>
      </c>
      <c r="I19" s="57">
        <v>29631219</v>
      </c>
      <c r="J19" s="57">
        <v>34233181</v>
      </c>
      <c r="K19" s="57">
        <v>37813312</v>
      </c>
      <c r="L19" s="57">
        <v>35423155</v>
      </c>
      <c r="M19" s="57">
        <v>34441943</v>
      </c>
      <c r="N19" s="57">
        <v>31062328</v>
      </c>
      <c r="O19" s="57">
        <v>26032912</v>
      </c>
      <c r="P19" s="57">
        <v>29636433</v>
      </c>
      <c r="Q19" s="57">
        <v>30934838</v>
      </c>
      <c r="R19" s="57">
        <v>31526863</v>
      </c>
      <c r="S19" s="57">
        <v>28344870</v>
      </c>
      <c r="T19" s="57">
        <v>26055889</v>
      </c>
      <c r="U19" s="57">
        <v>27768834</v>
      </c>
      <c r="V19" s="57">
        <v>30894724</v>
      </c>
      <c r="W19" s="57">
        <v>35358592</v>
      </c>
      <c r="X19" s="57">
        <v>34506691</v>
      </c>
      <c r="Y19" s="57">
        <v>33703036</v>
      </c>
      <c r="Z19" s="57">
        <v>31335429</v>
      </c>
      <c r="AA19" s="57">
        <v>26194925</v>
      </c>
      <c r="AB19" s="57">
        <v>31700129</v>
      </c>
      <c r="AC19" s="57">
        <v>29434306</v>
      </c>
      <c r="AD19" s="57">
        <v>28406305</v>
      </c>
      <c r="AE19" s="57">
        <v>27108047</v>
      </c>
      <c r="AF19" s="57">
        <v>23936846</v>
      </c>
      <c r="AG19" s="57">
        <v>22046856</v>
      </c>
      <c r="AH19" s="57">
        <v>27662072</v>
      </c>
      <c r="AI19" s="57">
        <v>33861430</v>
      </c>
      <c r="AJ19" s="57">
        <v>32964053</v>
      </c>
      <c r="AK19" s="57">
        <v>31381285</v>
      </c>
      <c r="AL19" s="57">
        <v>24536112</v>
      </c>
      <c r="AM19" s="57">
        <v>24042622</v>
      </c>
      <c r="AN19" s="57">
        <v>27331134</v>
      </c>
      <c r="AO19" s="58">
        <v>1080910946</v>
      </c>
      <c r="AP19" s="59">
        <v>0</v>
      </c>
      <c r="AQ19" s="59">
        <v>0</v>
      </c>
      <c r="AR19" s="59">
        <v>0</v>
      </c>
      <c r="AS19" s="59">
        <v>0</v>
      </c>
      <c r="AT19" s="59">
        <v>0</v>
      </c>
      <c r="AU19" s="59">
        <v>0</v>
      </c>
      <c r="AV19" s="59">
        <v>0</v>
      </c>
      <c r="AW19" s="59">
        <v>0</v>
      </c>
      <c r="AX19" s="59">
        <v>0</v>
      </c>
      <c r="AY19" s="59">
        <v>0</v>
      </c>
      <c r="AZ19" s="59">
        <v>0</v>
      </c>
      <c r="BA19" s="59">
        <v>0</v>
      </c>
      <c r="BB19" s="59">
        <v>0</v>
      </c>
      <c r="BC19" s="59">
        <v>0</v>
      </c>
      <c r="BD19" s="59">
        <v>0</v>
      </c>
      <c r="BE19" s="59">
        <v>0</v>
      </c>
      <c r="BF19" s="59">
        <v>0</v>
      </c>
      <c r="BG19" s="59">
        <v>0</v>
      </c>
      <c r="BH19" s="59">
        <v>0</v>
      </c>
      <c r="BI19" s="59">
        <v>0</v>
      </c>
      <c r="BJ19" s="59">
        <v>0</v>
      </c>
      <c r="BK19" s="59">
        <v>0</v>
      </c>
      <c r="BL19" s="59">
        <v>0</v>
      </c>
      <c r="BM19" s="59">
        <v>0</v>
      </c>
      <c r="BN19" s="59">
        <v>0</v>
      </c>
      <c r="BO19" s="59">
        <v>0</v>
      </c>
      <c r="BP19" s="59">
        <v>0</v>
      </c>
      <c r="BQ19" s="59">
        <v>0</v>
      </c>
      <c r="BR19" s="59">
        <v>0</v>
      </c>
      <c r="BS19" s="59">
        <v>0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v>0</v>
      </c>
      <c r="BZ19" s="60">
        <v>0</v>
      </c>
      <c r="CA19" s="59">
        <v>428542.11</v>
      </c>
      <c r="CB19" s="59">
        <v>375185.46</v>
      </c>
      <c r="CC19" s="59">
        <v>139641.32</v>
      </c>
      <c r="CD19" s="59">
        <v>79524.009999999995</v>
      </c>
      <c r="CE19" s="59">
        <v>93528.31</v>
      </c>
      <c r="CF19" s="59">
        <v>102127.37</v>
      </c>
      <c r="CG19" s="59">
        <v>12568.19</v>
      </c>
      <c r="CH19" s="59">
        <v>-137484.49</v>
      </c>
      <c r="CI19" s="59">
        <v>-180358.54</v>
      </c>
      <c r="CJ19" s="59">
        <v>-145226.57</v>
      </c>
      <c r="CK19" s="59">
        <v>-102128.01</v>
      </c>
      <c r="CL19" s="59">
        <v>-13929.43</v>
      </c>
      <c r="CM19" s="59">
        <v>53630.35</v>
      </c>
      <c r="CN19" s="59">
        <v>-21358.13</v>
      </c>
      <c r="CO19" s="59">
        <v>-3039.27</v>
      </c>
      <c r="CP19" s="59">
        <v>21265.59</v>
      </c>
      <c r="CQ19" s="59">
        <v>16877.03</v>
      </c>
      <c r="CR19" s="59">
        <v>113838.56</v>
      </c>
      <c r="CS19" s="59">
        <v>221705.08</v>
      </c>
      <c r="CT19" s="59">
        <v>156435.25</v>
      </c>
      <c r="CU19" s="59">
        <v>17509.18</v>
      </c>
      <c r="CV19" s="59">
        <v>41255.31</v>
      </c>
      <c r="CW19" s="59">
        <v>47867.16</v>
      </c>
      <c r="CX19" s="59">
        <v>105110.55</v>
      </c>
      <c r="CY19" s="59">
        <v>250881.37</v>
      </c>
      <c r="CZ19" s="59">
        <v>186041.9</v>
      </c>
      <c r="DA19" s="59">
        <v>173531.26</v>
      </c>
      <c r="DB19" s="59">
        <v>174610.56</v>
      </c>
      <c r="DC19" s="59">
        <v>159021.78</v>
      </c>
      <c r="DD19" s="59">
        <v>229852.07</v>
      </c>
      <c r="DE19" s="59">
        <v>342085.27</v>
      </c>
      <c r="DF19" s="59">
        <v>199958.91</v>
      </c>
      <c r="DG19" s="59">
        <v>46220.83</v>
      </c>
      <c r="DH19" s="59">
        <v>59132.19</v>
      </c>
      <c r="DI19" s="59">
        <v>102196.88</v>
      </c>
      <c r="DJ19" s="59">
        <v>213353.92</v>
      </c>
      <c r="DK19" s="60">
        <v>3559973.33</v>
      </c>
    </row>
    <row r="20" spans="1:115" ht="15" thickBot="1" x14ac:dyDescent="0.4">
      <c r="A20" s="53" t="s">
        <v>60</v>
      </c>
      <c r="B20" s="53" t="s">
        <v>60</v>
      </c>
      <c r="C20" s="53" t="s">
        <v>62</v>
      </c>
      <c r="D20" s="53" t="s">
        <v>52</v>
      </c>
      <c r="E20" s="61">
        <v>233501</v>
      </c>
      <c r="F20" s="61">
        <v>212284</v>
      </c>
      <c r="G20" s="61">
        <v>193826</v>
      </c>
      <c r="H20" s="61">
        <v>198276</v>
      </c>
      <c r="I20" s="61">
        <v>189065</v>
      </c>
      <c r="J20" s="61">
        <v>189681</v>
      </c>
      <c r="K20" s="61">
        <v>191770</v>
      </c>
      <c r="L20" s="61">
        <v>196006</v>
      </c>
      <c r="M20" s="61">
        <v>184438</v>
      </c>
      <c r="N20" s="61">
        <v>173280</v>
      </c>
      <c r="O20" s="61">
        <v>176477</v>
      </c>
      <c r="P20" s="61">
        <v>202487</v>
      </c>
      <c r="Q20" s="61">
        <v>208512</v>
      </c>
      <c r="R20" s="61">
        <v>223492</v>
      </c>
      <c r="S20" s="61">
        <v>211645</v>
      </c>
      <c r="T20" s="61">
        <v>209908</v>
      </c>
      <c r="U20" s="61">
        <v>197521</v>
      </c>
      <c r="V20" s="61">
        <v>197459</v>
      </c>
      <c r="W20" s="61">
        <v>204443</v>
      </c>
      <c r="X20" s="61">
        <v>208637</v>
      </c>
      <c r="Y20" s="61">
        <v>203700</v>
      </c>
      <c r="Z20" s="61">
        <v>184814</v>
      </c>
      <c r="AA20" s="61">
        <v>172430</v>
      </c>
      <c r="AB20" s="61">
        <v>220258</v>
      </c>
      <c r="AC20" s="61">
        <v>217848</v>
      </c>
      <c r="AD20" s="61">
        <v>227923</v>
      </c>
      <c r="AE20" s="61">
        <v>214894</v>
      </c>
      <c r="AF20" s="61">
        <v>201039</v>
      </c>
      <c r="AG20" s="61">
        <v>183032</v>
      </c>
      <c r="AH20" s="61">
        <v>189179</v>
      </c>
      <c r="AI20" s="61">
        <v>204811</v>
      </c>
      <c r="AJ20" s="61">
        <v>209751</v>
      </c>
      <c r="AK20" s="61">
        <v>201238</v>
      </c>
      <c r="AL20" s="61">
        <v>172049</v>
      </c>
      <c r="AM20" s="61">
        <v>190219</v>
      </c>
      <c r="AN20" s="61">
        <v>218020</v>
      </c>
      <c r="AO20" s="58">
        <v>7213913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0">
        <v>0</v>
      </c>
      <c r="CA20" s="62">
        <v>2266.09</v>
      </c>
      <c r="CB20" s="62">
        <v>2051.85</v>
      </c>
      <c r="CC20" s="62">
        <v>772.52</v>
      </c>
      <c r="CD20" s="62">
        <v>436.32</v>
      </c>
      <c r="CE20" s="62">
        <v>470.13</v>
      </c>
      <c r="CF20" s="62">
        <v>463.45</v>
      </c>
      <c r="CG20" s="62">
        <v>53.58</v>
      </c>
      <c r="CH20" s="62">
        <v>-626.11</v>
      </c>
      <c r="CI20" s="62">
        <v>-794.67</v>
      </c>
      <c r="CJ20" s="62">
        <v>-650.87</v>
      </c>
      <c r="CK20" s="62">
        <v>-527.45000000000005</v>
      </c>
      <c r="CL20" s="62">
        <v>-74.260000000000005</v>
      </c>
      <c r="CM20" s="62">
        <v>287.02</v>
      </c>
      <c r="CN20" s="62">
        <v>-120.73</v>
      </c>
      <c r="CO20" s="62">
        <v>-17.71</v>
      </c>
      <c r="CP20" s="62">
        <v>130.19999999999999</v>
      </c>
      <c r="CQ20" s="62">
        <v>92.55</v>
      </c>
      <c r="CR20" s="62">
        <v>589.79999999999995</v>
      </c>
      <c r="CS20" s="62">
        <v>1075.31</v>
      </c>
      <c r="CT20" s="62">
        <v>794.74</v>
      </c>
      <c r="CU20" s="62">
        <v>87.92</v>
      </c>
      <c r="CV20" s="62">
        <v>199.58</v>
      </c>
      <c r="CW20" s="62">
        <v>247.92</v>
      </c>
      <c r="CX20" s="62">
        <v>580.85</v>
      </c>
      <c r="CY20" s="62">
        <v>1467.95</v>
      </c>
      <c r="CZ20" s="62">
        <v>1186.32</v>
      </c>
      <c r="DA20" s="62">
        <v>1077.81</v>
      </c>
      <c r="DB20" s="62">
        <v>1101.55</v>
      </c>
      <c r="DC20" s="62">
        <v>981.32</v>
      </c>
      <c r="DD20" s="62">
        <v>1241.0899999999999</v>
      </c>
      <c r="DE20" s="62">
        <v>1709.23</v>
      </c>
      <c r="DF20" s="62">
        <v>1052.6600000000001</v>
      </c>
      <c r="DG20" s="62">
        <v>241</v>
      </c>
      <c r="DH20" s="62">
        <v>321.55</v>
      </c>
      <c r="DI20" s="62">
        <v>613.76</v>
      </c>
      <c r="DJ20" s="62">
        <v>1315.41</v>
      </c>
      <c r="DK20" s="60">
        <v>20097.68</v>
      </c>
    </row>
    <row r="21" spans="1:115" ht="15" thickBot="1" x14ac:dyDescent="0.4">
      <c r="A21" s="53" t="s">
        <v>60</v>
      </c>
      <c r="B21" s="53" t="s">
        <v>60</v>
      </c>
      <c r="C21" s="53" t="s">
        <v>73</v>
      </c>
      <c r="D21" s="53" t="s">
        <v>72</v>
      </c>
      <c r="E21" s="57">
        <v>354622</v>
      </c>
      <c r="F21" s="57">
        <v>245001</v>
      </c>
      <c r="G21" s="57">
        <v>147127</v>
      </c>
      <c r="H21" s="57">
        <v>141224</v>
      </c>
      <c r="I21" s="57">
        <v>92955</v>
      </c>
      <c r="J21" s="57">
        <v>116965</v>
      </c>
      <c r="K21" s="57">
        <v>154945</v>
      </c>
      <c r="L21" s="57">
        <v>133907</v>
      </c>
      <c r="M21" s="57">
        <v>126072</v>
      </c>
      <c r="N21" s="57">
        <v>93007</v>
      </c>
      <c r="O21" s="57">
        <v>115830</v>
      </c>
      <c r="P21" s="57">
        <v>201312</v>
      </c>
      <c r="Q21" s="57">
        <v>224187</v>
      </c>
      <c r="R21" s="57">
        <v>246489</v>
      </c>
      <c r="S21" s="57">
        <v>197062</v>
      </c>
      <c r="T21" s="57">
        <v>107858</v>
      </c>
      <c r="U21" s="57">
        <v>75434</v>
      </c>
      <c r="V21" s="57">
        <v>88520</v>
      </c>
      <c r="W21" s="57">
        <v>126211</v>
      </c>
      <c r="X21" s="57">
        <v>137711</v>
      </c>
      <c r="Y21" s="57">
        <v>126494</v>
      </c>
      <c r="Z21" s="57">
        <v>100511</v>
      </c>
      <c r="AA21" s="57">
        <v>107830</v>
      </c>
      <c r="AB21" s="57">
        <v>203265</v>
      </c>
      <c r="AC21" s="57">
        <v>192587</v>
      </c>
      <c r="AD21" s="57">
        <v>206257</v>
      </c>
      <c r="AE21" s="57">
        <v>165365</v>
      </c>
      <c r="AF21" s="57">
        <v>83973</v>
      </c>
      <c r="AG21" s="57">
        <v>60302</v>
      </c>
      <c r="AH21" s="57">
        <v>92851</v>
      </c>
      <c r="AI21" s="57">
        <v>129236</v>
      </c>
      <c r="AJ21" s="57">
        <v>118291</v>
      </c>
      <c r="AK21" s="57">
        <v>102662</v>
      </c>
      <c r="AL21" s="57">
        <v>67702</v>
      </c>
      <c r="AM21" s="57">
        <v>79913</v>
      </c>
      <c r="AN21" s="57">
        <v>164923</v>
      </c>
      <c r="AO21" s="58">
        <v>5128601</v>
      </c>
      <c r="AP21" s="59">
        <v>0</v>
      </c>
      <c r="AQ21" s="59">
        <v>0</v>
      </c>
      <c r="AR21" s="59">
        <v>0</v>
      </c>
      <c r="AS21" s="59">
        <v>0</v>
      </c>
      <c r="AT21" s="59">
        <v>0</v>
      </c>
      <c r="AU21" s="59">
        <v>0</v>
      </c>
      <c r="AV21" s="59">
        <v>0</v>
      </c>
      <c r="AW21" s="59">
        <v>0</v>
      </c>
      <c r="AX21" s="59">
        <v>0</v>
      </c>
      <c r="AY21" s="59">
        <v>0</v>
      </c>
      <c r="AZ21" s="59">
        <v>0</v>
      </c>
      <c r="BA21" s="59">
        <v>0</v>
      </c>
      <c r="BB21" s="59">
        <v>0</v>
      </c>
      <c r="BC21" s="59">
        <v>0</v>
      </c>
      <c r="BD21" s="59">
        <v>0</v>
      </c>
      <c r="BE21" s="59">
        <v>0</v>
      </c>
      <c r="BF21" s="59">
        <v>0</v>
      </c>
      <c r="BG21" s="59">
        <v>0</v>
      </c>
      <c r="BH21" s="59">
        <v>0</v>
      </c>
      <c r="BI21" s="59">
        <v>0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v>0</v>
      </c>
      <c r="BZ21" s="60">
        <v>0</v>
      </c>
      <c r="CA21" s="59">
        <v>3178.32</v>
      </c>
      <c r="CB21" s="59">
        <v>2184.4</v>
      </c>
      <c r="CC21" s="59">
        <v>536.01</v>
      </c>
      <c r="CD21" s="59">
        <v>282.81</v>
      </c>
      <c r="CE21" s="59">
        <v>209.72</v>
      </c>
      <c r="CF21" s="59">
        <v>259.39</v>
      </c>
      <c r="CG21" s="59">
        <v>39.22</v>
      </c>
      <c r="CH21" s="59">
        <v>-389.46</v>
      </c>
      <c r="CI21" s="59">
        <v>-491.49</v>
      </c>
      <c r="CJ21" s="59">
        <v>-314.27999999999997</v>
      </c>
      <c r="CK21" s="59">
        <v>-312.20999999999998</v>
      </c>
      <c r="CL21" s="59">
        <v>-67.349999999999994</v>
      </c>
      <c r="CM21" s="59">
        <v>279.47000000000003</v>
      </c>
      <c r="CN21" s="59">
        <v>-120.75</v>
      </c>
      <c r="CO21" s="59">
        <v>-14.84</v>
      </c>
      <c r="CP21" s="59">
        <v>60.14</v>
      </c>
      <c r="CQ21" s="59">
        <v>32.29</v>
      </c>
      <c r="CR21" s="59">
        <v>237.98</v>
      </c>
      <c r="CS21" s="59">
        <v>600.24</v>
      </c>
      <c r="CT21" s="59">
        <v>478.16</v>
      </c>
      <c r="CU21" s="59">
        <v>49.56</v>
      </c>
      <c r="CV21" s="59">
        <v>97.75</v>
      </c>
      <c r="CW21" s="59">
        <v>138.34</v>
      </c>
      <c r="CX21" s="59">
        <v>485.51</v>
      </c>
      <c r="CY21" s="59">
        <v>1176.6300000000001</v>
      </c>
      <c r="CZ21" s="59">
        <v>983.88</v>
      </c>
      <c r="DA21" s="59">
        <v>757.64</v>
      </c>
      <c r="DB21" s="59">
        <v>414.04</v>
      </c>
      <c r="DC21" s="59">
        <v>289.63</v>
      </c>
      <c r="DD21" s="59">
        <v>544.12</v>
      </c>
      <c r="DE21" s="59">
        <v>972.03</v>
      </c>
      <c r="DF21" s="59">
        <v>537.28</v>
      </c>
      <c r="DG21" s="59">
        <v>110.91</v>
      </c>
      <c r="DH21" s="59">
        <v>112.47</v>
      </c>
      <c r="DI21" s="59">
        <v>231.54</v>
      </c>
      <c r="DJ21" s="59">
        <v>900.29</v>
      </c>
      <c r="DK21" s="60">
        <v>14469.39</v>
      </c>
    </row>
    <row r="22" spans="1:115" ht="15" thickBot="1" x14ac:dyDescent="0.4">
      <c r="A22" s="53" t="s">
        <v>60</v>
      </c>
      <c r="B22" s="53" t="s">
        <v>60</v>
      </c>
      <c r="C22" s="53" t="s">
        <v>74</v>
      </c>
      <c r="D22" s="53" t="s">
        <v>50</v>
      </c>
      <c r="E22" s="61">
        <v>13132</v>
      </c>
      <c r="F22" s="61">
        <v>13132</v>
      </c>
      <c r="G22" s="61">
        <v>13132</v>
      </c>
      <c r="H22" s="61">
        <v>13132</v>
      </c>
      <c r="I22" s="61">
        <v>13132</v>
      </c>
      <c r="J22" s="61">
        <v>13132</v>
      </c>
      <c r="K22" s="61">
        <v>15352</v>
      </c>
      <c r="L22" s="61">
        <v>15218</v>
      </c>
      <c r="M22" s="61">
        <v>14701</v>
      </c>
      <c r="N22" s="61">
        <v>14548</v>
      </c>
      <c r="O22" s="61">
        <v>14420</v>
      </c>
      <c r="P22" s="61">
        <v>14414</v>
      </c>
      <c r="Q22" s="61">
        <v>14408</v>
      </c>
      <c r="R22" s="61">
        <v>14280</v>
      </c>
      <c r="S22" s="61">
        <v>14280</v>
      </c>
      <c r="T22" s="61">
        <v>14280</v>
      </c>
      <c r="U22" s="61">
        <v>14280</v>
      </c>
      <c r="V22" s="61">
        <v>14280</v>
      </c>
      <c r="W22" s="61">
        <v>14280</v>
      </c>
      <c r="X22" s="61">
        <v>14280</v>
      </c>
      <c r="Y22" s="61">
        <v>14280</v>
      </c>
      <c r="Z22" s="61">
        <v>14280</v>
      </c>
      <c r="AA22" s="61">
        <v>14280</v>
      </c>
      <c r="AB22" s="61">
        <v>14280</v>
      </c>
      <c r="AC22" s="61">
        <v>13342</v>
      </c>
      <c r="AD22" s="61">
        <v>13144</v>
      </c>
      <c r="AE22" s="61">
        <v>12940</v>
      </c>
      <c r="AF22" s="61">
        <v>12940</v>
      </c>
      <c r="AG22" s="61">
        <v>12940</v>
      </c>
      <c r="AH22" s="61">
        <v>12940</v>
      </c>
      <c r="AI22" s="61">
        <v>12940</v>
      </c>
      <c r="AJ22" s="61">
        <v>13363</v>
      </c>
      <c r="AK22" s="61">
        <v>21986</v>
      </c>
      <c r="AL22" s="61">
        <v>27062</v>
      </c>
      <c r="AM22" s="61">
        <v>27062</v>
      </c>
      <c r="AN22" s="61">
        <v>27062</v>
      </c>
      <c r="AO22" s="58">
        <v>546654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62">
        <v>0</v>
      </c>
      <c r="BW22" s="62">
        <v>0</v>
      </c>
      <c r="BX22" s="62">
        <v>0</v>
      </c>
      <c r="BY22" s="62">
        <v>0</v>
      </c>
      <c r="BZ22" s="60">
        <v>0</v>
      </c>
      <c r="CA22" s="62">
        <v>493.51</v>
      </c>
      <c r="CB22" s="62">
        <v>460.05</v>
      </c>
      <c r="CC22" s="62">
        <v>187.99</v>
      </c>
      <c r="CD22" s="62">
        <v>104.53</v>
      </c>
      <c r="CE22" s="62">
        <v>120.39</v>
      </c>
      <c r="CF22" s="62">
        <v>118.34</v>
      </c>
      <c r="CG22" s="62">
        <v>15.08</v>
      </c>
      <c r="CH22" s="62">
        <v>-167.23</v>
      </c>
      <c r="CI22" s="62">
        <v>-215.94</v>
      </c>
      <c r="CJ22" s="62">
        <v>-185.59</v>
      </c>
      <c r="CK22" s="62">
        <v>-146.80000000000001</v>
      </c>
      <c r="CL22" s="62">
        <v>-18.239999999999998</v>
      </c>
      <c r="CM22" s="62">
        <v>68.319999999999993</v>
      </c>
      <c r="CN22" s="62">
        <v>-26.67</v>
      </c>
      <c r="CO22" s="62">
        <v>-4.0999999999999996</v>
      </c>
      <c r="CP22" s="62">
        <v>30.35</v>
      </c>
      <c r="CQ22" s="62">
        <v>22.89</v>
      </c>
      <c r="CR22" s="62">
        <v>131.04</v>
      </c>
      <c r="CS22" s="62">
        <v>258.48</v>
      </c>
      <c r="CT22" s="62">
        <v>172.9</v>
      </c>
      <c r="CU22" s="62">
        <v>19.96</v>
      </c>
      <c r="CV22" s="62">
        <v>50.78</v>
      </c>
      <c r="CW22" s="62">
        <v>63.79</v>
      </c>
      <c r="CX22" s="62">
        <v>132.81</v>
      </c>
      <c r="CY22" s="62">
        <v>289.63</v>
      </c>
      <c r="CZ22" s="62">
        <v>216.62</v>
      </c>
      <c r="DA22" s="62">
        <v>218.58</v>
      </c>
      <c r="DB22" s="62">
        <v>225.54</v>
      </c>
      <c r="DC22" s="62">
        <v>214.91</v>
      </c>
      <c r="DD22" s="62">
        <v>280.58999999999997</v>
      </c>
      <c r="DE22" s="62">
        <v>343.31</v>
      </c>
      <c r="DF22" s="62">
        <v>205.74</v>
      </c>
      <c r="DG22" s="62">
        <v>67.650000000000006</v>
      </c>
      <c r="DH22" s="62">
        <v>121.31</v>
      </c>
      <c r="DI22" s="62">
        <v>206.82</v>
      </c>
      <c r="DJ22" s="62">
        <v>425.86</v>
      </c>
      <c r="DK22" s="60">
        <v>4503.2</v>
      </c>
    </row>
    <row r="23" spans="1:115" ht="15" thickBot="1" x14ac:dyDescent="0.4">
      <c r="A23" s="53" t="s">
        <v>60</v>
      </c>
      <c r="B23" s="53" t="s">
        <v>60</v>
      </c>
      <c r="C23" s="53" t="s">
        <v>71</v>
      </c>
      <c r="D23" s="53" t="s">
        <v>70</v>
      </c>
      <c r="E23" s="57">
        <v>34091</v>
      </c>
      <c r="F23" s="57">
        <v>27345</v>
      </c>
      <c r="G23" s="57">
        <v>17688</v>
      </c>
      <c r="H23" s="57">
        <v>16262</v>
      </c>
      <c r="I23" s="57">
        <v>10729</v>
      </c>
      <c r="J23" s="57">
        <v>21188</v>
      </c>
      <c r="K23" s="57">
        <v>30126</v>
      </c>
      <c r="L23" s="57">
        <v>31131</v>
      </c>
      <c r="M23" s="57">
        <v>31071</v>
      </c>
      <c r="N23" s="57">
        <v>27826</v>
      </c>
      <c r="O23" s="57">
        <v>25674</v>
      </c>
      <c r="P23" s="57">
        <v>40814</v>
      </c>
      <c r="Q23" s="57">
        <v>44760</v>
      </c>
      <c r="R23" s="57">
        <v>43806</v>
      </c>
      <c r="S23" s="57">
        <v>38155</v>
      </c>
      <c r="T23" s="57">
        <v>25051</v>
      </c>
      <c r="U23" s="57">
        <v>20573</v>
      </c>
      <c r="V23" s="57">
        <v>27091</v>
      </c>
      <c r="W23" s="57">
        <v>32914</v>
      </c>
      <c r="X23" s="57">
        <v>35213</v>
      </c>
      <c r="Y23" s="57">
        <v>29727</v>
      </c>
      <c r="Z23" s="57">
        <v>29081</v>
      </c>
      <c r="AA23" s="57">
        <v>21525</v>
      </c>
      <c r="AB23" s="57">
        <v>36680</v>
      </c>
      <c r="AC23" s="57">
        <v>37897</v>
      </c>
      <c r="AD23" s="57">
        <v>40242</v>
      </c>
      <c r="AE23" s="57">
        <v>32459</v>
      </c>
      <c r="AF23" s="57">
        <v>19433</v>
      </c>
      <c r="AG23" s="57">
        <v>14944</v>
      </c>
      <c r="AH23" s="57">
        <v>16690</v>
      </c>
      <c r="AI23" s="57">
        <v>28985</v>
      </c>
      <c r="AJ23" s="57">
        <v>35029</v>
      </c>
      <c r="AK23" s="57">
        <v>33816</v>
      </c>
      <c r="AL23" s="57">
        <v>23528</v>
      </c>
      <c r="AM23" s="57">
        <v>24882</v>
      </c>
      <c r="AN23" s="57">
        <v>42702</v>
      </c>
      <c r="AO23" s="58">
        <v>1049128</v>
      </c>
      <c r="AP23" s="59">
        <v>0</v>
      </c>
      <c r="AQ23" s="59">
        <v>0</v>
      </c>
      <c r="AR23" s="59">
        <v>0</v>
      </c>
      <c r="AS23" s="59">
        <v>0</v>
      </c>
      <c r="AT23" s="59">
        <v>0</v>
      </c>
      <c r="AU23" s="59">
        <v>0</v>
      </c>
      <c r="AV23" s="59">
        <v>0</v>
      </c>
      <c r="AW23" s="59">
        <v>0</v>
      </c>
      <c r="AX23" s="59">
        <v>0</v>
      </c>
      <c r="AY23" s="59">
        <v>0</v>
      </c>
      <c r="AZ23" s="59">
        <v>0</v>
      </c>
      <c r="BA23" s="59">
        <v>0</v>
      </c>
      <c r="BB23" s="59">
        <v>0</v>
      </c>
      <c r="BC23" s="59">
        <v>0</v>
      </c>
      <c r="BD23" s="59">
        <v>0</v>
      </c>
      <c r="BE23" s="59">
        <v>0</v>
      </c>
      <c r="BF23" s="59">
        <v>0</v>
      </c>
      <c r="BG23" s="59">
        <v>0</v>
      </c>
      <c r="BH23" s="59">
        <v>0</v>
      </c>
      <c r="BI23" s="59">
        <v>0</v>
      </c>
      <c r="BJ23" s="59">
        <v>0</v>
      </c>
      <c r="BK23" s="59">
        <v>0</v>
      </c>
      <c r="BL23" s="59">
        <v>0</v>
      </c>
      <c r="BM23" s="59">
        <v>0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v>0</v>
      </c>
      <c r="BZ23" s="60">
        <v>0</v>
      </c>
      <c r="CA23" s="59">
        <v>389.78</v>
      </c>
      <c r="CB23" s="59">
        <v>320.79000000000002</v>
      </c>
      <c r="CC23" s="59">
        <v>95.92</v>
      </c>
      <c r="CD23" s="59">
        <v>50.32</v>
      </c>
      <c r="CE23" s="59">
        <v>44.63</v>
      </c>
      <c r="CF23" s="59">
        <v>68.59</v>
      </c>
      <c r="CG23" s="59">
        <v>10.16</v>
      </c>
      <c r="CH23" s="59">
        <v>-120.4</v>
      </c>
      <c r="CI23" s="59">
        <v>-162.72</v>
      </c>
      <c r="CJ23" s="59">
        <v>-131.24</v>
      </c>
      <c r="CK23" s="59">
        <v>-99.2</v>
      </c>
      <c r="CL23" s="59">
        <v>-17.43</v>
      </c>
      <c r="CM23" s="59">
        <v>69.91</v>
      </c>
      <c r="CN23" s="59">
        <v>-26.94</v>
      </c>
      <c r="CO23" s="59">
        <v>-3.72</v>
      </c>
      <c r="CP23" s="59">
        <v>20.239999999999998</v>
      </c>
      <c r="CQ23" s="59">
        <v>13.35</v>
      </c>
      <c r="CR23" s="59">
        <v>103.22</v>
      </c>
      <c r="CS23" s="59">
        <v>208.32</v>
      </c>
      <c r="CT23" s="59">
        <v>157.72</v>
      </c>
      <c r="CU23" s="59">
        <v>15.8</v>
      </c>
      <c r="CV23" s="59">
        <v>38.58</v>
      </c>
      <c r="CW23" s="59">
        <v>41.44</v>
      </c>
      <c r="CX23" s="59">
        <v>115.73</v>
      </c>
      <c r="CY23" s="59">
        <v>298.93</v>
      </c>
      <c r="CZ23" s="59">
        <v>242.76</v>
      </c>
      <c r="DA23" s="59">
        <v>197.26</v>
      </c>
      <c r="DB23" s="59">
        <v>154.59</v>
      </c>
      <c r="DC23" s="59">
        <v>125.78</v>
      </c>
      <c r="DD23" s="59">
        <v>168.37</v>
      </c>
      <c r="DE23" s="59">
        <v>308.13</v>
      </c>
      <c r="DF23" s="59">
        <v>212.43</v>
      </c>
      <c r="DG23" s="59">
        <v>49.79</v>
      </c>
      <c r="DH23" s="59">
        <v>58.45</v>
      </c>
      <c r="DI23" s="59">
        <v>107.45</v>
      </c>
      <c r="DJ23" s="59">
        <v>303.92</v>
      </c>
      <c r="DK23" s="60">
        <v>3430.71</v>
      </c>
    </row>
    <row r="24" spans="1:115" ht="15" thickBot="1" x14ac:dyDescent="0.4">
      <c r="A24" s="53" t="s">
        <v>60</v>
      </c>
      <c r="B24" s="53" t="s">
        <v>60</v>
      </c>
      <c r="C24" s="53" t="s">
        <v>77</v>
      </c>
      <c r="D24" s="53" t="s">
        <v>76</v>
      </c>
      <c r="E24" s="61">
        <v>7506</v>
      </c>
      <c r="F24" s="61">
        <v>6766</v>
      </c>
      <c r="G24" s="61">
        <v>6323</v>
      </c>
      <c r="H24" s="61">
        <v>6526</v>
      </c>
      <c r="I24" s="61">
        <v>6264</v>
      </c>
      <c r="J24" s="61">
        <v>4996</v>
      </c>
      <c r="K24" s="61">
        <v>4946</v>
      </c>
      <c r="L24" s="61">
        <v>4700</v>
      </c>
      <c r="M24" s="61">
        <v>4685</v>
      </c>
      <c r="N24" s="61">
        <v>5279</v>
      </c>
      <c r="O24" s="61">
        <v>5883</v>
      </c>
      <c r="P24" s="61">
        <v>6538</v>
      </c>
      <c r="Q24" s="61">
        <v>6406</v>
      </c>
      <c r="R24" s="61">
        <v>6731</v>
      </c>
      <c r="S24" s="61">
        <v>6444</v>
      </c>
      <c r="T24" s="61">
        <v>6205</v>
      </c>
      <c r="U24" s="61">
        <v>5807</v>
      </c>
      <c r="V24" s="61">
        <v>4720</v>
      </c>
      <c r="W24" s="61">
        <v>3988</v>
      </c>
      <c r="X24" s="61">
        <v>3863</v>
      </c>
      <c r="Y24" s="61">
        <v>3855</v>
      </c>
      <c r="Z24" s="61">
        <v>4101</v>
      </c>
      <c r="AA24" s="61">
        <v>5298</v>
      </c>
      <c r="AB24" s="61">
        <v>5988</v>
      </c>
      <c r="AC24" s="61">
        <v>6052</v>
      </c>
      <c r="AD24" s="61">
        <v>5830</v>
      </c>
      <c r="AE24" s="61">
        <v>5694</v>
      </c>
      <c r="AF24" s="61">
        <v>4930</v>
      </c>
      <c r="AG24" s="61">
        <v>4461</v>
      </c>
      <c r="AH24" s="61">
        <v>4771</v>
      </c>
      <c r="AI24" s="61">
        <v>3992</v>
      </c>
      <c r="AJ24" s="61">
        <v>3984</v>
      </c>
      <c r="AK24" s="61">
        <v>4452</v>
      </c>
      <c r="AL24" s="61">
        <v>4227</v>
      </c>
      <c r="AM24" s="61">
        <v>4539</v>
      </c>
      <c r="AN24" s="61">
        <v>5032</v>
      </c>
      <c r="AO24" s="58">
        <v>191782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0</v>
      </c>
      <c r="AV24" s="62">
        <v>0</v>
      </c>
      <c r="AW24" s="62">
        <v>0</v>
      </c>
      <c r="AX24" s="62">
        <v>0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0</v>
      </c>
      <c r="BG24" s="62">
        <v>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62">
        <v>0</v>
      </c>
      <c r="BQ24" s="62">
        <v>0</v>
      </c>
      <c r="BR24" s="62">
        <v>0</v>
      </c>
      <c r="BS24" s="62">
        <v>0</v>
      </c>
      <c r="BT24" s="62">
        <v>0</v>
      </c>
      <c r="BU24" s="62">
        <v>0</v>
      </c>
      <c r="BV24" s="62">
        <v>0</v>
      </c>
      <c r="BW24" s="62">
        <v>0</v>
      </c>
      <c r="BX24" s="62">
        <v>0</v>
      </c>
      <c r="BY24" s="62">
        <v>0</v>
      </c>
      <c r="BZ24" s="60">
        <v>0</v>
      </c>
      <c r="CA24" s="62">
        <v>67.290000000000006</v>
      </c>
      <c r="CB24" s="62">
        <v>60.33</v>
      </c>
      <c r="CC24" s="62">
        <v>23.07</v>
      </c>
      <c r="CD24" s="62">
        <v>13.07</v>
      </c>
      <c r="CE24" s="62">
        <v>14.16</v>
      </c>
      <c r="CF24" s="62">
        <v>11.09</v>
      </c>
      <c r="CG24" s="62">
        <v>1.23</v>
      </c>
      <c r="CH24" s="62">
        <v>-13.69</v>
      </c>
      <c r="CI24" s="62">
        <v>-18.260000000000002</v>
      </c>
      <c r="CJ24" s="62">
        <v>-17.84</v>
      </c>
      <c r="CK24" s="62">
        <v>-15.85</v>
      </c>
      <c r="CL24" s="62">
        <v>-2.16</v>
      </c>
      <c r="CM24" s="62">
        <v>7.98</v>
      </c>
      <c r="CN24" s="62">
        <v>-3.29</v>
      </c>
      <c r="CO24" s="62">
        <v>-0.43</v>
      </c>
      <c r="CP24" s="62">
        <v>3.44</v>
      </c>
      <c r="CQ24" s="62">
        <v>2.44</v>
      </c>
      <c r="CR24" s="62">
        <v>12.66</v>
      </c>
      <c r="CS24" s="62">
        <v>18.97</v>
      </c>
      <c r="CT24" s="62">
        <v>13.4</v>
      </c>
      <c r="CU24" s="62">
        <v>1.52</v>
      </c>
      <c r="CV24" s="62">
        <v>3.99</v>
      </c>
      <c r="CW24" s="62">
        <v>6.82</v>
      </c>
      <c r="CX24" s="62">
        <v>14.3</v>
      </c>
      <c r="CY24" s="62">
        <v>36.950000000000003</v>
      </c>
      <c r="CZ24" s="62">
        <v>27.83</v>
      </c>
      <c r="DA24" s="62">
        <v>26.09</v>
      </c>
      <c r="DB24" s="62">
        <v>24.31</v>
      </c>
      <c r="DC24" s="62">
        <v>21.39</v>
      </c>
      <c r="DD24" s="62">
        <v>27.97</v>
      </c>
      <c r="DE24" s="62">
        <v>30.04</v>
      </c>
      <c r="DF24" s="62">
        <v>18.079999999999998</v>
      </c>
      <c r="DG24" s="62">
        <v>4.8099999999999996</v>
      </c>
      <c r="DH24" s="62">
        <v>7.02</v>
      </c>
      <c r="DI24" s="62">
        <v>13.15</v>
      </c>
      <c r="DJ24" s="62">
        <v>27.43</v>
      </c>
      <c r="DK24" s="60">
        <v>469.31</v>
      </c>
    </row>
    <row r="25" spans="1:115" ht="15" thickBot="1" x14ac:dyDescent="0.4">
      <c r="A25" s="53" t="s">
        <v>60</v>
      </c>
      <c r="B25" s="53" t="s">
        <v>60</v>
      </c>
      <c r="C25" s="53" t="s">
        <v>69</v>
      </c>
      <c r="D25" s="53" t="s">
        <v>51</v>
      </c>
      <c r="E25" s="57">
        <v>71937411</v>
      </c>
      <c r="F25" s="57">
        <v>63811624</v>
      </c>
      <c r="G25" s="57">
        <v>58983568</v>
      </c>
      <c r="H25" s="57">
        <v>61283496</v>
      </c>
      <c r="I25" s="57">
        <v>71488862</v>
      </c>
      <c r="J25" s="57">
        <v>83604960</v>
      </c>
      <c r="K25" s="57">
        <v>92708201</v>
      </c>
      <c r="L25" s="57">
        <v>86063304</v>
      </c>
      <c r="M25" s="57">
        <v>84586708</v>
      </c>
      <c r="N25" s="57">
        <v>74731546</v>
      </c>
      <c r="O25" s="57">
        <v>57212119</v>
      </c>
      <c r="P25" s="57">
        <v>61185102</v>
      </c>
      <c r="Q25" s="57">
        <v>63641090</v>
      </c>
      <c r="R25" s="57">
        <v>64970640</v>
      </c>
      <c r="S25" s="57">
        <v>59082520</v>
      </c>
      <c r="T25" s="57">
        <v>57655403</v>
      </c>
      <c r="U25" s="57">
        <v>66825316</v>
      </c>
      <c r="V25" s="57">
        <v>75096098</v>
      </c>
      <c r="W25" s="57">
        <v>87154566</v>
      </c>
      <c r="X25" s="57">
        <v>84718645</v>
      </c>
      <c r="Y25" s="57">
        <v>83151806</v>
      </c>
      <c r="Z25" s="57">
        <v>75949784</v>
      </c>
      <c r="AA25" s="57">
        <v>57838735</v>
      </c>
      <c r="AB25" s="57">
        <v>65159909</v>
      </c>
      <c r="AC25" s="57">
        <v>60624720</v>
      </c>
      <c r="AD25" s="57">
        <v>58717523</v>
      </c>
      <c r="AE25" s="57">
        <v>56302221</v>
      </c>
      <c r="AF25" s="57">
        <v>50541386</v>
      </c>
      <c r="AG25" s="57">
        <v>46600922</v>
      </c>
      <c r="AH25" s="57">
        <v>62381404</v>
      </c>
      <c r="AI25" s="57">
        <v>79730358</v>
      </c>
      <c r="AJ25" s="57">
        <v>78085648</v>
      </c>
      <c r="AK25" s="57">
        <v>75428796</v>
      </c>
      <c r="AL25" s="57">
        <v>57141203</v>
      </c>
      <c r="AM25" s="57">
        <v>52814890</v>
      </c>
      <c r="AN25" s="57">
        <v>56607318</v>
      </c>
      <c r="AO25" s="58">
        <v>2443817802</v>
      </c>
      <c r="AP25" s="59">
        <v>0</v>
      </c>
      <c r="AQ25" s="59">
        <v>0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v>0</v>
      </c>
      <c r="AX25" s="59">
        <v>0</v>
      </c>
      <c r="AY25" s="59">
        <v>0</v>
      </c>
      <c r="AZ25" s="59">
        <v>0</v>
      </c>
      <c r="BA25" s="59">
        <v>0</v>
      </c>
      <c r="BB25" s="59">
        <v>0</v>
      </c>
      <c r="BC25" s="59">
        <v>0</v>
      </c>
      <c r="BD25" s="59">
        <v>0</v>
      </c>
      <c r="BE25" s="59">
        <v>0</v>
      </c>
      <c r="BF25" s="59">
        <v>0</v>
      </c>
      <c r="BG25" s="59">
        <v>0</v>
      </c>
      <c r="BH25" s="59">
        <v>0</v>
      </c>
      <c r="BI25" s="59">
        <v>0</v>
      </c>
      <c r="BJ25" s="59">
        <v>0</v>
      </c>
      <c r="BK25" s="59">
        <v>0</v>
      </c>
      <c r="BL25" s="59">
        <v>0</v>
      </c>
      <c r="BM25" s="59">
        <v>0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0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v>0</v>
      </c>
      <c r="BZ25" s="60">
        <v>0</v>
      </c>
      <c r="CA25" s="59">
        <v>742091.36</v>
      </c>
      <c r="CB25" s="59">
        <v>657690.24</v>
      </c>
      <c r="CC25" s="59">
        <v>251205.93</v>
      </c>
      <c r="CD25" s="59">
        <v>142969.57</v>
      </c>
      <c r="CE25" s="59">
        <v>184843.28</v>
      </c>
      <c r="CF25" s="59">
        <v>208548.69</v>
      </c>
      <c r="CG25" s="59">
        <v>26121.82</v>
      </c>
      <c r="CH25" s="59">
        <v>-280667.89</v>
      </c>
      <c r="CI25" s="59">
        <v>-370343.39</v>
      </c>
      <c r="CJ25" s="59">
        <v>-287956.19</v>
      </c>
      <c r="CK25" s="59">
        <v>-182344.94</v>
      </c>
      <c r="CL25" s="59">
        <v>-23987.97</v>
      </c>
      <c r="CM25" s="59">
        <v>92549.91</v>
      </c>
      <c r="CN25" s="59">
        <v>-37025.03</v>
      </c>
      <c r="CO25" s="59">
        <v>-5251.21</v>
      </c>
      <c r="CP25" s="59">
        <v>38107.49</v>
      </c>
      <c r="CQ25" s="59">
        <v>32959.07</v>
      </c>
      <c r="CR25" s="59">
        <v>228683.19</v>
      </c>
      <c r="CS25" s="59">
        <v>461610.26</v>
      </c>
      <c r="CT25" s="59">
        <v>326177.46000000002</v>
      </c>
      <c r="CU25" s="59">
        <v>36376.269999999997</v>
      </c>
      <c r="CV25" s="59">
        <v>83233.56</v>
      </c>
      <c r="CW25" s="59">
        <v>86759.73</v>
      </c>
      <c r="CX25" s="59">
        <v>181547.9</v>
      </c>
      <c r="CY25" s="59">
        <v>432764.1</v>
      </c>
      <c r="CZ25" s="59">
        <v>324516.62</v>
      </c>
      <c r="DA25" s="59">
        <v>301332.53999999998</v>
      </c>
      <c r="DB25" s="59">
        <v>299213.84000000003</v>
      </c>
      <c r="DC25" s="59">
        <v>270192.65999999997</v>
      </c>
      <c r="DD25" s="59">
        <v>424725.34</v>
      </c>
      <c r="DE25" s="59">
        <v>676600.84</v>
      </c>
      <c r="DF25" s="59">
        <v>398928.28</v>
      </c>
      <c r="DG25" s="59">
        <v>92369.74</v>
      </c>
      <c r="DH25" s="59">
        <v>111062.52</v>
      </c>
      <c r="DI25" s="59">
        <v>181638.28</v>
      </c>
      <c r="DJ25" s="59">
        <v>365598.19</v>
      </c>
      <c r="DK25" s="60">
        <v>6472842.0599999996</v>
      </c>
    </row>
    <row r="26" spans="1:115" ht="15" thickBot="1" x14ac:dyDescent="0.4">
      <c r="A26" s="53" t="s">
        <v>60</v>
      </c>
      <c r="B26" s="53" t="s">
        <v>60</v>
      </c>
      <c r="C26" s="53" t="s">
        <v>61</v>
      </c>
      <c r="D26" s="53" t="s">
        <v>53</v>
      </c>
      <c r="E26" s="61">
        <v>2672824</v>
      </c>
      <c r="F26" s="61">
        <v>2547833</v>
      </c>
      <c r="G26" s="61">
        <v>2431624</v>
      </c>
      <c r="H26" s="61">
        <v>2626113</v>
      </c>
      <c r="I26" s="61">
        <v>3006416</v>
      </c>
      <c r="J26" s="61">
        <v>2971948</v>
      </c>
      <c r="K26" s="61">
        <v>3321766</v>
      </c>
      <c r="L26" s="61">
        <v>3170633</v>
      </c>
      <c r="M26" s="61">
        <v>3055298</v>
      </c>
      <c r="N26" s="61">
        <v>2804354</v>
      </c>
      <c r="O26" s="61">
        <v>2498745</v>
      </c>
      <c r="P26" s="61">
        <v>2539530</v>
      </c>
      <c r="Q26" s="61">
        <v>2551259</v>
      </c>
      <c r="R26" s="61">
        <v>2592407</v>
      </c>
      <c r="S26" s="61">
        <v>2423726</v>
      </c>
      <c r="T26" s="61">
        <v>2552329</v>
      </c>
      <c r="U26" s="61">
        <v>2923599</v>
      </c>
      <c r="V26" s="61">
        <v>2885089</v>
      </c>
      <c r="W26" s="61">
        <v>3101078</v>
      </c>
      <c r="X26" s="61">
        <v>2950694</v>
      </c>
      <c r="Y26" s="61">
        <v>2911491</v>
      </c>
      <c r="Z26" s="61">
        <v>2761958</v>
      </c>
      <c r="AA26" s="61">
        <v>2542937</v>
      </c>
      <c r="AB26" s="61">
        <v>2536035</v>
      </c>
      <c r="AC26" s="61">
        <v>2312858</v>
      </c>
      <c r="AD26" s="61">
        <v>2359488</v>
      </c>
      <c r="AE26" s="61">
        <v>2322430</v>
      </c>
      <c r="AF26" s="61">
        <v>2305442</v>
      </c>
      <c r="AG26" s="61">
        <v>2075336</v>
      </c>
      <c r="AH26" s="61">
        <v>2464050</v>
      </c>
      <c r="AI26" s="61">
        <v>2761424</v>
      </c>
      <c r="AJ26" s="61">
        <v>2697891</v>
      </c>
      <c r="AK26" s="61">
        <v>2591071</v>
      </c>
      <c r="AL26" s="61">
        <v>2387254</v>
      </c>
      <c r="AM26" s="61">
        <v>2180916</v>
      </c>
      <c r="AN26" s="61">
        <v>2198496</v>
      </c>
      <c r="AO26" s="58">
        <v>95036342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  <c r="AX26" s="62">
        <v>0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  <c r="BD26" s="62">
        <v>0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>
        <v>0</v>
      </c>
      <c r="BV26" s="62">
        <v>0</v>
      </c>
      <c r="BW26" s="62">
        <v>0</v>
      </c>
      <c r="BX26" s="62">
        <v>0</v>
      </c>
      <c r="BY26" s="62">
        <v>0</v>
      </c>
      <c r="BZ26" s="60">
        <v>0</v>
      </c>
      <c r="CA26" s="62">
        <v>24827.65</v>
      </c>
      <c r="CB26" s="62">
        <v>23510.69</v>
      </c>
      <c r="CC26" s="62">
        <v>9199.5499999999993</v>
      </c>
      <c r="CD26" s="62">
        <v>5409.56</v>
      </c>
      <c r="CE26" s="62">
        <v>6984.42</v>
      </c>
      <c r="CF26" s="62">
        <v>6789.42</v>
      </c>
      <c r="CG26" s="62">
        <v>861.75</v>
      </c>
      <c r="CH26" s="62">
        <v>-9461.0499999999993</v>
      </c>
      <c r="CI26" s="62">
        <v>-12239.47</v>
      </c>
      <c r="CJ26" s="62">
        <v>-9772.86</v>
      </c>
      <c r="CK26" s="62">
        <v>-6993.6</v>
      </c>
      <c r="CL26" s="62">
        <v>-881.32</v>
      </c>
      <c r="CM26" s="62">
        <v>3341.9</v>
      </c>
      <c r="CN26" s="62">
        <v>-1342.5</v>
      </c>
      <c r="CO26" s="62">
        <v>-193.86</v>
      </c>
      <c r="CP26" s="62">
        <v>1506.97</v>
      </c>
      <c r="CQ26" s="62">
        <v>1318.65</v>
      </c>
      <c r="CR26" s="62">
        <v>8120.8</v>
      </c>
      <c r="CS26" s="62">
        <v>15397.74</v>
      </c>
      <c r="CT26" s="62">
        <v>10680.98</v>
      </c>
      <c r="CU26" s="62">
        <v>1192.19</v>
      </c>
      <c r="CV26" s="62">
        <v>2812.13</v>
      </c>
      <c r="CW26" s="62">
        <v>3431.55</v>
      </c>
      <c r="CX26" s="62">
        <v>6400.41</v>
      </c>
      <c r="CY26" s="62">
        <v>14980.34</v>
      </c>
      <c r="CZ26" s="62">
        <v>11851.3</v>
      </c>
      <c r="DA26" s="62">
        <v>11222.53</v>
      </c>
      <c r="DB26" s="62">
        <v>12040.53</v>
      </c>
      <c r="DC26" s="62">
        <v>10588.56</v>
      </c>
      <c r="DD26" s="62">
        <v>15225.47</v>
      </c>
      <c r="DE26" s="62">
        <v>21791.74</v>
      </c>
      <c r="DF26" s="62">
        <v>12835.65</v>
      </c>
      <c r="DG26" s="62">
        <v>2943.9</v>
      </c>
      <c r="DH26" s="62">
        <v>4185.8500000000004</v>
      </c>
      <c r="DI26" s="62">
        <v>6693.11</v>
      </c>
      <c r="DJ26" s="62">
        <v>12750.72</v>
      </c>
      <c r="DK26" s="60">
        <v>228011.4</v>
      </c>
    </row>
    <row r="27" spans="1:115" ht="15" thickBot="1" x14ac:dyDescent="0.4">
      <c r="A27" s="53" t="s">
        <v>60</v>
      </c>
      <c r="B27" s="53" t="s">
        <v>60</v>
      </c>
      <c r="C27" s="53" t="s">
        <v>68</v>
      </c>
      <c r="D27" s="53" t="s">
        <v>67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57">
        <v>12825</v>
      </c>
      <c r="P27" s="57">
        <v>12825</v>
      </c>
      <c r="Q27" s="57">
        <v>12825</v>
      </c>
      <c r="R27" s="57">
        <v>12825</v>
      </c>
      <c r="S27" s="57">
        <v>12825</v>
      </c>
      <c r="T27" s="57">
        <v>12825</v>
      </c>
      <c r="U27" s="57">
        <v>12825</v>
      </c>
      <c r="V27" s="57">
        <v>12825</v>
      </c>
      <c r="W27" s="57">
        <v>12825</v>
      </c>
      <c r="X27" s="57">
        <v>12825</v>
      </c>
      <c r="Y27" s="57">
        <v>12825</v>
      </c>
      <c r="Z27" s="57">
        <v>12825</v>
      </c>
      <c r="AA27" s="57">
        <v>12825</v>
      </c>
      <c r="AB27" s="57">
        <v>12825</v>
      </c>
      <c r="AC27" s="57">
        <v>12825</v>
      </c>
      <c r="AD27" s="57">
        <v>12825</v>
      </c>
      <c r="AE27" s="57">
        <v>12825</v>
      </c>
      <c r="AF27" s="57">
        <v>12825</v>
      </c>
      <c r="AG27" s="57">
        <v>12825</v>
      </c>
      <c r="AH27" s="57">
        <v>12825</v>
      </c>
      <c r="AI27" s="57">
        <v>12825</v>
      </c>
      <c r="AJ27" s="57">
        <v>12825</v>
      </c>
      <c r="AK27" s="57">
        <v>12825</v>
      </c>
      <c r="AL27" s="57">
        <v>12825</v>
      </c>
      <c r="AM27" s="57">
        <v>12825</v>
      </c>
      <c r="AN27" s="57">
        <v>12825</v>
      </c>
      <c r="AO27" s="58">
        <v>333450</v>
      </c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59">
        <v>0</v>
      </c>
      <c r="BA27" s="59">
        <v>0</v>
      </c>
      <c r="BB27" s="59">
        <v>0</v>
      </c>
      <c r="BC27" s="59">
        <v>0</v>
      </c>
      <c r="BD27" s="59">
        <v>0</v>
      </c>
      <c r="BE27" s="59">
        <v>0</v>
      </c>
      <c r="BF27" s="59">
        <v>0</v>
      </c>
      <c r="BG27" s="59">
        <v>0</v>
      </c>
      <c r="BH27" s="59">
        <v>0</v>
      </c>
      <c r="BI27" s="59">
        <v>0</v>
      </c>
      <c r="BJ27" s="59">
        <v>0</v>
      </c>
      <c r="BK27" s="59">
        <v>0</v>
      </c>
      <c r="BL27" s="59">
        <v>0</v>
      </c>
      <c r="BM27" s="59">
        <v>0</v>
      </c>
      <c r="BN27" s="59">
        <v>0</v>
      </c>
      <c r="BO27" s="59">
        <v>0</v>
      </c>
      <c r="BP27" s="59">
        <v>0</v>
      </c>
      <c r="BQ27" s="59">
        <v>0</v>
      </c>
      <c r="BR27" s="59">
        <v>0</v>
      </c>
      <c r="BS27" s="59">
        <v>0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v>0</v>
      </c>
      <c r="BZ27" s="60">
        <v>0</v>
      </c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59">
        <v>-36.340000000000003</v>
      </c>
      <c r="CL27" s="59">
        <v>-4.5</v>
      </c>
      <c r="CM27" s="59">
        <v>16.79</v>
      </c>
      <c r="CN27" s="59">
        <v>-6.61</v>
      </c>
      <c r="CO27" s="59">
        <v>-1.02</v>
      </c>
      <c r="CP27" s="59">
        <v>7.53</v>
      </c>
      <c r="CQ27" s="59">
        <v>5.9</v>
      </c>
      <c r="CR27" s="59">
        <v>36.01</v>
      </c>
      <c r="CS27" s="59">
        <v>63.89</v>
      </c>
      <c r="CT27" s="59">
        <v>46.79</v>
      </c>
      <c r="CU27" s="59">
        <v>5.27</v>
      </c>
      <c r="CV27" s="59">
        <v>13.04</v>
      </c>
      <c r="CW27" s="59">
        <v>17.260000000000002</v>
      </c>
      <c r="CX27" s="59">
        <v>32.18</v>
      </c>
      <c r="CY27" s="59">
        <v>82.37</v>
      </c>
      <c r="CZ27" s="59">
        <v>63.98</v>
      </c>
      <c r="DA27" s="59">
        <v>61.45</v>
      </c>
      <c r="DB27" s="59">
        <v>66.400000000000006</v>
      </c>
      <c r="DC27" s="59">
        <v>64.53</v>
      </c>
      <c r="DD27" s="59">
        <v>78.599999999999994</v>
      </c>
      <c r="DE27" s="59">
        <v>101.49</v>
      </c>
      <c r="DF27" s="59">
        <v>60.83</v>
      </c>
      <c r="DG27" s="59">
        <v>14.51</v>
      </c>
      <c r="DH27" s="59">
        <v>22.39</v>
      </c>
      <c r="DI27" s="59">
        <v>38.86</v>
      </c>
      <c r="DJ27" s="59">
        <v>73.77</v>
      </c>
      <c r="DK27" s="60">
        <v>925.37</v>
      </c>
    </row>
    <row r="28" spans="1:115" ht="15" thickBot="1" x14ac:dyDescent="0.4">
      <c r="A28" s="53" t="s">
        <v>60</v>
      </c>
      <c r="B28" s="53" t="s">
        <v>60</v>
      </c>
      <c r="C28" s="53" t="s">
        <v>64</v>
      </c>
      <c r="D28" s="53" t="s">
        <v>63</v>
      </c>
      <c r="E28" s="61">
        <v>189320</v>
      </c>
      <c r="F28" s="61">
        <v>161130</v>
      </c>
      <c r="G28" s="61">
        <v>148141</v>
      </c>
      <c r="H28" s="61">
        <v>149563</v>
      </c>
      <c r="I28" s="61">
        <v>182313</v>
      </c>
      <c r="J28" s="61">
        <v>224129</v>
      </c>
      <c r="K28" s="61">
        <v>261331</v>
      </c>
      <c r="L28" s="61">
        <v>232929</v>
      </c>
      <c r="M28" s="61">
        <v>278633</v>
      </c>
      <c r="N28" s="61">
        <v>246794</v>
      </c>
      <c r="O28" s="61">
        <v>182225</v>
      </c>
      <c r="P28" s="61">
        <v>199873</v>
      </c>
      <c r="Q28" s="61">
        <v>220954</v>
      </c>
      <c r="R28" s="61">
        <v>239125</v>
      </c>
      <c r="S28" s="61">
        <v>194308</v>
      </c>
      <c r="T28" s="61">
        <v>172610</v>
      </c>
      <c r="U28" s="61">
        <v>209061</v>
      </c>
      <c r="V28" s="61">
        <v>249809</v>
      </c>
      <c r="W28" s="61">
        <v>286002</v>
      </c>
      <c r="X28" s="61">
        <v>268166</v>
      </c>
      <c r="Y28" s="61">
        <v>252623</v>
      </c>
      <c r="Z28" s="61">
        <v>224719</v>
      </c>
      <c r="AA28" s="61">
        <v>185489</v>
      </c>
      <c r="AB28" s="61">
        <v>199160</v>
      </c>
      <c r="AC28" s="61">
        <v>189473</v>
      </c>
      <c r="AD28" s="61">
        <v>184806</v>
      </c>
      <c r="AE28" s="61">
        <v>173367</v>
      </c>
      <c r="AF28" s="61">
        <v>134719</v>
      </c>
      <c r="AG28" s="61">
        <v>106489</v>
      </c>
      <c r="AH28" s="61">
        <v>155092</v>
      </c>
      <c r="AI28" s="61">
        <v>199898</v>
      </c>
      <c r="AJ28" s="61">
        <v>218122</v>
      </c>
      <c r="AK28" s="61">
        <v>201980</v>
      </c>
      <c r="AL28" s="61">
        <v>147258</v>
      </c>
      <c r="AM28" s="61">
        <v>126829</v>
      </c>
      <c r="AN28" s="61">
        <v>142651</v>
      </c>
      <c r="AO28" s="58">
        <v>7139091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0</v>
      </c>
      <c r="BX28" s="62">
        <v>0</v>
      </c>
      <c r="BY28" s="62">
        <v>0</v>
      </c>
      <c r="BZ28" s="60">
        <v>0</v>
      </c>
      <c r="CA28" s="62">
        <v>1769.92</v>
      </c>
      <c r="CB28" s="62">
        <v>1503.8</v>
      </c>
      <c r="CC28" s="62">
        <v>567.20000000000005</v>
      </c>
      <c r="CD28" s="62">
        <v>315.69</v>
      </c>
      <c r="CE28" s="62">
        <v>429.11</v>
      </c>
      <c r="CF28" s="62">
        <v>515.20000000000005</v>
      </c>
      <c r="CG28" s="62">
        <v>68.7</v>
      </c>
      <c r="CH28" s="62">
        <v>-706.12</v>
      </c>
      <c r="CI28" s="62">
        <v>-1124.6300000000001</v>
      </c>
      <c r="CJ28" s="62">
        <v>-867.99</v>
      </c>
      <c r="CK28" s="62">
        <v>-517.74</v>
      </c>
      <c r="CL28" s="62">
        <v>-70.41</v>
      </c>
      <c r="CM28" s="62">
        <v>289.76</v>
      </c>
      <c r="CN28" s="62">
        <v>-122.7</v>
      </c>
      <c r="CO28" s="62">
        <v>-15.48</v>
      </c>
      <c r="CP28" s="62">
        <v>102.65</v>
      </c>
      <c r="CQ28" s="62">
        <v>93.13</v>
      </c>
      <c r="CR28" s="62">
        <v>700.24</v>
      </c>
      <c r="CS28" s="62">
        <v>1410.62</v>
      </c>
      <c r="CT28" s="62">
        <v>965.67</v>
      </c>
      <c r="CU28" s="62">
        <v>103.01</v>
      </c>
      <c r="CV28" s="62">
        <v>227.66</v>
      </c>
      <c r="CW28" s="62">
        <v>250.49</v>
      </c>
      <c r="CX28" s="62">
        <v>502.84</v>
      </c>
      <c r="CY28" s="62">
        <v>1224.4000000000001</v>
      </c>
      <c r="CZ28" s="62">
        <v>931.97</v>
      </c>
      <c r="DA28" s="62">
        <v>843.58</v>
      </c>
      <c r="DB28" s="62">
        <v>720.94</v>
      </c>
      <c r="DC28" s="62">
        <v>563.62</v>
      </c>
      <c r="DD28" s="62">
        <v>975.49</v>
      </c>
      <c r="DE28" s="62">
        <v>1588.43</v>
      </c>
      <c r="DF28" s="62">
        <v>1045.67</v>
      </c>
      <c r="DG28" s="62">
        <v>231.21</v>
      </c>
      <c r="DH28" s="62">
        <v>264.66000000000003</v>
      </c>
      <c r="DI28" s="62">
        <v>399.93</v>
      </c>
      <c r="DJ28" s="62">
        <v>846.9</v>
      </c>
      <c r="DK28" s="60">
        <v>16027.42</v>
      </c>
    </row>
    <row r="29" spans="1:115" ht="15" thickBot="1" x14ac:dyDescent="0.4">
      <c r="A29" s="53" t="s">
        <v>60</v>
      </c>
      <c r="B29" s="53" t="s">
        <v>60</v>
      </c>
      <c r="C29" s="53" t="s">
        <v>66</v>
      </c>
      <c r="D29" s="53" t="s">
        <v>65</v>
      </c>
      <c r="E29" s="57">
        <v>4032764</v>
      </c>
      <c r="F29" s="57">
        <v>2759416</v>
      </c>
      <c r="G29" s="57">
        <v>1963896</v>
      </c>
      <c r="H29" s="57">
        <v>1670847</v>
      </c>
      <c r="I29" s="57">
        <v>1396623</v>
      </c>
      <c r="J29" s="57">
        <v>1579026</v>
      </c>
      <c r="K29" s="57">
        <v>1954435</v>
      </c>
      <c r="L29" s="57">
        <v>1644143</v>
      </c>
      <c r="M29" s="57">
        <v>1606357</v>
      </c>
      <c r="N29" s="57">
        <v>1337577</v>
      </c>
      <c r="O29" s="57">
        <v>1597752</v>
      </c>
      <c r="P29" s="57">
        <v>2380976</v>
      </c>
      <c r="Q29" s="57">
        <v>2775812</v>
      </c>
      <c r="R29" s="57">
        <v>2971908</v>
      </c>
      <c r="S29" s="57">
        <v>2351073</v>
      </c>
      <c r="T29" s="57">
        <v>1368065</v>
      </c>
      <c r="U29" s="57">
        <v>1159498</v>
      </c>
      <c r="V29" s="57">
        <v>1310956</v>
      </c>
      <c r="W29" s="57">
        <v>1841700</v>
      </c>
      <c r="X29" s="57">
        <v>1694948</v>
      </c>
      <c r="Y29" s="57">
        <v>1607919</v>
      </c>
      <c r="Z29" s="57">
        <v>1309833</v>
      </c>
      <c r="AA29" s="57">
        <v>1645695</v>
      </c>
      <c r="AB29" s="57">
        <v>2522177</v>
      </c>
      <c r="AC29" s="57">
        <v>2411583</v>
      </c>
      <c r="AD29" s="57">
        <v>2502698</v>
      </c>
      <c r="AE29" s="57">
        <v>1922458</v>
      </c>
      <c r="AF29" s="57">
        <v>1174940</v>
      </c>
      <c r="AG29" s="57">
        <v>890222</v>
      </c>
      <c r="AH29" s="57">
        <v>1105515</v>
      </c>
      <c r="AI29" s="57">
        <v>1627758</v>
      </c>
      <c r="AJ29" s="57">
        <v>1446676</v>
      </c>
      <c r="AK29" s="57">
        <v>1296978</v>
      </c>
      <c r="AL29" s="57">
        <v>913420</v>
      </c>
      <c r="AM29" s="57">
        <v>1092353</v>
      </c>
      <c r="AN29" s="57">
        <v>2207733</v>
      </c>
      <c r="AO29" s="58">
        <v>65075730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D29" s="59">
        <v>0</v>
      </c>
      <c r="BE29" s="59">
        <v>0</v>
      </c>
      <c r="BF29" s="59">
        <v>0</v>
      </c>
      <c r="BG29" s="59">
        <v>0</v>
      </c>
      <c r="BH29" s="59">
        <v>0</v>
      </c>
      <c r="BI29" s="59">
        <v>0</v>
      </c>
      <c r="BJ29" s="59">
        <v>0</v>
      </c>
      <c r="BK29" s="59">
        <v>0</v>
      </c>
      <c r="BL29" s="59">
        <v>0</v>
      </c>
      <c r="BM29" s="59">
        <v>0</v>
      </c>
      <c r="BN29" s="59">
        <v>0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0</v>
      </c>
      <c r="BU29" s="59">
        <v>0</v>
      </c>
      <c r="BV29" s="59">
        <v>0</v>
      </c>
      <c r="BW29" s="59">
        <v>0</v>
      </c>
      <c r="BX29" s="59">
        <v>0</v>
      </c>
      <c r="BY29" s="59">
        <v>0</v>
      </c>
      <c r="BZ29" s="60">
        <v>0</v>
      </c>
      <c r="CA29" s="59">
        <v>36155.620000000003</v>
      </c>
      <c r="CB29" s="59">
        <v>24602.19</v>
      </c>
      <c r="CC29" s="59">
        <v>7155.12</v>
      </c>
      <c r="CD29" s="59">
        <v>3329.78</v>
      </c>
      <c r="CE29" s="59">
        <v>3150.95</v>
      </c>
      <c r="CF29" s="59">
        <v>3501.97</v>
      </c>
      <c r="CG29" s="59">
        <v>494.84</v>
      </c>
      <c r="CH29" s="59">
        <v>-4782.01</v>
      </c>
      <c r="CI29" s="59">
        <v>-6261.95</v>
      </c>
      <c r="CJ29" s="59">
        <v>-4518.57</v>
      </c>
      <c r="CK29" s="59">
        <v>-4305.79</v>
      </c>
      <c r="CL29" s="59">
        <v>-795.96</v>
      </c>
      <c r="CM29" s="59">
        <v>3457.82</v>
      </c>
      <c r="CN29" s="59">
        <v>-1455.78</v>
      </c>
      <c r="CO29" s="59">
        <v>-177.02</v>
      </c>
      <c r="CP29" s="59">
        <v>763.43</v>
      </c>
      <c r="CQ29" s="59">
        <v>499.02</v>
      </c>
      <c r="CR29" s="59">
        <v>3524.13</v>
      </c>
      <c r="CS29" s="59">
        <v>8758.0400000000009</v>
      </c>
      <c r="CT29" s="59">
        <v>5885.99</v>
      </c>
      <c r="CU29" s="59">
        <v>630.73</v>
      </c>
      <c r="CV29" s="59">
        <v>1273.56</v>
      </c>
      <c r="CW29" s="59">
        <v>2111.04</v>
      </c>
      <c r="CX29" s="59">
        <v>6024.33</v>
      </c>
      <c r="CY29" s="59">
        <v>14737.13</v>
      </c>
      <c r="CZ29" s="59">
        <v>11938.06</v>
      </c>
      <c r="DA29" s="59">
        <v>8807.83</v>
      </c>
      <c r="DB29" s="59">
        <v>5792.04</v>
      </c>
      <c r="DC29" s="59">
        <v>4276.63</v>
      </c>
      <c r="DD29" s="59">
        <v>6478.07</v>
      </c>
      <c r="DE29" s="59">
        <v>12242.49</v>
      </c>
      <c r="DF29" s="59">
        <v>6570.92</v>
      </c>
      <c r="DG29" s="59">
        <v>1401.19</v>
      </c>
      <c r="DH29" s="59">
        <v>1517.39</v>
      </c>
      <c r="DI29" s="59">
        <v>3164.72</v>
      </c>
      <c r="DJ29" s="59">
        <v>12051.41</v>
      </c>
      <c r="DK29" s="60">
        <v>177999.35999999999</v>
      </c>
    </row>
    <row r="30" spans="1:115" ht="15" thickBot="1" x14ac:dyDescent="0.4">
      <c r="A30" s="53"/>
      <c r="B30" s="53"/>
      <c r="C30" s="53"/>
      <c r="D30" s="53" t="s">
        <v>90</v>
      </c>
      <c r="E30" s="64">
        <f>SUM(E19:E29)</f>
        <v>114975518</v>
      </c>
      <c r="F30" s="64">
        <f t="shared" ref="F30:BQ30" si="0">SUM(F19:F29)</f>
        <v>100625496</v>
      </c>
      <c r="G30" s="64">
        <f t="shared" si="0"/>
        <v>90978606</v>
      </c>
      <c r="H30" s="64">
        <f t="shared" si="0"/>
        <v>94291421</v>
      </c>
      <c r="I30" s="64">
        <f t="shared" si="0"/>
        <v>106017578</v>
      </c>
      <c r="J30" s="64">
        <f t="shared" si="0"/>
        <v>122959206</v>
      </c>
      <c r="K30" s="64">
        <f t="shared" si="0"/>
        <v>136456184</v>
      </c>
      <c r="L30" s="64">
        <f t="shared" si="0"/>
        <v>126915126</v>
      </c>
      <c r="M30" s="64">
        <f t="shared" si="0"/>
        <v>124329906</v>
      </c>
      <c r="N30" s="64">
        <f t="shared" si="0"/>
        <v>110496539</v>
      </c>
      <c r="O30" s="64">
        <f t="shared" si="0"/>
        <v>87874862</v>
      </c>
      <c r="P30" s="64">
        <f t="shared" si="0"/>
        <v>96420304</v>
      </c>
      <c r="Q30" s="64">
        <f t="shared" si="0"/>
        <v>100635051</v>
      </c>
      <c r="R30" s="64">
        <f t="shared" si="0"/>
        <v>102848566</v>
      </c>
      <c r="S30" s="64">
        <f t="shared" si="0"/>
        <v>92876908</v>
      </c>
      <c r="T30" s="64">
        <f t="shared" si="0"/>
        <v>88180423</v>
      </c>
      <c r="U30" s="64">
        <f t="shared" si="0"/>
        <v>99212748</v>
      </c>
      <c r="V30" s="64">
        <f t="shared" si="0"/>
        <v>110781571</v>
      </c>
      <c r="W30" s="64">
        <f t="shared" si="0"/>
        <v>128136599</v>
      </c>
      <c r="X30" s="64">
        <f t="shared" si="0"/>
        <v>124551673</v>
      </c>
      <c r="Y30" s="64">
        <f t="shared" si="0"/>
        <v>122017756</v>
      </c>
      <c r="Z30" s="64">
        <f t="shared" si="0"/>
        <v>111927335</v>
      </c>
      <c r="AA30" s="64">
        <f t="shared" si="0"/>
        <v>88741969</v>
      </c>
      <c r="AB30" s="64">
        <f t="shared" si="0"/>
        <v>102610706</v>
      </c>
      <c r="AC30" s="64">
        <f t="shared" si="0"/>
        <v>95453491</v>
      </c>
      <c r="AD30" s="64">
        <f t="shared" si="0"/>
        <v>92677041</v>
      </c>
      <c r="AE30" s="64">
        <f t="shared" si="0"/>
        <v>88272700</v>
      </c>
      <c r="AF30" s="64">
        <f t="shared" si="0"/>
        <v>78428473</v>
      </c>
      <c r="AG30" s="64">
        <f t="shared" si="0"/>
        <v>72008329</v>
      </c>
      <c r="AH30" s="64">
        <f t="shared" si="0"/>
        <v>94097389</v>
      </c>
      <c r="AI30" s="64">
        <f t="shared" si="0"/>
        <v>118573657</v>
      </c>
      <c r="AJ30" s="64">
        <f t="shared" si="0"/>
        <v>115805633</v>
      </c>
      <c r="AK30" s="64">
        <f t="shared" si="0"/>
        <v>111277089</v>
      </c>
      <c r="AL30" s="64">
        <f t="shared" si="0"/>
        <v>85432640</v>
      </c>
      <c r="AM30" s="64">
        <f t="shared" si="0"/>
        <v>80597050</v>
      </c>
      <c r="AN30" s="64">
        <f t="shared" si="0"/>
        <v>88957896</v>
      </c>
      <c r="AO30" s="64">
        <f t="shared" si="0"/>
        <v>3706443439</v>
      </c>
      <c r="AP30" s="64">
        <f t="shared" si="0"/>
        <v>0</v>
      </c>
      <c r="AQ30" s="64">
        <f t="shared" si="0"/>
        <v>0</v>
      </c>
      <c r="AR30" s="64">
        <f t="shared" si="0"/>
        <v>0</v>
      </c>
      <c r="AS30" s="64">
        <f t="shared" si="0"/>
        <v>0</v>
      </c>
      <c r="AT30" s="64">
        <f t="shared" si="0"/>
        <v>0</v>
      </c>
      <c r="AU30" s="64">
        <f t="shared" si="0"/>
        <v>0</v>
      </c>
      <c r="AV30" s="64">
        <f t="shared" si="0"/>
        <v>0</v>
      </c>
      <c r="AW30" s="64">
        <f t="shared" si="0"/>
        <v>0</v>
      </c>
      <c r="AX30" s="64">
        <f t="shared" si="0"/>
        <v>0</v>
      </c>
      <c r="AY30" s="64">
        <f t="shared" si="0"/>
        <v>0</v>
      </c>
      <c r="AZ30" s="64">
        <f t="shared" si="0"/>
        <v>0</v>
      </c>
      <c r="BA30" s="64">
        <f t="shared" si="0"/>
        <v>0</v>
      </c>
      <c r="BB30" s="64">
        <f t="shared" si="0"/>
        <v>0</v>
      </c>
      <c r="BC30" s="64">
        <f t="shared" si="0"/>
        <v>0</v>
      </c>
      <c r="BD30" s="64">
        <f t="shared" si="0"/>
        <v>0</v>
      </c>
      <c r="BE30" s="64">
        <f t="shared" si="0"/>
        <v>0</v>
      </c>
      <c r="BF30" s="64">
        <f t="shared" si="0"/>
        <v>0</v>
      </c>
      <c r="BG30" s="64">
        <f t="shared" si="0"/>
        <v>0</v>
      </c>
      <c r="BH30" s="64">
        <f t="shared" si="0"/>
        <v>0</v>
      </c>
      <c r="BI30" s="64">
        <f t="shared" si="0"/>
        <v>0</v>
      </c>
      <c r="BJ30" s="64">
        <f t="shared" si="0"/>
        <v>0</v>
      </c>
      <c r="BK30" s="64">
        <f t="shared" si="0"/>
        <v>0</v>
      </c>
      <c r="BL30" s="64">
        <f t="shared" si="0"/>
        <v>0</v>
      </c>
      <c r="BM30" s="64">
        <f t="shared" si="0"/>
        <v>0</v>
      </c>
      <c r="BN30" s="64">
        <f t="shared" si="0"/>
        <v>0</v>
      </c>
      <c r="BO30" s="64">
        <f t="shared" si="0"/>
        <v>0</v>
      </c>
      <c r="BP30" s="64">
        <f t="shared" si="0"/>
        <v>0</v>
      </c>
      <c r="BQ30" s="64">
        <f t="shared" si="0"/>
        <v>0</v>
      </c>
      <c r="BR30" s="64">
        <f t="shared" ref="BR30:DK30" si="1">SUM(BR19:BR29)</f>
        <v>0</v>
      </c>
      <c r="BS30" s="64">
        <f t="shared" si="1"/>
        <v>0</v>
      </c>
      <c r="BT30" s="64">
        <f t="shared" si="1"/>
        <v>0</v>
      </c>
      <c r="BU30" s="64">
        <f t="shared" si="1"/>
        <v>0</v>
      </c>
      <c r="BV30" s="64">
        <f t="shared" si="1"/>
        <v>0</v>
      </c>
      <c r="BW30" s="64">
        <f t="shared" si="1"/>
        <v>0</v>
      </c>
      <c r="BX30" s="64">
        <f t="shared" si="1"/>
        <v>0</v>
      </c>
      <c r="BY30" s="64">
        <f t="shared" si="1"/>
        <v>0</v>
      </c>
      <c r="BZ30" s="64">
        <f t="shared" si="1"/>
        <v>0</v>
      </c>
      <c r="CA30" s="64">
        <f t="shared" si="1"/>
        <v>1239781.6499999999</v>
      </c>
      <c r="CB30" s="64">
        <f t="shared" si="1"/>
        <v>1087569.8</v>
      </c>
      <c r="CC30" s="64">
        <f t="shared" si="1"/>
        <v>409384.63</v>
      </c>
      <c r="CD30" s="64">
        <f t="shared" si="1"/>
        <v>232435.66</v>
      </c>
      <c r="CE30" s="64">
        <f t="shared" si="1"/>
        <v>289795.09999999998</v>
      </c>
      <c r="CF30" s="64">
        <f t="shared" si="1"/>
        <v>322403.50999999995</v>
      </c>
      <c r="CG30" s="64">
        <f t="shared" si="1"/>
        <v>40234.569999999992</v>
      </c>
      <c r="CH30" s="64">
        <f t="shared" si="1"/>
        <v>-434418.45</v>
      </c>
      <c r="CI30" s="64">
        <f t="shared" si="1"/>
        <v>-572011.05999999994</v>
      </c>
      <c r="CJ30" s="64">
        <f t="shared" si="1"/>
        <v>-449641.99999999994</v>
      </c>
      <c r="CK30" s="64">
        <f t="shared" si="1"/>
        <v>-297427.93</v>
      </c>
      <c r="CL30" s="64">
        <f t="shared" si="1"/>
        <v>-39849.030000000006</v>
      </c>
      <c r="CM30" s="64">
        <f t="shared" si="1"/>
        <v>153999.23000000004</v>
      </c>
      <c r="CN30" s="64">
        <f t="shared" si="1"/>
        <v>-61609.12999999999</v>
      </c>
      <c r="CO30" s="64">
        <f t="shared" si="1"/>
        <v>-8718.66</v>
      </c>
      <c r="CP30" s="64">
        <f t="shared" si="1"/>
        <v>61998.03</v>
      </c>
      <c r="CQ30" s="64">
        <f t="shared" si="1"/>
        <v>51916.319999999992</v>
      </c>
      <c r="CR30" s="64">
        <f t="shared" si="1"/>
        <v>355977.63</v>
      </c>
      <c r="CS30" s="64">
        <f t="shared" si="1"/>
        <v>711106.95000000007</v>
      </c>
      <c r="CT30" s="64">
        <f t="shared" si="1"/>
        <v>501809.05999999994</v>
      </c>
      <c r="CU30" s="64">
        <f t="shared" si="1"/>
        <v>55991.409999999996</v>
      </c>
      <c r="CV30" s="64">
        <f t="shared" si="1"/>
        <v>129205.93999999999</v>
      </c>
      <c r="CW30" s="64">
        <f t="shared" si="1"/>
        <v>140935.54</v>
      </c>
      <c r="CX30" s="64">
        <f t="shared" si="1"/>
        <v>300947.41000000003</v>
      </c>
      <c r="CY30" s="64">
        <f t="shared" si="1"/>
        <v>717939.8</v>
      </c>
      <c r="CZ30" s="64">
        <f t="shared" si="1"/>
        <v>538001.24</v>
      </c>
      <c r="DA30" s="64">
        <f t="shared" si="1"/>
        <v>498076.57000000007</v>
      </c>
      <c r="DB30" s="64">
        <f t="shared" si="1"/>
        <v>494364.34000000008</v>
      </c>
      <c r="DC30" s="64">
        <f t="shared" si="1"/>
        <v>446340.81</v>
      </c>
      <c r="DD30" s="64">
        <f t="shared" si="1"/>
        <v>679597.17999999993</v>
      </c>
      <c r="DE30" s="64">
        <f t="shared" si="1"/>
        <v>1057773</v>
      </c>
      <c r="DF30" s="64">
        <f t="shared" si="1"/>
        <v>621426.45000000007</v>
      </c>
      <c r="DG30" s="64">
        <f t="shared" si="1"/>
        <v>143655.54</v>
      </c>
      <c r="DH30" s="64">
        <f t="shared" si="1"/>
        <v>176805.80000000005</v>
      </c>
      <c r="DI30" s="64">
        <f t="shared" si="1"/>
        <v>295304.49999999994</v>
      </c>
      <c r="DJ30" s="64">
        <f t="shared" si="1"/>
        <v>607647.82000000007</v>
      </c>
      <c r="DK30" s="64">
        <f t="shared" si="1"/>
        <v>10498749.229999999</v>
      </c>
    </row>
    <row r="31" spans="1:115" ht="15" thickBot="1" x14ac:dyDescent="0.4">
      <c r="A31" s="53" t="s">
        <v>60</v>
      </c>
      <c r="B31" s="53" t="s">
        <v>60</v>
      </c>
      <c r="C31" s="53" t="s">
        <v>79</v>
      </c>
      <c r="D31" s="53" t="s">
        <v>78</v>
      </c>
      <c r="E31" s="61">
        <v>339430</v>
      </c>
      <c r="F31" s="61">
        <v>244127</v>
      </c>
      <c r="G31" s="61">
        <v>171090</v>
      </c>
      <c r="H31" s="61">
        <v>163353</v>
      </c>
      <c r="I31" s="61">
        <v>150325</v>
      </c>
      <c r="J31" s="61">
        <v>223640</v>
      </c>
      <c r="K31" s="61">
        <v>298204</v>
      </c>
      <c r="L31" s="61">
        <v>255492</v>
      </c>
      <c r="M31" s="61">
        <v>269670</v>
      </c>
      <c r="N31" s="61">
        <v>225348</v>
      </c>
      <c r="O31" s="61">
        <v>198437</v>
      </c>
      <c r="P31" s="61">
        <v>294959</v>
      </c>
      <c r="Q31" s="61">
        <v>340755</v>
      </c>
      <c r="R31" s="61">
        <v>323032</v>
      </c>
      <c r="S31" s="61">
        <v>253688</v>
      </c>
      <c r="T31" s="61">
        <v>135014</v>
      </c>
      <c r="U31" s="61">
        <v>153514</v>
      </c>
      <c r="V31" s="61">
        <v>211491</v>
      </c>
      <c r="W31" s="61">
        <v>318711</v>
      </c>
      <c r="X31" s="61">
        <v>297898</v>
      </c>
      <c r="Y31" s="61">
        <v>311864</v>
      </c>
      <c r="Z31" s="61">
        <v>255807</v>
      </c>
      <c r="AA31" s="61">
        <v>208086</v>
      </c>
      <c r="AB31" s="61">
        <v>369134</v>
      </c>
      <c r="AC31" s="61">
        <v>382272</v>
      </c>
      <c r="AD31" s="61">
        <v>402102</v>
      </c>
      <c r="AE31" s="61">
        <v>288492</v>
      </c>
      <c r="AF31" s="61">
        <v>193218</v>
      </c>
      <c r="AG31" s="61">
        <v>180853</v>
      </c>
      <c r="AH31" s="61">
        <v>277813</v>
      </c>
      <c r="AI31" s="61">
        <v>432582</v>
      </c>
      <c r="AJ31" s="61">
        <v>441647</v>
      </c>
      <c r="AK31" s="61">
        <v>426111</v>
      </c>
      <c r="AL31" s="61">
        <v>236735</v>
      </c>
      <c r="AM31" s="61">
        <v>275786</v>
      </c>
      <c r="AN31" s="61">
        <v>472677</v>
      </c>
      <c r="AO31" s="58">
        <v>10023357</v>
      </c>
      <c r="AP31" s="62">
        <v>2896.4</v>
      </c>
      <c r="AQ31" s="62">
        <v>2054.25</v>
      </c>
      <c r="AR31" s="62">
        <v>593.70000000000005</v>
      </c>
      <c r="AS31" s="62">
        <v>336.32</v>
      </c>
      <c r="AT31" s="62">
        <v>350.37</v>
      </c>
      <c r="AU31" s="62">
        <v>492.46</v>
      </c>
      <c r="AV31" s="62">
        <v>73.89</v>
      </c>
      <c r="AW31" s="62">
        <v>-726.27</v>
      </c>
      <c r="AX31" s="62">
        <v>-1026.05</v>
      </c>
      <c r="AY31" s="62">
        <v>-762.62</v>
      </c>
      <c r="AZ31" s="62">
        <v>-550.91999999999996</v>
      </c>
      <c r="BA31" s="62">
        <v>-94.57</v>
      </c>
      <c r="BB31" s="62">
        <v>410.67</v>
      </c>
      <c r="BC31" s="62">
        <v>-155.74</v>
      </c>
      <c r="BD31" s="62">
        <v>-18.8</v>
      </c>
      <c r="BE31" s="62">
        <v>85.3</v>
      </c>
      <c r="BF31" s="62">
        <v>70.41</v>
      </c>
      <c r="BG31" s="62">
        <v>564.51</v>
      </c>
      <c r="BH31" s="62">
        <v>1414.61</v>
      </c>
      <c r="BI31" s="62">
        <v>972.31</v>
      </c>
      <c r="BJ31" s="62">
        <v>114.4</v>
      </c>
      <c r="BK31" s="62">
        <v>238.95</v>
      </c>
      <c r="BL31" s="62">
        <v>270.26</v>
      </c>
      <c r="BM31" s="62">
        <v>828</v>
      </c>
      <c r="BN31" s="62">
        <v>2188.91</v>
      </c>
      <c r="BO31" s="62">
        <v>1831.8</v>
      </c>
      <c r="BP31" s="62">
        <v>1337.96</v>
      </c>
      <c r="BQ31" s="62">
        <v>1069.04</v>
      </c>
      <c r="BR31" s="62">
        <v>986.49</v>
      </c>
      <c r="BS31" s="62">
        <v>1698.22</v>
      </c>
      <c r="BT31" s="62">
        <v>3131.6</v>
      </c>
      <c r="BU31" s="62">
        <v>1897.46</v>
      </c>
      <c r="BV31" s="62">
        <v>443.75</v>
      </c>
      <c r="BW31" s="62">
        <v>428.16</v>
      </c>
      <c r="BX31" s="62">
        <v>835.75</v>
      </c>
      <c r="BY31" s="62">
        <v>2504.42</v>
      </c>
      <c r="BZ31" s="60">
        <v>26785.4</v>
      </c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6"/>
    </row>
    <row r="32" spans="1:115" ht="15" thickBot="1" x14ac:dyDescent="0.4">
      <c r="A32" s="53" t="s">
        <v>60</v>
      </c>
      <c r="B32" s="53" t="s">
        <v>60</v>
      </c>
      <c r="C32" s="53" t="s">
        <v>81</v>
      </c>
      <c r="D32" s="53" t="s">
        <v>80</v>
      </c>
      <c r="E32" s="57">
        <v>423283287</v>
      </c>
      <c r="F32" s="57">
        <v>328558123</v>
      </c>
      <c r="G32" s="57">
        <v>267818779</v>
      </c>
      <c r="H32" s="57">
        <v>273087026</v>
      </c>
      <c r="I32" s="57">
        <v>309993142</v>
      </c>
      <c r="J32" s="57">
        <v>434684297</v>
      </c>
      <c r="K32" s="57">
        <v>515346878</v>
      </c>
      <c r="L32" s="57">
        <v>463151259</v>
      </c>
      <c r="M32" s="57">
        <v>438062093</v>
      </c>
      <c r="N32" s="57">
        <v>349065617</v>
      </c>
      <c r="O32" s="57">
        <v>257138083</v>
      </c>
      <c r="P32" s="57">
        <v>322309278</v>
      </c>
      <c r="Q32" s="57">
        <v>347225687</v>
      </c>
      <c r="R32" s="57">
        <v>345763956</v>
      </c>
      <c r="S32" s="57">
        <v>297962220</v>
      </c>
      <c r="T32" s="57">
        <v>247053801</v>
      </c>
      <c r="U32" s="57">
        <v>277391116</v>
      </c>
      <c r="V32" s="57">
        <v>365770009</v>
      </c>
      <c r="W32" s="57">
        <v>482721682</v>
      </c>
      <c r="X32" s="57">
        <v>471924170</v>
      </c>
      <c r="Y32" s="57">
        <v>438672751</v>
      </c>
      <c r="Z32" s="57">
        <v>376249616</v>
      </c>
      <c r="AA32" s="57">
        <v>254480424</v>
      </c>
      <c r="AB32" s="57">
        <v>340409855</v>
      </c>
      <c r="AC32" s="57">
        <v>323448171</v>
      </c>
      <c r="AD32" s="57">
        <v>303466818</v>
      </c>
      <c r="AE32" s="57">
        <v>283099801</v>
      </c>
      <c r="AF32" s="57">
        <v>266603632</v>
      </c>
      <c r="AG32" s="57">
        <v>258063684</v>
      </c>
      <c r="AH32" s="57">
        <v>379896004</v>
      </c>
      <c r="AI32" s="57">
        <v>506098710</v>
      </c>
      <c r="AJ32" s="57">
        <v>480425023</v>
      </c>
      <c r="AK32" s="57">
        <v>428754755</v>
      </c>
      <c r="AL32" s="57">
        <v>270010546</v>
      </c>
      <c r="AM32" s="57">
        <v>253944369</v>
      </c>
      <c r="AN32" s="57">
        <v>321849320</v>
      </c>
      <c r="AO32" s="58">
        <v>12703783982</v>
      </c>
      <c r="AP32" s="59">
        <v>3654021.55</v>
      </c>
      <c r="AQ32" s="59">
        <v>2773215.19</v>
      </c>
      <c r="AR32" s="59">
        <v>908389.56</v>
      </c>
      <c r="AS32" s="59">
        <v>543497.32999999996</v>
      </c>
      <c r="AT32" s="59">
        <v>670211.42000000004</v>
      </c>
      <c r="AU32" s="59">
        <v>909457.12</v>
      </c>
      <c r="AV32" s="59">
        <v>123617.7</v>
      </c>
      <c r="AW32" s="59">
        <v>-1262856.6599999999</v>
      </c>
      <c r="AX32" s="59">
        <v>-1616417.73</v>
      </c>
      <c r="AY32" s="59">
        <v>-1144698.7</v>
      </c>
      <c r="AZ32" s="59">
        <v>-703509.49</v>
      </c>
      <c r="BA32" s="59">
        <v>-104279.94</v>
      </c>
      <c r="BB32" s="59">
        <v>425507.85</v>
      </c>
      <c r="BC32" s="59">
        <v>-168068.75</v>
      </c>
      <c r="BD32" s="59">
        <v>-22017.41</v>
      </c>
      <c r="BE32" s="59">
        <v>142819.96</v>
      </c>
      <c r="BF32" s="59">
        <v>115562.14</v>
      </c>
      <c r="BG32" s="59">
        <v>910855.02</v>
      </c>
      <c r="BH32" s="59">
        <v>2060180.43</v>
      </c>
      <c r="BI32" s="59">
        <v>1474495.8</v>
      </c>
      <c r="BJ32" s="59">
        <v>155274.99</v>
      </c>
      <c r="BK32" s="59">
        <v>333951.25</v>
      </c>
      <c r="BL32" s="59">
        <v>318284.19</v>
      </c>
      <c r="BM32" s="59">
        <v>768087.7</v>
      </c>
      <c r="BN32" s="59">
        <v>1865449.12</v>
      </c>
      <c r="BO32" s="59">
        <v>1398516.99</v>
      </c>
      <c r="BP32" s="59">
        <v>1269314.1100000001</v>
      </c>
      <c r="BQ32" s="59">
        <v>1310022.99</v>
      </c>
      <c r="BR32" s="59">
        <v>1232410.74</v>
      </c>
      <c r="BS32" s="59">
        <v>2108615</v>
      </c>
      <c r="BT32" s="59">
        <v>3458634.32</v>
      </c>
      <c r="BU32" s="59">
        <v>1965460.19</v>
      </c>
      <c r="BV32" s="59">
        <v>425109.04</v>
      </c>
      <c r="BW32" s="59">
        <v>441393.08</v>
      </c>
      <c r="BX32" s="59">
        <v>726450.82</v>
      </c>
      <c r="BY32" s="59">
        <v>1700794.72</v>
      </c>
      <c r="BZ32" s="60">
        <v>29167751.640000001</v>
      </c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6"/>
    </row>
    <row r="33" spans="1:115" ht="15" thickBot="1" x14ac:dyDescent="0.4">
      <c r="A33" s="53" t="s">
        <v>60</v>
      </c>
      <c r="B33" s="53" t="s">
        <v>60</v>
      </c>
      <c r="C33" s="53" t="s">
        <v>83</v>
      </c>
      <c r="D33" s="53" t="s">
        <v>82</v>
      </c>
      <c r="E33" s="61">
        <v>848872</v>
      </c>
      <c r="F33" s="61">
        <v>751579</v>
      </c>
      <c r="G33" s="61">
        <v>679761</v>
      </c>
      <c r="H33" s="61">
        <v>710942</v>
      </c>
      <c r="I33" s="61">
        <v>681599</v>
      </c>
      <c r="J33" s="61">
        <v>589095</v>
      </c>
      <c r="K33" s="61">
        <v>564295</v>
      </c>
      <c r="L33" s="61">
        <v>518908</v>
      </c>
      <c r="M33" s="61">
        <v>518251</v>
      </c>
      <c r="N33" s="61">
        <v>525721</v>
      </c>
      <c r="O33" s="61">
        <v>556510</v>
      </c>
      <c r="P33" s="61">
        <v>679180</v>
      </c>
      <c r="Q33" s="61">
        <v>761606</v>
      </c>
      <c r="R33" s="61">
        <v>735030</v>
      </c>
      <c r="S33" s="61">
        <v>680069</v>
      </c>
      <c r="T33" s="61">
        <v>642231</v>
      </c>
      <c r="U33" s="61">
        <v>630153</v>
      </c>
      <c r="V33" s="61">
        <v>574917</v>
      </c>
      <c r="W33" s="61">
        <v>547219</v>
      </c>
      <c r="X33" s="61">
        <v>487713</v>
      </c>
      <c r="Y33" s="61">
        <v>491255</v>
      </c>
      <c r="Z33" s="61">
        <v>480906</v>
      </c>
      <c r="AA33" s="61">
        <v>529125</v>
      </c>
      <c r="AB33" s="61">
        <v>700598</v>
      </c>
      <c r="AC33" s="61">
        <v>694977</v>
      </c>
      <c r="AD33" s="61">
        <v>640460</v>
      </c>
      <c r="AE33" s="61">
        <v>659640</v>
      </c>
      <c r="AF33" s="61">
        <v>669752</v>
      </c>
      <c r="AG33" s="61">
        <v>605687</v>
      </c>
      <c r="AH33" s="61">
        <v>583998</v>
      </c>
      <c r="AI33" s="61">
        <v>564626</v>
      </c>
      <c r="AJ33" s="61">
        <v>516188</v>
      </c>
      <c r="AK33" s="61">
        <v>510930</v>
      </c>
      <c r="AL33" s="61">
        <v>474147</v>
      </c>
      <c r="AM33" s="61">
        <v>528428</v>
      </c>
      <c r="AN33" s="61">
        <v>648106</v>
      </c>
      <c r="AO33" s="58">
        <v>21982474</v>
      </c>
      <c r="AP33" s="62">
        <v>6575.09</v>
      </c>
      <c r="AQ33" s="62">
        <v>5558.03</v>
      </c>
      <c r="AR33" s="62">
        <v>1948.81</v>
      </c>
      <c r="AS33" s="62">
        <v>1208.42</v>
      </c>
      <c r="AT33" s="62">
        <v>1269.92</v>
      </c>
      <c r="AU33" s="62">
        <v>1108.83</v>
      </c>
      <c r="AV33" s="62">
        <v>123.65</v>
      </c>
      <c r="AW33" s="62">
        <v>-1279.71</v>
      </c>
      <c r="AX33" s="62">
        <v>-1721.39</v>
      </c>
      <c r="AY33" s="62">
        <v>-1510.65</v>
      </c>
      <c r="AZ33" s="62">
        <v>-1279.1600000000001</v>
      </c>
      <c r="BA33" s="62">
        <v>-190.39</v>
      </c>
      <c r="BB33" s="62">
        <v>817.21</v>
      </c>
      <c r="BC33" s="62">
        <v>-312.36</v>
      </c>
      <c r="BD33" s="62">
        <v>-42.84</v>
      </c>
      <c r="BE33" s="62">
        <v>309.31</v>
      </c>
      <c r="BF33" s="62">
        <v>220.12</v>
      </c>
      <c r="BG33" s="62">
        <v>1244.52</v>
      </c>
      <c r="BH33" s="62">
        <v>2101.0700000000002</v>
      </c>
      <c r="BI33" s="62">
        <v>1377.52</v>
      </c>
      <c r="BJ33" s="62">
        <v>155.35</v>
      </c>
      <c r="BK33" s="62">
        <v>373.53</v>
      </c>
      <c r="BL33" s="62">
        <v>546.48</v>
      </c>
      <c r="BM33" s="62">
        <v>1346.22</v>
      </c>
      <c r="BN33" s="62">
        <v>3409.09</v>
      </c>
      <c r="BO33" s="62">
        <v>2532.15</v>
      </c>
      <c r="BP33" s="62">
        <v>2503.23</v>
      </c>
      <c r="BQ33" s="62">
        <v>2731.85</v>
      </c>
      <c r="BR33" s="62">
        <v>2399</v>
      </c>
      <c r="BS33" s="62">
        <v>2826.53</v>
      </c>
      <c r="BT33" s="62">
        <v>3471.4</v>
      </c>
      <c r="BU33" s="62">
        <v>1895.58</v>
      </c>
      <c r="BV33" s="62">
        <v>448.32</v>
      </c>
      <c r="BW33" s="62">
        <v>646.4</v>
      </c>
      <c r="BX33" s="62">
        <v>1240.3499999999999</v>
      </c>
      <c r="BY33" s="62">
        <v>2910.5</v>
      </c>
      <c r="BZ33" s="60">
        <v>46961.98</v>
      </c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6"/>
    </row>
    <row r="34" spans="1:115" ht="15" thickBot="1" x14ac:dyDescent="0.4">
      <c r="A34" s="53"/>
      <c r="B34" s="53"/>
      <c r="C34" s="67"/>
      <c r="D34" s="68" t="s">
        <v>90</v>
      </c>
      <c r="E34" s="64">
        <f>SUM(E31:E33)</f>
        <v>424471589</v>
      </c>
      <c r="F34" s="64">
        <f t="shared" ref="F34:BQ34" si="2">SUM(F31:F33)</f>
        <v>329553829</v>
      </c>
      <c r="G34" s="64">
        <f t="shared" si="2"/>
        <v>268669630</v>
      </c>
      <c r="H34" s="64">
        <f t="shared" si="2"/>
        <v>273961321</v>
      </c>
      <c r="I34" s="64">
        <f t="shared" si="2"/>
        <v>310825066</v>
      </c>
      <c r="J34" s="64">
        <f t="shared" si="2"/>
        <v>435497032</v>
      </c>
      <c r="K34" s="64">
        <f t="shared" si="2"/>
        <v>516209377</v>
      </c>
      <c r="L34" s="64">
        <f t="shared" si="2"/>
        <v>463925659</v>
      </c>
      <c r="M34" s="64">
        <f t="shared" si="2"/>
        <v>438850014</v>
      </c>
      <c r="N34" s="64">
        <f t="shared" si="2"/>
        <v>349816686</v>
      </c>
      <c r="O34" s="64">
        <f t="shared" si="2"/>
        <v>257893030</v>
      </c>
      <c r="P34" s="64">
        <f t="shared" si="2"/>
        <v>323283417</v>
      </c>
      <c r="Q34" s="64">
        <f t="shared" si="2"/>
        <v>348328048</v>
      </c>
      <c r="R34" s="64">
        <f t="shared" si="2"/>
        <v>346822018</v>
      </c>
      <c r="S34" s="64">
        <f t="shared" si="2"/>
        <v>298895977</v>
      </c>
      <c r="T34" s="64">
        <f t="shared" si="2"/>
        <v>247831046</v>
      </c>
      <c r="U34" s="64">
        <f t="shared" si="2"/>
        <v>278174783</v>
      </c>
      <c r="V34" s="64">
        <f t="shared" si="2"/>
        <v>366556417</v>
      </c>
      <c r="W34" s="64">
        <f t="shared" si="2"/>
        <v>483587612</v>
      </c>
      <c r="X34" s="64">
        <f t="shared" si="2"/>
        <v>472709781</v>
      </c>
      <c r="Y34" s="64">
        <f t="shared" si="2"/>
        <v>439475870</v>
      </c>
      <c r="Z34" s="64">
        <f t="shared" si="2"/>
        <v>376986329</v>
      </c>
      <c r="AA34" s="64">
        <f t="shared" si="2"/>
        <v>255217635</v>
      </c>
      <c r="AB34" s="64">
        <f t="shared" si="2"/>
        <v>341479587</v>
      </c>
      <c r="AC34" s="64">
        <f t="shared" si="2"/>
        <v>324525420</v>
      </c>
      <c r="AD34" s="64">
        <f t="shared" si="2"/>
        <v>304509380</v>
      </c>
      <c r="AE34" s="64">
        <f t="shared" si="2"/>
        <v>284047933</v>
      </c>
      <c r="AF34" s="64">
        <f t="shared" si="2"/>
        <v>267466602</v>
      </c>
      <c r="AG34" s="64">
        <f t="shared" si="2"/>
        <v>258850224</v>
      </c>
      <c r="AH34" s="64">
        <f t="shared" si="2"/>
        <v>380757815</v>
      </c>
      <c r="AI34" s="64">
        <f t="shared" si="2"/>
        <v>507095918</v>
      </c>
      <c r="AJ34" s="64">
        <f t="shared" si="2"/>
        <v>481382858</v>
      </c>
      <c r="AK34" s="64">
        <f t="shared" si="2"/>
        <v>429691796</v>
      </c>
      <c r="AL34" s="64">
        <f t="shared" si="2"/>
        <v>270721428</v>
      </c>
      <c r="AM34" s="64">
        <f t="shared" si="2"/>
        <v>254748583</v>
      </c>
      <c r="AN34" s="64">
        <f t="shared" si="2"/>
        <v>322970103</v>
      </c>
      <c r="AO34" s="64">
        <f t="shared" si="2"/>
        <v>12735789813</v>
      </c>
      <c r="AP34" s="64">
        <f t="shared" si="2"/>
        <v>3663493.0399999996</v>
      </c>
      <c r="AQ34" s="64">
        <f t="shared" si="2"/>
        <v>2780827.4699999997</v>
      </c>
      <c r="AR34" s="64">
        <f t="shared" si="2"/>
        <v>910932.07000000007</v>
      </c>
      <c r="AS34" s="64">
        <f t="shared" si="2"/>
        <v>545042.06999999995</v>
      </c>
      <c r="AT34" s="64">
        <f t="shared" si="2"/>
        <v>671831.71000000008</v>
      </c>
      <c r="AU34" s="64">
        <f t="shared" si="2"/>
        <v>911058.40999999992</v>
      </c>
      <c r="AV34" s="64">
        <f t="shared" si="2"/>
        <v>123815.23999999999</v>
      </c>
      <c r="AW34" s="64">
        <f t="shared" si="2"/>
        <v>-1264862.6399999999</v>
      </c>
      <c r="AX34" s="64">
        <f t="shared" si="2"/>
        <v>-1619165.17</v>
      </c>
      <c r="AY34" s="64">
        <f t="shared" si="2"/>
        <v>-1146971.97</v>
      </c>
      <c r="AZ34" s="64">
        <f t="shared" si="2"/>
        <v>-705339.57000000007</v>
      </c>
      <c r="BA34" s="64">
        <f t="shared" si="2"/>
        <v>-104564.90000000001</v>
      </c>
      <c r="BB34" s="64">
        <f t="shared" si="2"/>
        <v>426735.73</v>
      </c>
      <c r="BC34" s="64">
        <f t="shared" si="2"/>
        <v>-168536.84999999998</v>
      </c>
      <c r="BD34" s="64">
        <f t="shared" si="2"/>
        <v>-22079.05</v>
      </c>
      <c r="BE34" s="64">
        <f t="shared" si="2"/>
        <v>143214.56999999998</v>
      </c>
      <c r="BF34" s="64">
        <f t="shared" si="2"/>
        <v>115852.67</v>
      </c>
      <c r="BG34" s="64">
        <f t="shared" si="2"/>
        <v>912664.05</v>
      </c>
      <c r="BH34" s="64">
        <f t="shared" si="2"/>
        <v>2063696.11</v>
      </c>
      <c r="BI34" s="64">
        <f t="shared" si="2"/>
        <v>1476845.6300000001</v>
      </c>
      <c r="BJ34" s="64">
        <f t="shared" si="2"/>
        <v>155544.74</v>
      </c>
      <c r="BK34" s="64">
        <f t="shared" si="2"/>
        <v>334563.73000000004</v>
      </c>
      <c r="BL34" s="64">
        <f t="shared" si="2"/>
        <v>319100.93</v>
      </c>
      <c r="BM34" s="64">
        <f t="shared" si="2"/>
        <v>770261.91999999993</v>
      </c>
      <c r="BN34" s="64">
        <f t="shared" si="2"/>
        <v>1871047.12</v>
      </c>
      <c r="BO34" s="64">
        <f t="shared" si="2"/>
        <v>1402880.94</v>
      </c>
      <c r="BP34" s="64">
        <f t="shared" si="2"/>
        <v>1273155.3</v>
      </c>
      <c r="BQ34" s="64">
        <f t="shared" si="2"/>
        <v>1313823.8800000001</v>
      </c>
      <c r="BR34" s="64">
        <f t="shared" ref="BR34:DK34" si="3">SUM(BR31:BR33)</f>
        <v>1235796.23</v>
      </c>
      <c r="BS34" s="64">
        <f t="shared" si="3"/>
        <v>2113139.75</v>
      </c>
      <c r="BT34" s="64">
        <f t="shared" si="3"/>
        <v>3465237.32</v>
      </c>
      <c r="BU34" s="64">
        <f t="shared" si="3"/>
        <v>1969253.23</v>
      </c>
      <c r="BV34" s="64">
        <f t="shared" si="3"/>
        <v>426001.11</v>
      </c>
      <c r="BW34" s="64">
        <f t="shared" si="3"/>
        <v>442467.64</v>
      </c>
      <c r="BX34" s="64">
        <f t="shared" si="3"/>
        <v>728526.91999999993</v>
      </c>
      <c r="BY34" s="64">
        <f t="shared" si="3"/>
        <v>1706209.64</v>
      </c>
      <c r="BZ34" s="64">
        <f t="shared" si="3"/>
        <v>29241499.02</v>
      </c>
      <c r="CA34" s="64">
        <f t="shared" si="3"/>
        <v>0</v>
      </c>
      <c r="CB34" s="64">
        <f t="shared" si="3"/>
        <v>0</v>
      </c>
      <c r="CC34" s="64">
        <f t="shared" si="3"/>
        <v>0</v>
      </c>
      <c r="CD34" s="64">
        <f t="shared" si="3"/>
        <v>0</v>
      </c>
      <c r="CE34" s="64">
        <f t="shared" si="3"/>
        <v>0</v>
      </c>
      <c r="CF34" s="64">
        <f t="shared" si="3"/>
        <v>0</v>
      </c>
      <c r="CG34" s="64">
        <f t="shared" si="3"/>
        <v>0</v>
      </c>
      <c r="CH34" s="64">
        <f t="shared" si="3"/>
        <v>0</v>
      </c>
      <c r="CI34" s="64">
        <f t="shared" si="3"/>
        <v>0</v>
      </c>
      <c r="CJ34" s="64">
        <f t="shared" si="3"/>
        <v>0</v>
      </c>
      <c r="CK34" s="64">
        <f t="shared" si="3"/>
        <v>0</v>
      </c>
      <c r="CL34" s="64">
        <f t="shared" si="3"/>
        <v>0</v>
      </c>
      <c r="CM34" s="64">
        <f t="shared" si="3"/>
        <v>0</v>
      </c>
      <c r="CN34" s="64">
        <f t="shared" si="3"/>
        <v>0</v>
      </c>
      <c r="CO34" s="64">
        <f t="shared" si="3"/>
        <v>0</v>
      </c>
      <c r="CP34" s="64">
        <f t="shared" si="3"/>
        <v>0</v>
      </c>
      <c r="CQ34" s="64">
        <f t="shared" si="3"/>
        <v>0</v>
      </c>
      <c r="CR34" s="64">
        <f t="shared" si="3"/>
        <v>0</v>
      </c>
      <c r="CS34" s="64">
        <f t="shared" si="3"/>
        <v>0</v>
      </c>
      <c r="CT34" s="64">
        <f t="shared" si="3"/>
        <v>0</v>
      </c>
      <c r="CU34" s="64">
        <f t="shared" si="3"/>
        <v>0</v>
      </c>
      <c r="CV34" s="64">
        <f t="shared" si="3"/>
        <v>0</v>
      </c>
      <c r="CW34" s="64">
        <f t="shared" si="3"/>
        <v>0</v>
      </c>
      <c r="CX34" s="64">
        <f t="shared" si="3"/>
        <v>0</v>
      </c>
      <c r="CY34" s="64">
        <f t="shared" si="3"/>
        <v>0</v>
      </c>
      <c r="CZ34" s="64">
        <f t="shared" si="3"/>
        <v>0</v>
      </c>
      <c r="DA34" s="64">
        <f t="shared" si="3"/>
        <v>0</v>
      </c>
      <c r="DB34" s="64">
        <f t="shared" si="3"/>
        <v>0</v>
      </c>
      <c r="DC34" s="64">
        <f t="shared" si="3"/>
        <v>0</v>
      </c>
      <c r="DD34" s="64">
        <f t="shared" si="3"/>
        <v>0</v>
      </c>
      <c r="DE34" s="64">
        <f t="shared" si="3"/>
        <v>0</v>
      </c>
      <c r="DF34" s="64">
        <f t="shared" si="3"/>
        <v>0</v>
      </c>
      <c r="DG34" s="64">
        <f t="shared" si="3"/>
        <v>0</v>
      </c>
      <c r="DH34" s="64">
        <f t="shared" si="3"/>
        <v>0</v>
      </c>
      <c r="DI34" s="64">
        <f t="shared" si="3"/>
        <v>0</v>
      </c>
      <c r="DJ34" s="64">
        <f t="shared" si="3"/>
        <v>0</v>
      </c>
      <c r="DK34" s="64">
        <f t="shared" si="3"/>
        <v>0</v>
      </c>
    </row>
  </sheetData>
  <pageMargins left="0.75" right="0.75" top="1" bottom="1" header="0.5" footer="0.5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6212-97C3-46E8-A5F3-61450DBC68DC}">
  <sheetPr>
    <pageSetUpPr fitToPage="1"/>
  </sheetPr>
  <dimension ref="A1:R85"/>
  <sheetViews>
    <sheetView showGridLines="0" zoomScaleNormal="100" workbookViewId="0"/>
  </sheetViews>
  <sheetFormatPr defaultRowHeight="14.5" x14ac:dyDescent="0.35"/>
  <cols>
    <col min="3" max="3" width="3.1796875" bestFit="1" customWidth="1"/>
    <col min="4" max="4" width="11.54296875" style="1" bestFit="1" customWidth="1"/>
    <col min="5" max="6" width="9.453125" style="1" bestFit="1" customWidth="1"/>
    <col min="7" max="9" width="9.453125" style="11" bestFit="1" customWidth="1"/>
    <col min="10" max="15" width="9.453125" style="1" bestFit="1" customWidth="1"/>
    <col min="16" max="16" width="1.7265625" customWidth="1"/>
    <col min="17" max="17" width="10.54296875" bestFit="1" customWidth="1"/>
  </cols>
  <sheetData>
    <row r="1" spans="1:17" x14ac:dyDescent="0.35">
      <c r="A1" t="s">
        <v>94</v>
      </c>
    </row>
    <row r="2" spans="1:17" x14ac:dyDescent="0.35">
      <c r="A2" t="s">
        <v>95</v>
      </c>
    </row>
    <row r="4" spans="1:17" x14ac:dyDescent="0.35">
      <c r="A4" t="s">
        <v>60</v>
      </c>
    </row>
    <row r="5" spans="1:17" x14ac:dyDescent="0.35">
      <c r="A5" s="12">
        <v>440</v>
      </c>
      <c r="B5" s="12"/>
      <c r="D5" s="13" t="s">
        <v>96</v>
      </c>
      <c r="E5" s="13" t="s">
        <v>97</v>
      </c>
      <c r="F5" s="13" t="s">
        <v>98</v>
      </c>
      <c r="G5" s="14" t="s">
        <v>99</v>
      </c>
      <c r="H5" s="14" t="s">
        <v>100</v>
      </c>
      <c r="I5" s="14" t="s">
        <v>101</v>
      </c>
      <c r="J5" s="13" t="s">
        <v>102</v>
      </c>
      <c r="K5" s="13" t="s">
        <v>103</v>
      </c>
      <c r="L5" s="13" t="s">
        <v>104</v>
      </c>
      <c r="M5" s="13" t="s">
        <v>105</v>
      </c>
      <c r="N5" s="13" t="s">
        <v>106</v>
      </c>
      <c r="O5" s="13" t="s">
        <v>107</v>
      </c>
      <c r="Q5" s="13" t="s">
        <v>90</v>
      </c>
    </row>
    <row r="6" spans="1:17" x14ac:dyDescent="0.35">
      <c r="A6" s="12"/>
      <c r="B6" s="15" t="s">
        <v>108</v>
      </c>
      <c r="D6" s="1">
        <v>364854</v>
      </c>
      <c r="E6" s="1">
        <v>361563</v>
      </c>
      <c r="F6" s="1">
        <v>362751</v>
      </c>
      <c r="G6" s="11">
        <v>363023</v>
      </c>
      <c r="H6" s="11">
        <v>363696</v>
      </c>
      <c r="I6" s="11">
        <v>364056</v>
      </c>
      <c r="J6" s="1">
        <v>364482</v>
      </c>
      <c r="K6" s="1">
        <v>364751</v>
      </c>
      <c r="L6" s="1">
        <v>365226</v>
      </c>
      <c r="M6" s="1">
        <v>365509</v>
      </c>
      <c r="N6" s="1">
        <v>366328</v>
      </c>
      <c r="O6" s="1">
        <v>366701</v>
      </c>
      <c r="Q6" s="16">
        <f>AVERAGE(D6:O6)</f>
        <v>364411.66666666669</v>
      </c>
    </row>
    <row r="7" spans="1:17" x14ac:dyDescent="0.35">
      <c r="A7" s="12"/>
      <c r="B7" s="15" t="s">
        <v>109</v>
      </c>
      <c r="D7" s="1">
        <v>50</v>
      </c>
      <c r="E7" s="1">
        <v>53</v>
      </c>
      <c r="F7" s="1">
        <v>53</v>
      </c>
      <c r="G7" s="11">
        <v>53</v>
      </c>
      <c r="H7" s="11">
        <v>53</v>
      </c>
      <c r="I7" s="11">
        <v>54</v>
      </c>
      <c r="J7" s="1">
        <v>58</v>
      </c>
      <c r="K7" s="1">
        <v>61</v>
      </c>
      <c r="L7" s="1">
        <v>62</v>
      </c>
      <c r="M7" s="1">
        <v>66</v>
      </c>
      <c r="N7" s="1">
        <v>66</v>
      </c>
      <c r="O7" s="1">
        <v>66</v>
      </c>
      <c r="Q7" s="16">
        <f>AVERAGE(D7:O7)</f>
        <v>57.916666666666664</v>
      </c>
    </row>
    <row r="8" spans="1:17" x14ac:dyDescent="0.35">
      <c r="A8" s="12"/>
      <c r="B8" s="15" t="s">
        <v>110</v>
      </c>
      <c r="D8" s="1">
        <v>0</v>
      </c>
      <c r="E8" s="1">
        <v>0</v>
      </c>
      <c r="F8" s="1">
        <v>1</v>
      </c>
      <c r="G8" s="11">
        <v>1</v>
      </c>
      <c r="H8" s="11">
        <v>1</v>
      </c>
      <c r="I8" s="11">
        <v>1</v>
      </c>
      <c r="J8" s="1">
        <v>1</v>
      </c>
      <c r="K8" s="1">
        <v>3</v>
      </c>
      <c r="L8" s="1">
        <v>2</v>
      </c>
      <c r="M8" s="1">
        <v>2</v>
      </c>
      <c r="N8" s="1">
        <v>1</v>
      </c>
      <c r="O8" s="1">
        <v>1</v>
      </c>
      <c r="Q8" s="16">
        <f>AVERAGE(D8:O8)</f>
        <v>1.1666666666666667</v>
      </c>
    </row>
    <row r="9" spans="1:17" x14ac:dyDescent="0.35">
      <c r="A9" s="12"/>
      <c r="B9" s="15" t="s">
        <v>111</v>
      </c>
      <c r="D9" s="1">
        <v>0</v>
      </c>
      <c r="E9" s="1">
        <v>0</v>
      </c>
      <c r="F9" s="1">
        <v>0</v>
      </c>
      <c r="G9" s="11">
        <v>1</v>
      </c>
      <c r="H9" s="11">
        <v>1</v>
      </c>
      <c r="I9" s="1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Q9" s="16">
        <f>AVERAGE(D9:O9)</f>
        <v>0.75</v>
      </c>
    </row>
    <row r="10" spans="1:17" x14ac:dyDescent="0.35">
      <c r="A10" s="12"/>
      <c r="B10" s="15" t="s">
        <v>112</v>
      </c>
      <c r="D10" s="1">
        <v>422</v>
      </c>
      <c r="E10" s="1">
        <v>407</v>
      </c>
      <c r="F10" s="1">
        <v>411</v>
      </c>
      <c r="G10" s="11">
        <v>412</v>
      </c>
      <c r="H10" s="11">
        <v>408</v>
      </c>
      <c r="I10" s="11">
        <v>404</v>
      </c>
      <c r="J10" s="1">
        <v>404</v>
      </c>
      <c r="K10" s="1">
        <v>401</v>
      </c>
      <c r="L10" s="1">
        <v>401</v>
      </c>
      <c r="M10" s="1">
        <v>400</v>
      </c>
      <c r="N10" s="1">
        <v>402</v>
      </c>
      <c r="O10" s="1">
        <v>392</v>
      </c>
      <c r="Q10" s="16">
        <f t="shared" ref="Q10:Q17" si="0">AVERAGE(D10:O10)</f>
        <v>405.33333333333331</v>
      </c>
    </row>
    <row r="11" spans="1:17" x14ac:dyDescent="0.35">
      <c r="A11" s="12"/>
      <c r="B11" s="15" t="s">
        <v>113</v>
      </c>
      <c r="D11" s="1">
        <v>3</v>
      </c>
      <c r="E11" s="1">
        <v>4</v>
      </c>
      <c r="F11" s="1">
        <v>3</v>
      </c>
      <c r="G11" s="11">
        <v>3</v>
      </c>
      <c r="H11" s="11">
        <v>3</v>
      </c>
      <c r="I11" s="11">
        <v>3</v>
      </c>
      <c r="J11" s="1">
        <v>3</v>
      </c>
      <c r="K11" s="1">
        <v>3</v>
      </c>
      <c r="L11" s="1">
        <v>3</v>
      </c>
      <c r="M11" s="1">
        <v>3</v>
      </c>
      <c r="N11" s="1">
        <v>4</v>
      </c>
      <c r="O11" s="1">
        <v>4</v>
      </c>
      <c r="Q11" s="16">
        <f>AVERAGE(D11:O11)</f>
        <v>3.25</v>
      </c>
    </row>
    <row r="12" spans="1:17" x14ac:dyDescent="0.35">
      <c r="A12" s="12"/>
      <c r="B12" s="15" t="s">
        <v>114</v>
      </c>
      <c r="D12" s="1">
        <v>4152</v>
      </c>
      <c r="E12" s="1">
        <v>4119</v>
      </c>
      <c r="F12" s="1">
        <v>4118</v>
      </c>
      <c r="G12" s="11">
        <v>4116</v>
      </c>
      <c r="H12" s="11">
        <v>4109</v>
      </c>
      <c r="I12" s="11">
        <v>4112</v>
      </c>
      <c r="J12" s="1">
        <v>4122</v>
      </c>
      <c r="K12" s="1">
        <v>4124</v>
      </c>
      <c r="L12" s="1">
        <v>4143</v>
      </c>
      <c r="M12" s="1">
        <v>4168</v>
      </c>
      <c r="N12" s="1">
        <v>4185</v>
      </c>
      <c r="O12" s="1">
        <v>4191</v>
      </c>
      <c r="Q12" s="76">
        <f t="shared" si="0"/>
        <v>4138.25</v>
      </c>
    </row>
    <row r="13" spans="1:17" x14ac:dyDescent="0.35">
      <c r="A13" s="12"/>
      <c r="B13" s="15" t="s">
        <v>115</v>
      </c>
      <c r="D13" s="1">
        <v>2121</v>
      </c>
      <c r="E13" s="1">
        <v>2087</v>
      </c>
      <c r="F13" s="1">
        <v>2087</v>
      </c>
      <c r="G13" s="11">
        <v>2085</v>
      </c>
      <c r="H13" s="11">
        <v>2072</v>
      </c>
      <c r="I13" s="11">
        <v>2068</v>
      </c>
      <c r="J13" s="1">
        <v>2055</v>
      </c>
      <c r="K13" s="1">
        <v>2052</v>
      </c>
      <c r="L13" s="1">
        <v>2046</v>
      </c>
      <c r="M13" s="1">
        <v>2048</v>
      </c>
      <c r="N13" s="1">
        <v>2046</v>
      </c>
      <c r="O13" s="1">
        <v>2038</v>
      </c>
      <c r="Q13" s="76">
        <f t="shared" si="0"/>
        <v>2067.0833333333335</v>
      </c>
    </row>
    <row r="14" spans="1:17" x14ac:dyDescent="0.35">
      <c r="A14" s="12"/>
      <c r="B14" s="15" t="s">
        <v>116</v>
      </c>
      <c r="D14" s="1">
        <v>56</v>
      </c>
      <c r="E14" s="1">
        <v>56</v>
      </c>
      <c r="F14" s="1">
        <v>56</v>
      </c>
      <c r="G14" s="11">
        <v>57</v>
      </c>
      <c r="H14" s="11">
        <v>56</v>
      </c>
      <c r="I14" s="11">
        <v>58</v>
      </c>
      <c r="J14" s="1">
        <v>60</v>
      </c>
      <c r="K14" s="1">
        <v>60</v>
      </c>
      <c r="L14" s="1">
        <v>59</v>
      </c>
      <c r="M14" s="1">
        <v>61</v>
      </c>
      <c r="N14" s="1">
        <v>61</v>
      </c>
      <c r="O14" s="1">
        <v>61</v>
      </c>
      <c r="Q14" s="76">
        <f>AVERAGE(D14:O14)</f>
        <v>58.416666666666664</v>
      </c>
    </row>
    <row r="15" spans="1:17" x14ac:dyDescent="0.35">
      <c r="A15" s="12"/>
      <c r="B15" s="15" t="s">
        <v>117</v>
      </c>
      <c r="D15" s="17">
        <v>1069</v>
      </c>
      <c r="E15" s="17">
        <v>400</v>
      </c>
      <c r="F15" s="17">
        <v>403</v>
      </c>
      <c r="G15" s="18">
        <v>412</v>
      </c>
      <c r="H15" s="18">
        <v>428</v>
      </c>
      <c r="I15" s="18">
        <v>445</v>
      </c>
      <c r="J15" s="17">
        <v>454</v>
      </c>
      <c r="K15" s="17">
        <v>466</v>
      </c>
      <c r="L15" s="17">
        <v>450</v>
      </c>
      <c r="M15" s="17">
        <v>467</v>
      </c>
      <c r="N15" s="17">
        <v>472</v>
      </c>
      <c r="O15" s="17">
        <v>491</v>
      </c>
      <c r="Q15" s="77">
        <f t="shared" si="0"/>
        <v>496.41666666666669</v>
      </c>
    </row>
    <row r="16" spans="1:17" x14ac:dyDescent="0.35">
      <c r="A16" s="12"/>
      <c r="B16" s="19" t="s">
        <v>118</v>
      </c>
      <c r="D16" s="1">
        <f t="shared" ref="D16:O16" si="1">SUM(D6:D15)</f>
        <v>372727</v>
      </c>
      <c r="E16" s="1">
        <f t="shared" si="1"/>
        <v>368689</v>
      </c>
      <c r="F16" s="1">
        <f t="shared" si="1"/>
        <v>369883</v>
      </c>
      <c r="G16" s="11">
        <f t="shared" si="1"/>
        <v>370163</v>
      </c>
      <c r="H16" s="11">
        <f t="shared" si="1"/>
        <v>370827</v>
      </c>
      <c r="I16" s="11">
        <f t="shared" si="1"/>
        <v>371202</v>
      </c>
      <c r="J16" s="1">
        <f t="shared" si="1"/>
        <v>371640</v>
      </c>
      <c r="K16" s="1">
        <f t="shared" si="1"/>
        <v>371922</v>
      </c>
      <c r="L16" s="1">
        <f t="shared" si="1"/>
        <v>372393</v>
      </c>
      <c r="M16" s="1">
        <f t="shared" si="1"/>
        <v>372725</v>
      </c>
      <c r="N16" s="1">
        <f t="shared" si="1"/>
        <v>373566</v>
      </c>
      <c r="O16" s="1">
        <f t="shared" si="1"/>
        <v>373946</v>
      </c>
      <c r="Q16" s="29">
        <f>SUM(Q6:Q15)</f>
        <v>371640.25000000006</v>
      </c>
    </row>
    <row r="17" spans="1:18" x14ac:dyDescent="0.35">
      <c r="A17" s="12"/>
      <c r="B17" s="19" t="s">
        <v>119</v>
      </c>
      <c r="D17" s="20">
        <v>372727</v>
      </c>
      <c r="E17" s="20">
        <v>368689</v>
      </c>
      <c r="F17" s="20">
        <v>369883</v>
      </c>
      <c r="G17" s="21">
        <v>370163</v>
      </c>
      <c r="H17" s="21">
        <v>370827</v>
      </c>
      <c r="I17" s="21">
        <v>371202</v>
      </c>
      <c r="J17" s="20">
        <v>371640</v>
      </c>
      <c r="K17" s="20">
        <v>371922</v>
      </c>
      <c r="L17" s="20">
        <v>372393</v>
      </c>
      <c r="M17" s="20">
        <v>372725</v>
      </c>
      <c r="N17" s="20">
        <v>373566</v>
      </c>
      <c r="O17" s="20">
        <v>373946</v>
      </c>
      <c r="Q17" s="77">
        <f t="shared" si="0"/>
        <v>371640.25</v>
      </c>
    </row>
    <row r="18" spans="1:18" x14ac:dyDescent="0.35">
      <c r="D18" s="1">
        <f>+D16-D17</f>
        <v>0</v>
      </c>
      <c r="E18" s="1">
        <f t="shared" ref="E18:O18" si="2">+E16-E17</f>
        <v>0</v>
      </c>
      <c r="F18" s="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">
        <f t="shared" si="2"/>
        <v>0</v>
      </c>
      <c r="K18" s="1">
        <f t="shared" si="2"/>
        <v>0</v>
      </c>
      <c r="L18" s="1">
        <f t="shared" si="2"/>
        <v>0</v>
      </c>
      <c r="M18" s="1">
        <f t="shared" si="2"/>
        <v>0</v>
      </c>
      <c r="N18" s="1">
        <f t="shared" si="2"/>
        <v>0</v>
      </c>
      <c r="O18" s="1">
        <f t="shared" si="2"/>
        <v>0</v>
      </c>
      <c r="Q18" s="76">
        <f>+Q16-Q17</f>
        <v>0</v>
      </c>
      <c r="R18" s="22" t="s">
        <v>120</v>
      </c>
    </row>
    <row r="19" spans="1:18" ht="13.15" customHeight="1" x14ac:dyDescent="0.35">
      <c r="Q19" s="78"/>
    </row>
    <row r="20" spans="1:18" x14ac:dyDescent="0.35">
      <c r="A20" s="23">
        <v>442</v>
      </c>
      <c r="B20" s="23"/>
      <c r="Q20" s="78"/>
    </row>
    <row r="21" spans="1:18" x14ac:dyDescent="0.35">
      <c r="A21" s="23"/>
      <c r="B21" s="24" t="s">
        <v>121</v>
      </c>
      <c r="D21" s="1">
        <v>3</v>
      </c>
      <c r="E21" s="1">
        <v>3</v>
      </c>
      <c r="F21" s="1">
        <v>3</v>
      </c>
      <c r="G21" s="11">
        <v>3</v>
      </c>
      <c r="H21" s="11">
        <v>3</v>
      </c>
      <c r="I21" s="11">
        <v>3</v>
      </c>
      <c r="J21" s="1">
        <v>3</v>
      </c>
      <c r="K21" s="1">
        <v>3</v>
      </c>
      <c r="L21" s="1">
        <v>3</v>
      </c>
      <c r="M21" s="1">
        <v>3</v>
      </c>
      <c r="N21" s="1">
        <v>3</v>
      </c>
      <c r="O21" s="1">
        <v>3</v>
      </c>
      <c r="Q21" s="76">
        <f t="shared" ref="Q21:Q41" si="3">AVERAGE(D21:O21)</f>
        <v>3</v>
      </c>
    </row>
    <row r="22" spans="1:18" x14ac:dyDescent="0.35">
      <c r="A22" s="23"/>
      <c r="B22" s="24" t="s">
        <v>108</v>
      </c>
      <c r="D22" s="1">
        <v>116</v>
      </c>
      <c r="E22" s="1">
        <v>111</v>
      </c>
      <c r="F22" s="1">
        <v>110</v>
      </c>
      <c r="G22" s="11">
        <v>109</v>
      </c>
      <c r="H22" s="11">
        <v>112</v>
      </c>
      <c r="I22" s="11">
        <v>110</v>
      </c>
      <c r="J22" s="1">
        <v>109</v>
      </c>
      <c r="K22" s="1">
        <v>109</v>
      </c>
      <c r="L22" s="1">
        <v>106</v>
      </c>
      <c r="M22" s="1">
        <v>105</v>
      </c>
      <c r="N22" s="1">
        <v>103</v>
      </c>
      <c r="O22" s="1">
        <v>103</v>
      </c>
      <c r="Q22" s="76">
        <f>AVERAGE(D22:O22)</f>
        <v>108.58333333333333</v>
      </c>
    </row>
    <row r="23" spans="1:18" x14ac:dyDescent="0.35">
      <c r="A23" s="23"/>
      <c r="B23" s="24" t="s">
        <v>111</v>
      </c>
      <c r="D23" s="25">
        <v>4</v>
      </c>
      <c r="E23" s="25">
        <v>4</v>
      </c>
      <c r="F23" s="25">
        <v>4</v>
      </c>
      <c r="G23" s="26">
        <v>3</v>
      </c>
      <c r="H23" s="26">
        <v>3</v>
      </c>
      <c r="I23" s="26">
        <v>3</v>
      </c>
      <c r="J23" s="25">
        <v>1</v>
      </c>
      <c r="K23" s="25">
        <v>1</v>
      </c>
      <c r="L23" s="25">
        <v>1</v>
      </c>
      <c r="M23" s="25">
        <v>1</v>
      </c>
      <c r="N23" s="25">
        <v>1</v>
      </c>
      <c r="O23" s="25">
        <v>1</v>
      </c>
      <c r="Q23" s="76">
        <f t="shared" ref="Q23" si="4">AVERAGE(D23:O23)</f>
        <v>2.25</v>
      </c>
    </row>
    <row r="24" spans="1:18" x14ac:dyDescent="0.35">
      <c r="A24" s="23"/>
      <c r="B24" s="24" t="s">
        <v>112</v>
      </c>
      <c r="D24" s="1">
        <v>42351</v>
      </c>
      <c r="E24" s="1">
        <v>41901</v>
      </c>
      <c r="F24" s="1">
        <v>41936</v>
      </c>
      <c r="G24" s="11">
        <v>42043</v>
      </c>
      <c r="H24" s="11">
        <v>42111</v>
      </c>
      <c r="I24" s="11">
        <v>42201</v>
      </c>
      <c r="J24" s="1">
        <v>42180</v>
      </c>
      <c r="K24" s="1">
        <v>42191</v>
      </c>
      <c r="L24" s="1">
        <v>42222</v>
      </c>
      <c r="M24" s="1">
        <v>42224</v>
      </c>
      <c r="N24" s="1">
        <v>42237</v>
      </c>
      <c r="O24" s="1">
        <v>42241</v>
      </c>
      <c r="Q24" s="76">
        <f t="shared" si="3"/>
        <v>42153.166666666664</v>
      </c>
    </row>
    <row r="25" spans="1:18" x14ac:dyDescent="0.35">
      <c r="A25" s="23"/>
      <c r="B25" s="24" t="s">
        <v>113</v>
      </c>
      <c r="D25" s="1">
        <v>2576</v>
      </c>
      <c r="E25" s="1">
        <v>2538</v>
      </c>
      <c r="F25" s="1">
        <v>2549</v>
      </c>
      <c r="G25" s="11">
        <v>2556</v>
      </c>
      <c r="H25" s="11">
        <v>2556</v>
      </c>
      <c r="I25" s="11">
        <v>2558</v>
      </c>
      <c r="J25" s="1">
        <v>2554</v>
      </c>
      <c r="K25" s="1">
        <v>2563</v>
      </c>
      <c r="L25" s="1">
        <v>2567</v>
      </c>
      <c r="M25" s="1">
        <v>2572</v>
      </c>
      <c r="N25" s="1">
        <v>2585</v>
      </c>
      <c r="O25" s="1">
        <v>2591</v>
      </c>
      <c r="Q25" s="76">
        <f>AVERAGE(D25:O25)</f>
        <v>2563.75</v>
      </c>
    </row>
    <row r="26" spans="1:18" x14ac:dyDescent="0.35">
      <c r="A26" s="23"/>
      <c r="B26" s="23" t="s">
        <v>122</v>
      </c>
      <c r="D26" s="1">
        <v>368</v>
      </c>
      <c r="E26" s="1">
        <v>367</v>
      </c>
      <c r="F26" s="1">
        <v>367</v>
      </c>
      <c r="G26" s="11">
        <v>372</v>
      </c>
      <c r="H26" s="11">
        <v>376</v>
      </c>
      <c r="I26" s="11">
        <v>377</v>
      </c>
      <c r="J26" s="1">
        <v>383</v>
      </c>
      <c r="K26" s="1">
        <v>389</v>
      </c>
      <c r="L26" s="1">
        <v>394</v>
      </c>
      <c r="M26" s="1">
        <v>393</v>
      </c>
      <c r="N26" s="1">
        <v>389</v>
      </c>
      <c r="O26" s="1">
        <v>389</v>
      </c>
      <c r="Q26" s="76">
        <f>AVERAGE(D26:O26)</f>
        <v>380.33333333333331</v>
      </c>
    </row>
    <row r="27" spans="1:18" x14ac:dyDescent="0.35">
      <c r="A27" s="23"/>
      <c r="B27" s="23" t="s">
        <v>123</v>
      </c>
      <c r="D27" s="1">
        <v>106</v>
      </c>
      <c r="E27" s="1">
        <v>104</v>
      </c>
      <c r="F27" s="1">
        <v>106</v>
      </c>
      <c r="G27" s="11">
        <v>107</v>
      </c>
      <c r="H27" s="11">
        <v>107</v>
      </c>
      <c r="I27" s="11">
        <v>107</v>
      </c>
      <c r="J27" s="1">
        <v>107</v>
      </c>
      <c r="K27" s="1">
        <v>107</v>
      </c>
      <c r="L27" s="1">
        <v>107</v>
      </c>
      <c r="M27" s="1">
        <v>107</v>
      </c>
      <c r="N27" s="1">
        <v>107</v>
      </c>
      <c r="O27" s="1">
        <v>107</v>
      </c>
      <c r="Q27" s="76">
        <f t="shared" si="3"/>
        <v>106.58333333333333</v>
      </c>
    </row>
    <row r="28" spans="1:18" x14ac:dyDescent="0.35">
      <c r="A28" s="23"/>
      <c r="B28" s="23" t="s">
        <v>124</v>
      </c>
      <c r="D28" s="1">
        <v>7</v>
      </c>
      <c r="E28" s="1">
        <v>7</v>
      </c>
      <c r="F28" s="1">
        <v>7</v>
      </c>
      <c r="G28" s="11">
        <v>7</v>
      </c>
      <c r="H28" s="11">
        <v>7</v>
      </c>
      <c r="I28" s="11">
        <v>7</v>
      </c>
      <c r="J28" s="1">
        <v>7</v>
      </c>
      <c r="K28" s="1">
        <v>7</v>
      </c>
      <c r="L28" s="1">
        <v>7</v>
      </c>
      <c r="M28" s="1">
        <v>7</v>
      </c>
      <c r="N28" s="1">
        <v>7</v>
      </c>
      <c r="O28" s="1">
        <v>7</v>
      </c>
      <c r="Q28" s="76">
        <f>AVERAGE(D28:O28)</f>
        <v>7</v>
      </c>
    </row>
    <row r="29" spans="1:18" x14ac:dyDescent="0.35">
      <c r="A29" s="23"/>
      <c r="B29" s="24" t="s">
        <v>114</v>
      </c>
      <c r="D29" s="1">
        <v>7193</v>
      </c>
      <c r="E29" s="1">
        <v>7157</v>
      </c>
      <c r="F29" s="1">
        <v>7157</v>
      </c>
      <c r="G29" s="11">
        <v>7188</v>
      </c>
      <c r="H29" s="11">
        <v>7202</v>
      </c>
      <c r="I29" s="11">
        <v>7200</v>
      </c>
      <c r="J29" s="1">
        <v>7194</v>
      </c>
      <c r="K29" s="1">
        <v>7206</v>
      </c>
      <c r="L29" s="1">
        <v>7214</v>
      </c>
      <c r="M29" s="1">
        <v>7225</v>
      </c>
      <c r="N29" s="1">
        <v>7228</v>
      </c>
      <c r="O29" s="1">
        <v>7230</v>
      </c>
      <c r="Q29" s="76">
        <f t="shared" si="3"/>
        <v>7199.5</v>
      </c>
    </row>
    <row r="30" spans="1:18" x14ac:dyDescent="0.35">
      <c r="A30" s="23"/>
      <c r="B30" s="24" t="s">
        <v>115</v>
      </c>
      <c r="D30" s="1">
        <v>2680</v>
      </c>
      <c r="E30" s="1">
        <v>2657</v>
      </c>
      <c r="F30" s="1">
        <v>2655</v>
      </c>
      <c r="G30" s="11">
        <v>2659</v>
      </c>
      <c r="H30" s="11">
        <v>2656</v>
      </c>
      <c r="I30" s="11">
        <v>2647</v>
      </c>
      <c r="J30" s="1">
        <v>2641</v>
      </c>
      <c r="K30" s="1">
        <v>2638</v>
      </c>
      <c r="L30" s="1">
        <v>2637</v>
      </c>
      <c r="M30" s="1">
        <v>2633</v>
      </c>
      <c r="N30" s="1">
        <v>2632</v>
      </c>
      <c r="O30" s="1">
        <v>2637</v>
      </c>
      <c r="Q30" s="76">
        <f t="shared" si="3"/>
        <v>2647.6666666666665</v>
      </c>
    </row>
    <row r="31" spans="1:18" x14ac:dyDescent="0.35">
      <c r="A31" s="23"/>
      <c r="B31" s="23" t="s">
        <v>125</v>
      </c>
      <c r="D31" s="1">
        <v>7</v>
      </c>
      <c r="E31" s="1">
        <v>8</v>
      </c>
      <c r="F31" s="1">
        <v>8</v>
      </c>
      <c r="G31" s="11">
        <v>8</v>
      </c>
      <c r="H31" s="11">
        <v>8</v>
      </c>
      <c r="I31" s="11">
        <v>8</v>
      </c>
      <c r="J31" s="1">
        <v>8</v>
      </c>
      <c r="K31" s="1">
        <v>9</v>
      </c>
      <c r="L31" s="1">
        <v>9</v>
      </c>
      <c r="M31" s="1">
        <v>9</v>
      </c>
      <c r="N31" s="1">
        <v>9</v>
      </c>
      <c r="O31" s="1">
        <v>9</v>
      </c>
      <c r="Q31" s="76">
        <f t="shared" si="3"/>
        <v>8.3333333333333339</v>
      </c>
    </row>
    <row r="32" spans="1:18" x14ac:dyDescent="0.35">
      <c r="A32" s="23"/>
      <c r="B32" s="24" t="s">
        <v>126</v>
      </c>
      <c r="D32" s="1">
        <v>4</v>
      </c>
      <c r="E32" s="1">
        <v>4</v>
      </c>
      <c r="F32" s="1">
        <v>4</v>
      </c>
      <c r="G32" s="11">
        <v>4</v>
      </c>
      <c r="H32" s="11">
        <v>3</v>
      </c>
      <c r="I32" s="11">
        <v>3</v>
      </c>
      <c r="J32" s="1">
        <v>3</v>
      </c>
      <c r="K32" s="1">
        <v>3</v>
      </c>
      <c r="L32" s="1">
        <v>3</v>
      </c>
      <c r="M32" s="1">
        <v>3</v>
      </c>
      <c r="N32" s="1">
        <v>3</v>
      </c>
      <c r="O32" s="1">
        <v>3</v>
      </c>
      <c r="Q32" s="76">
        <f t="shared" si="3"/>
        <v>3.3333333333333335</v>
      </c>
    </row>
    <row r="33" spans="1:18" x14ac:dyDescent="0.35">
      <c r="A33" s="23"/>
      <c r="B33" s="24" t="s">
        <v>127</v>
      </c>
      <c r="D33" s="1">
        <v>5</v>
      </c>
      <c r="E33" s="1">
        <v>5</v>
      </c>
      <c r="F33" s="1">
        <v>5</v>
      </c>
      <c r="G33" s="11">
        <v>5</v>
      </c>
      <c r="H33" s="11">
        <v>5</v>
      </c>
      <c r="I33" s="11">
        <v>5</v>
      </c>
      <c r="J33" s="1">
        <v>5</v>
      </c>
      <c r="K33" s="1">
        <v>5</v>
      </c>
      <c r="L33" s="1">
        <v>5</v>
      </c>
      <c r="M33" s="1">
        <v>7</v>
      </c>
      <c r="N33" s="1">
        <v>7</v>
      </c>
      <c r="O33" s="1">
        <v>8</v>
      </c>
      <c r="Q33" s="76">
        <f>AVERAGE(D33:O33)</f>
        <v>5.583333333333333</v>
      </c>
    </row>
    <row r="34" spans="1:18" x14ac:dyDescent="0.35">
      <c r="A34" s="23"/>
      <c r="B34" s="24" t="s">
        <v>128</v>
      </c>
      <c r="D34" s="1">
        <v>8</v>
      </c>
      <c r="E34" s="1">
        <v>8</v>
      </c>
      <c r="F34" s="1">
        <v>8</v>
      </c>
      <c r="G34" s="11">
        <v>8</v>
      </c>
      <c r="H34" s="11">
        <v>8</v>
      </c>
      <c r="I34" s="11">
        <v>8</v>
      </c>
      <c r="J34" s="1">
        <v>8</v>
      </c>
      <c r="K34" s="1">
        <v>9</v>
      </c>
      <c r="L34" s="1">
        <v>0</v>
      </c>
      <c r="M34" s="1">
        <v>0</v>
      </c>
      <c r="N34" s="1">
        <v>0</v>
      </c>
      <c r="O34" s="1">
        <v>0</v>
      </c>
      <c r="Q34" s="76">
        <f>AVERAGE(D34:O34)</f>
        <v>5.416666666666667</v>
      </c>
    </row>
    <row r="35" spans="1:18" x14ac:dyDescent="0.35">
      <c r="A35" s="23"/>
      <c r="B35" s="24" t="s">
        <v>129</v>
      </c>
      <c r="D35" s="1">
        <v>1</v>
      </c>
      <c r="E35" s="1">
        <v>1</v>
      </c>
      <c r="F35" s="1">
        <v>1</v>
      </c>
      <c r="G35" s="11">
        <v>1</v>
      </c>
      <c r="H35" s="11">
        <v>1</v>
      </c>
      <c r="I35" s="11">
        <v>1</v>
      </c>
      <c r="J35" s="1">
        <v>1</v>
      </c>
      <c r="K35" s="1">
        <v>1</v>
      </c>
      <c r="L35" s="1">
        <v>1</v>
      </c>
      <c r="M35" s="1">
        <v>1</v>
      </c>
      <c r="N35" s="1">
        <v>1</v>
      </c>
      <c r="O35" s="1">
        <v>1</v>
      </c>
      <c r="Q35" s="76">
        <f>AVERAGE(D35:O35)</f>
        <v>1</v>
      </c>
    </row>
    <row r="36" spans="1:18" x14ac:dyDescent="0.35">
      <c r="A36" s="23"/>
      <c r="B36" s="24" t="s">
        <v>130</v>
      </c>
      <c r="D36" s="1">
        <v>1</v>
      </c>
      <c r="E36" s="1">
        <v>1</v>
      </c>
      <c r="F36" s="1">
        <v>1</v>
      </c>
      <c r="G36" s="11">
        <v>1</v>
      </c>
      <c r="H36" s="11">
        <v>1</v>
      </c>
      <c r="I36" s="11">
        <v>1</v>
      </c>
      <c r="J36" s="1">
        <v>1</v>
      </c>
      <c r="K36" s="1">
        <v>1</v>
      </c>
      <c r="L36" s="1">
        <v>1</v>
      </c>
      <c r="M36" s="1">
        <v>1</v>
      </c>
      <c r="N36" s="1">
        <v>3</v>
      </c>
      <c r="O36" s="1">
        <v>3</v>
      </c>
      <c r="Q36" s="76">
        <f t="shared" ref="Q36:Q37" si="5">AVERAGE(D36:O36)</f>
        <v>1.3333333333333333</v>
      </c>
    </row>
    <row r="37" spans="1:18" x14ac:dyDescent="0.35">
      <c r="A37" s="23"/>
      <c r="B37" s="24" t="s">
        <v>131</v>
      </c>
      <c r="D37" s="1">
        <v>0</v>
      </c>
      <c r="E37" s="1">
        <v>0</v>
      </c>
      <c r="F37" s="1">
        <v>0</v>
      </c>
      <c r="G37" s="11">
        <v>0</v>
      </c>
      <c r="H37" s="11">
        <v>0</v>
      </c>
      <c r="I37" s="11">
        <v>0</v>
      </c>
      <c r="J37" s="1">
        <v>0</v>
      </c>
      <c r="K37" s="1">
        <v>0</v>
      </c>
      <c r="L37" s="1">
        <v>0</v>
      </c>
      <c r="M37" s="1">
        <v>0</v>
      </c>
      <c r="N37" s="1">
        <v>1</v>
      </c>
      <c r="O37" s="1">
        <v>1</v>
      </c>
      <c r="Q37" s="76">
        <f t="shared" si="5"/>
        <v>0.16666666666666666</v>
      </c>
    </row>
    <row r="38" spans="1:18" x14ac:dyDescent="0.35">
      <c r="A38" s="23"/>
      <c r="B38" s="24" t="s">
        <v>116</v>
      </c>
      <c r="D38" s="1">
        <v>212</v>
      </c>
      <c r="E38" s="1">
        <v>213</v>
      </c>
      <c r="F38" s="1">
        <v>214</v>
      </c>
      <c r="G38" s="11">
        <v>218</v>
      </c>
      <c r="H38" s="11">
        <v>224</v>
      </c>
      <c r="I38" s="11">
        <v>225</v>
      </c>
      <c r="J38" s="1">
        <v>228</v>
      </c>
      <c r="K38" s="1">
        <v>231</v>
      </c>
      <c r="L38" s="1">
        <v>235</v>
      </c>
      <c r="M38" s="1">
        <v>235</v>
      </c>
      <c r="N38" s="1">
        <v>235</v>
      </c>
      <c r="O38" s="1">
        <v>236</v>
      </c>
      <c r="Q38" s="76">
        <f>AVERAGE(D38:O38)</f>
        <v>225.5</v>
      </c>
    </row>
    <row r="39" spans="1:18" x14ac:dyDescent="0.35">
      <c r="A39" s="23"/>
      <c r="B39" s="24" t="s">
        <v>117</v>
      </c>
      <c r="D39" s="17">
        <v>883</v>
      </c>
      <c r="E39" s="17">
        <v>345</v>
      </c>
      <c r="F39" s="17">
        <v>346</v>
      </c>
      <c r="G39" s="18">
        <v>348</v>
      </c>
      <c r="H39" s="18">
        <v>356</v>
      </c>
      <c r="I39" s="18">
        <v>358</v>
      </c>
      <c r="J39" s="17">
        <v>364</v>
      </c>
      <c r="K39" s="17">
        <v>370</v>
      </c>
      <c r="L39" s="17">
        <v>376</v>
      </c>
      <c r="M39" s="17">
        <v>395</v>
      </c>
      <c r="N39" s="17">
        <v>400</v>
      </c>
      <c r="O39" s="17">
        <v>413</v>
      </c>
      <c r="Q39" s="77">
        <f>AVERAGE(D39:O39)</f>
        <v>412.83333333333331</v>
      </c>
    </row>
    <row r="40" spans="1:18" x14ac:dyDescent="0.35">
      <c r="A40" s="23"/>
      <c r="B40" s="27" t="s">
        <v>118</v>
      </c>
      <c r="D40" s="1">
        <f>SUM(D21:D39)</f>
        <v>56525</v>
      </c>
      <c r="E40" s="1">
        <f t="shared" ref="E40:Q40" si="6">SUM(E21:E39)</f>
        <v>55434</v>
      </c>
      <c r="F40" s="1">
        <f t="shared" si="6"/>
        <v>55481</v>
      </c>
      <c r="G40" s="11">
        <f t="shared" si="6"/>
        <v>55640</v>
      </c>
      <c r="H40" s="11">
        <f t="shared" si="6"/>
        <v>55739</v>
      </c>
      <c r="I40" s="11">
        <f t="shared" si="6"/>
        <v>55822</v>
      </c>
      <c r="J40" s="1">
        <f t="shared" si="6"/>
        <v>55797</v>
      </c>
      <c r="K40" s="1">
        <f t="shared" si="6"/>
        <v>55843</v>
      </c>
      <c r="L40" s="1">
        <f t="shared" si="6"/>
        <v>55888</v>
      </c>
      <c r="M40" s="1">
        <f t="shared" si="6"/>
        <v>55921</v>
      </c>
      <c r="N40" s="1">
        <f t="shared" si="6"/>
        <v>55951</v>
      </c>
      <c r="O40" s="1">
        <f t="shared" si="6"/>
        <v>55983</v>
      </c>
      <c r="Q40" s="29">
        <f t="shared" si="6"/>
        <v>55835.333333333343</v>
      </c>
    </row>
    <row r="41" spans="1:18" x14ac:dyDescent="0.35">
      <c r="A41" s="23"/>
      <c r="B41" s="28" t="s">
        <v>119</v>
      </c>
      <c r="D41" s="17">
        <v>56525</v>
      </c>
      <c r="E41" s="17">
        <v>55434</v>
      </c>
      <c r="F41" s="17">
        <v>55481</v>
      </c>
      <c r="G41" s="18">
        <v>55640</v>
      </c>
      <c r="H41" s="18">
        <v>55739</v>
      </c>
      <c r="I41" s="18">
        <v>55822</v>
      </c>
      <c r="J41" s="17">
        <v>55797</v>
      </c>
      <c r="K41" s="17">
        <v>55843</v>
      </c>
      <c r="L41" s="17">
        <v>55888</v>
      </c>
      <c r="M41" s="17">
        <v>55921</v>
      </c>
      <c r="N41" s="17">
        <v>55951</v>
      </c>
      <c r="O41" s="17">
        <v>55983</v>
      </c>
      <c r="Q41" s="77">
        <f t="shared" si="3"/>
        <v>55835.333333333336</v>
      </c>
    </row>
    <row r="42" spans="1:18" x14ac:dyDescent="0.35">
      <c r="D42" s="29">
        <f>+D40-D41</f>
        <v>0</v>
      </c>
      <c r="E42" s="29">
        <f t="shared" ref="E42:O42" si="7">+E40-E41</f>
        <v>0</v>
      </c>
      <c r="F42" s="29">
        <f t="shared" si="7"/>
        <v>0</v>
      </c>
      <c r="G42" s="30">
        <f t="shared" si="7"/>
        <v>0</v>
      </c>
      <c r="H42" s="30">
        <f t="shared" si="7"/>
        <v>0</v>
      </c>
      <c r="I42" s="30">
        <f t="shared" si="7"/>
        <v>0</v>
      </c>
      <c r="J42" s="29">
        <f t="shared" si="7"/>
        <v>0</v>
      </c>
      <c r="K42" s="29">
        <f t="shared" si="7"/>
        <v>0</v>
      </c>
      <c r="L42" s="29">
        <f t="shared" si="7"/>
        <v>0</v>
      </c>
      <c r="M42" s="29">
        <f t="shared" si="7"/>
        <v>0</v>
      </c>
      <c r="N42" s="29">
        <f t="shared" si="7"/>
        <v>0</v>
      </c>
      <c r="O42" s="29">
        <f t="shared" si="7"/>
        <v>0</v>
      </c>
      <c r="Q42" s="76">
        <f>+Q40-Q41</f>
        <v>0</v>
      </c>
      <c r="R42" s="22" t="s">
        <v>120</v>
      </c>
    </row>
    <row r="43" spans="1:18" ht="6" customHeight="1" x14ac:dyDescent="0.35">
      <c r="Q43" s="78"/>
    </row>
    <row r="44" spans="1:18" x14ac:dyDescent="0.35">
      <c r="A44" s="31">
        <v>444</v>
      </c>
      <c r="B44" s="31"/>
      <c r="Q44" s="78"/>
    </row>
    <row r="45" spans="1:18" x14ac:dyDescent="0.35">
      <c r="A45" s="31"/>
      <c r="B45" s="32" t="s">
        <v>112</v>
      </c>
      <c r="D45" s="1">
        <v>12</v>
      </c>
      <c r="E45" s="1">
        <v>9</v>
      </c>
      <c r="F45" s="1">
        <v>11</v>
      </c>
      <c r="G45" s="11">
        <v>11</v>
      </c>
      <c r="H45" s="11">
        <v>10</v>
      </c>
      <c r="I45" s="11">
        <v>10</v>
      </c>
      <c r="J45" s="1">
        <v>10</v>
      </c>
      <c r="K45" s="1">
        <v>11</v>
      </c>
      <c r="L45" s="1">
        <v>10</v>
      </c>
      <c r="M45" s="1">
        <v>10</v>
      </c>
      <c r="N45" s="1">
        <v>12</v>
      </c>
      <c r="O45" s="1">
        <v>11</v>
      </c>
      <c r="Q45" s="76">
        <f t="shared" ref="Q45:Q53" si="8">AVERAGE(D45:O45)</f>
        <v>10.583333333333334</v>
      </c>
    </row>
    <row r="46" spans="1:18" x14ac:dyDescent="0.35">
      <c r="A46" s="31"/>
      <c r="B46" s="32" t="s">
        <v>114</v>
      </c>
      <c r="D46" s="1">
        <v>446</v>
      </c>
      <c r="E46" s="1">
        <v>438</v>
      </c>
      <c r="F46" s="1">
        <v>443</v>
      </c>
      <c r="G46" s="11">
        <v>433</v>
      </c>
      <c r="H46" s="11">
        <v>425</v>
      </c>
      <c r="I46" s="11">
        <v>425</v>
      </c>
      <c r="J46" s="1">
        <v>422</v>
      </c>
      <c r="K46" s="1">
        <v>423</v>
      </c>
      <c r="L46" s="1">
        <v>423</v>
      </c>
      <c r="M46" s="1">
        <v>424</v>
      </c>
      <c r="N46" s="1">
        <v>423</v>
      </c>
      <c r="O46" s="1">
        <v>417</v>
      </c>
      <c r="Q46" s="76">
        <f t="shared" si="8"/>
        <v>428.5</v>
      </c>
    </row>
    <row r="47" spans="1:18" x14ac:dyDescent="0.35">
      <c r="A47" s="31"/>
      <c r="B47" s="32" t="s">
        <v>115</v>
      </c>
      <c r="D47" s="1">
        <v>605</v>
      </c>
      <c r="E47" s="1">
        <v>599</v>
      </c>
      <c r="F47" s="1">
        <v>605</v>
      </c>
      <c r="G47" s="11">
        <v>592</v>
      </c>
      <c r="H47" s="11">
        <v>584</v>
      </c>
      <c r="I47" s="11">
        <v>585</v>
      </c>
      <c r="J47" s="1">
        <v>583</v>
      </c>
      <c r="K47" s="1">
        <v>582</v>
      </c>
      <c r="L47" s="1">
        <v>574</v>
      </c>
      <c r="M47" s="1">
        <v>572</v>
      </c>
      <c r="N47" s="1">
        <v>571</v>
      </c>
      <c r="O47" s="1">
        <v>566</v>
      </c>
      <c r="Q47" s="76">
        <f t="shared" si="8"/>
        <v>584.83333333333337</v>
      </c>
    </row>
    <row r="48" spans="1:18" x14ac:dyDescent="0.35">
      <c r="A48" s="31"/>
      <c r="B48" s="32" t="s">
        <v>125</v>
      </c>
      <c r="D48" s="1">
        <v>64</v>
      </c>
      <c r="E48" s="1">
        <v>63</v>
      </c>
      <c r="F48" s="1">
        <v>63</v>
      </c>
      <c r="G48" s="11">
        <v>63</v>
      </c>
      <c r="H48" s="11">
        <v>62</v>
      </c>
      <c r="I48" s="11">
        <v>62</v>
      </c>
      <c r="J48" s="1">
        <v>62</v>
      </c>
      <c r="K48" s="1">
        <v>60</v>
      </c>
      <c r="L48" s="1">
        <v>60</v>
      </c>
      <c r="M48" s="1">
        <v>60</v>
      </c>
      <c r="N48" s="1">
        <v>60</v>
      </c>
      <c r="O48" s="1">
        <v>60</v>
      </c>
      <c r="Q48" s="76">
        <f>AVERAGE(D48:O48)</f>
        <v>61.583333333333336</v>
      </c>
    </row>
    <row r="49" spans="1:18" x14ac:dyDescent="0.35">
      <c r="A49" s="31"/>
      <c r="B49" s="32" t="s">
        <v>126</v>
      </c>
      <c r="D49" s="1">
        <v>24</v>
      </c>
      <c r="E49" s="1">
        <v>24</v>
      </c>
      <c r="F49" s="1">
        <v>24</v>
      </c>
      <c r="G49" s="11">
        <v>24</v>
      </c>
      <c r="H49" s="11">
        <v>24</v>
      </c>
      <c r="I49" s="11">
        <v>24</v>
      </c>
      <c r="J49" s="1">
        <v>24</v>
      </c>
      <c r="K49" s="1">
        <v>24</v>
      </c>
      <c r="L49" s="1">
        <v>24</v>
      </c>
      <c r="M49" s="1">
        <v>24</v>
      </c>
      <c r="N49" s="1">
        <v>24</v>
      </c>
      <c r="O49" s="1">
        <v>24</v>
      </c>
      <c r="Q49" s="76">
        <f t="shared" si="8"/>
        <v>24</v>
      </c>
    </row>
    <row r="50" spans="1:18" x14ac:dyDescent="0.35">
      <c r="A50" s="31"/>
      <c r="B50" s="32" t="s">
        <v>116</v>
      </c>
      <c r="D50" s="1">
        <v>6</v>
      </c>
      <c r="E50" s="1">
        <v>6</v>
      </c>
      <c r="F50" s="1">
        <v>6</v>
      </c>
      <c r="G50" s="11">
        <v>6</v>
      </c>
      <c r="H50" s="11">
        <v>6</v>
      </c>
      <c r="I50" s="11">
        <v>6</v>
      </c>
      <c r="J50" s="1">
        <v>6</v>
      </c>
      <c r="K50" s="1">
        <v>6</v>
      </c>
      <c r="L50" s="1">
        <v>6</v>
      </c>
      <c r="M50" s="1">
        <v>6</v>
      </c>
      <c r="N50" s="1">
        <v>6</v>
      </c>
      <c r="O50" s="1">
        <v>6</v>
      </c>
      <c r="Q50" s="76">
        <f>AVERAGE(D50:O50)</f>
        <v>6</v>
      </c>
    </row>
    <row r="51" spans="1:18" x14ac:dyDescent="0.35">
      <c r="A51" s="31"/>
      <c r="B51" s="32" t="s">
        <v>117</v>
      </c>
      <c r="D51" s="17">
        <v>48</v>
      </c>
      <c r="E51" s="17">
        <v>2</v>
      </c>
      <c r="F51" s="17">
        <v>2</v>
      </c>
      <c r="G51" s="18">
        <v>2</v>
      </c>
      <c r="H51" s="18">
        <v>2</v>
      </c>
      <c r="I51" s="18">
        <v>2</v>
      </c>
      <c r="J51" s="17">
        <v>2</v>
      </c>
      <c r="K51" s="17">
        <v>2</v>
      </c>
      <c r="L51" s="17">
        <v>2</v>
      </c>
      <c r="M51" s="17">
        <v>2</v>
      </c>
      <c r="N51" s="17">
        <v>2</v>
      </c>
      <c r="O51" s="17">
        <v>2</v>
      </c>
      <c r="Q51" s="77">
        <f t="shared" si="8"/>
        <v>5.833333333333333</v>
      </c>
    </row>
    <row r="52" spans="1:18" x14ac:dyDescent="0.35">
      <c r="A52" s="31"/>
      <c r="B52" s="33" t="s">
        <v>118</v>
      </c>
      <c r="D52" s="1">
        <f t="shared" ref="D52:O52" si="9">SUM(D45:D51)</f>
        <v>1205</v>
      </c>
      <c r="E52" s="1">
        <f t="shared" si="9"/>
        <v>1141</v>
      </c>
      <c r="F52" s="1">
        <f t="shared" si="9"/>
        <v>1154</v>
      </c>
      <c r="G52" s="11">
        <f t="shared" si="9"/>
        <v>1131</v>
      </c>
      <c r="H52" s="11">
        <f t="shared" si="9"/>
        <v>1113</v>
      </c>
      <c r="I52" s="11">
        <f t="shared" si="9"/>
        <v>1114</v>
      </c>
      <c r="J52" s="1">
        <f t="shared" si="9"/>
        <v>1109</v>
      </c>
      <c r="K52" s="1">
        <f t="shared" si="9"/>
        <v>1108</v>
      </c>
      <c r="L52" s="1">
        <f t="shared" si="9"/>
        <v>1099</v>
      </c>
      <c r="M52" s="1">
        <f t="shared" si="9"/>
        <v>1098</v>
      </c>
      <c r="N52" s="1">
        <f t="shared" si="9"/>
        <v>1098</v>
      </c>
      <c r="O52" s="1">
        <f t="shared" si="9"/>
        <v>1086</v>
      </c>
      <c r="Q52" s="76">
        <f>SUM(Q45:Q51)</f>
        <v>1121.3333333333333</v>
      </c>
    </row>
    <row r="53" spans="1:18" x14ac:dyDescent="0.35">
      <c r="A53" s="31"/>
      <c r="B53" s="34" t="s">
        <v>119</v>
      </c>
      <c r="D53" s="17">
        <v>1205</v>
      </c>
      <c r="E53" s="17">
        <v>1141</v>
      </c>
      <c r="F53" s="17">
        <v>1154</v>
      </c>
      <c r="G53" s="18">
        <v>1131</v>
      </c>
      <c r="H53" s="18">
        <v>1113</v>
      </c>
      <c r="I53" s="18">
        <v>1114</v>
      </c>
      <c r="J53" s="17">
        <v>1109</v>
      </c>
      <c r="K53" s="17">
        <v>1108</v>
      </c>
      <c r="L53" s="17">
        <v>1099</v>
      </c>
      <c r="M53" s="17">
        <v>1098</v>
      </c>
      <c r="N53" s="17">
        <v>1098</v>
      </c>
      <c r="O53" s="17">
        <v>1086</v>
      </c>
      <c r="Q53" s="77">
        <f t="shared" si="8"/>
        <v>1121.3333333333333</v>
      </c>
    </row>
    <row r="54" spans="1:18" x14ac:dyDescent="0.35">
      <c r="D54" s="1">
        <f>+D52-D53</f>
        <v>0</v>
      </c>
      <c r="E54" s="1">
        <f t="shared" ref="E54:O54" si="10">+E52-E53</f>
        <v>0</v>
      </c>
      <c r="F54" s="1">
        <f t="shared" si="10"/>
        <v>0</v>
      </c>
      <c r="G54" s="11">
        <f t="shared" si="10"/>
        <v>0</v>
      </c>
      <c r="H54" s="11">
        <f t="shared" si="10"/>
        <v>0</v>
      </c>
      <c r="I54" s="11">
        <f t="shared" si="10"/>
        <v>0</v>
      </c>
      <c r="J54" s="1">
        <f t="shared" si="10"/>
        <v>0</v>
      </c>
      <c r="K54" s="1">
        <f t="shared" si="10"/>
        <v>0</v>
      </c>
      <c r="L54" s="1">
        <f t="shared" si="10"/>
        <v>0</v>
      </c>
      <c r="M54" s="1">
        <f t="shared" si="10"/>
        <v>0</v>
      </c>
      <c r="N54" s="1">
        <f t="shared" si="10"/>
        <v>0</v>
      </c>
      <c r="O54" s="1">
        <f t="shared" si="10"/>
        <v>0</v>
      </c>
      <c r="Q54" s="76">
        <f>+Q52-Q53</f>
        <v>0</v>
      </c>
      <c r="R54" s="22" t="s">
        <v>120</v>
      </c>
    </row>
    <row r="55" spans="1:18" ht="6" customHeight="1" x14ac:dyDescent="0.35">
      <c r="Q55" s="78"/>
    </row>
    <row r="56" spans="1:18" x14ac:dyDescent="0.35">
      <c r="A56" s="35">
        <v>445</v>
      </c>
      <c r="B56" s="35"/>
      <c r="Q56" s="78"/>
    </row>
    <row r="57" spans="1:18" x14ac:dyDescent="0.35">
      <c r="A57" s="35"/>
      <c r="B57" s="35" t="s">
        <v>108</v>
      </c>
      <c r="D57" s="1">
        <v>472</v>
      </c>
      <c r="E57" s="1">
        <v>470</v>
      </c>
      <c r="F57" s="1">
        <v>475</v>
      </c>
      <c r="G57" s="11">
        <v>478</v>
      </c>
      <c r="H57" s="11">
        <v>476</v>
      </c>
      <c r="I57" s="11">
        <v>482</v>
      </c>
      <c r="J57" s="1">
        <v>490</v>
      </c>
      <c r="K57" s="1">
        <v>485</v>
      </c>
      <c r="L57" s="1">
        <v>492</v>
      </c>
      <c r="M57" s="1">
        <v>498</v>
      </c>
      <c r="N57" s="1">
        <v>497</v>
      </c>
      <c r="O57" s="1">
        <v>498</v>
      </c>
      <c r="Q57" s="76">
        <f>AVERAGE(D57:O57)</f>
        <v>484.41666666666669</v>
      </c>
    </row>
    <row r="58" spans="1:18" x14ac:dyDescent="0.35">
      <c r="A58" s="35"/>
      <c r="B58" s="36" t="s">
        <v>111</v>
      </c>
      <c r="D58" s="1">
        <v>1</v>
      </c>
      <c r="E58" s="1">
        <v>1</v>
      </c>
      <c r="F58" s="1">
        <v>1</v>
      </c>
      <c r="G58" s="11">
        <v>1</v>
      </c>
      <c r="H58" s="11">
        <v>1</v>
      </c>
      <c r="I58" s="11">
        <v>1</v>
      </c>
      <c r="J58" s="1">
        <v>3</v>
      </c>
      <c r="K58" s="1">
        <v>3</v>
      </c>
      <c r="L58" s="1">
        <v>3</v>
      </c>
      <c r="M58" s="1">
        <v>3</v>
      </c>
      <c r="N58" s="1">
        <v>3</v>
      </c>
      <c r="O58" s="1">
        <v>3</v>
      </c>
      <c r="Q58" s="76">
        <f>AVERAGE(D58:O58)</f>
        <v>2</v>
      </c>
    </row>
    <row r="59" spans="1:18" x14ac:dyDescent="0.35">
      <c r="A59" s="35"/>
      <c r="B59" s="36" t="s">
        <v>112</v>
      </c>
      <c r="D59" s="1">
        <v>2116</v>
      </c>
      <c r="E59" s="1">
        <v>2091</v>
      </c>
      <c r="F59" s="1">
        <v>2096</v>
      </c>
      <c r="G59" s="11">
        <v>2092</v>
      </c>
      <c r="H59" s="11">
        <v>2101</v>
      </c>
      <c r="I59" s="11">
        <v>2101</v>
      </c>
      <c r="J59" s="1">
        <v>2101</v>
      </c>
      <c r="K59" s="1">
        <v>2100</v>
      </c>
      <c r="L59" s="1">
        <v>2102</v>
      </c>
      <c r="M59" s="1">
        <v>2100</v>
      </c>
      <c r="N59" s="1">
        <v>2101</v>
      </c>
      <c r="O59" s="1">
        <v>2114</v>
      </c>
      <c r="Q59" s="76">
        <f t="shared" ref="Q59:Q74" si="11">AVERAGE(D59:O59)</f>
        <v>2101.25</v>
      </c>
    </row>
    <row r="60" spans="1:18" x14ac:dyDescent="0.35">
      <c r="A60" s="35"/>
      <c r="B60" s="36" t="s">
        <v>113</v>
      </c>
      <c r="D60" s="1">
        <v>248</v>
      </c>
      <c r="E60" s="1">
        <v>241</v>
      </c>
      <c r="F60" s="1">
        <v>241</v>
      </c>
      <c r="G60" s="11">
        <v>241</v>
      </c>
      <c r="H60" s="11">
        <v>233</v>
      </c>
      <c r="I60" s="11">
        <v>231</v>
      </c>
      <c r="J60" s="1">
        <v>231</v>
      </c>
      <c r="K60" s="1">
        <v>231</v>
      </c>
      <c r="L60" s="1">
        <v>294</v>
      </c>
      <c r="M60" s="1">
        <v>297</v>
      </c>
      <c r="N60" s="1">
        <v>300</v>
      </c>
      <c r="O60" s="1">
        <v>301</v>
      </c>
      <c r="Q60" s="76">
        <f>AVERAGE(D60:O60)</f>
        <v>257.41666666666669</v>
      </c>
    </row>
    <row r="61" spans="1:18" x14ac:dyDescent="0.35">
      <c r="A61" s="35"/>
      <c r="B61" s="35" t="s">
        <v>122</v>
      </c>
      <c r="D61" s="1">
        <v>20</v>
      </c>
      <c r="E61" s="1">
        <v>20</v>
      </c>
      <c r="F61" s="1">
        <v>20</v>
      </c>
      <c r="G61" s="11">
        <v>20</v>
      </c>
      <c r="H61" s="11">
        <v>38</v>
      </c>
      <c r="I61" s="11">
        <v>40</v>
      </c>
      <c r="J61" s="1">
        <v>42</v>
      </c>
      <c r="K61" s="1">
        <v>42</v>
      </c>
      <c r="L61" s="1">
        <v>46</v>
      </c>
      <c r="M61" s="1">
        <v>46</v>
      </c>
      <c r="N61" s="1">
        <v>46</v>
      </c>
      <c r="O61" s="1">
        <v>46</v>
      </c>
      <c r="Q61" s="76">
        <f>AVERAGE(D61:O61)</f>
        <v>35.5</v>
      </c>
    </row>
    <row r="62" spans="1:18" x14ac:dyDescent="0.35">
      <c r="A62" s="35"/>
      <c r="B62" s="35" t="s">
        <v>123</v>
      </c>
      <c r="D62" s="1">
        <v>24</v>
      </c>
      <c r="E62" s="1">
        <v>21</v>
      </c>
      <c r="F62" s="1">
        <v>21</v>
      </c>
      <c r="G62" s="11">
        <v>21</v>
      </c>
      <c r="H62" s="11">
        <v>21</v>
      </c>
      <c r="I62" s="11">
        <v>21</v>
      </c>
      <c r="J62" s="1">
        <v>21</v>
      </c>
      <c r="K62" s="1">
        <v>21</v>
      </c>
      <c r="L62" s="1">
        <v>21</v>
      </c>
      <c r="M62" s="1">
        <v>21</v>
      </c>
      <c r="N62" s="1">
        <v>21</v>
      </c>
      <c r="O62" s="1">
        <v>21</v>
      </c>
      <c r="Q62" s="76">
        <f>AVERAGE(D62:O62)</f>
        <v>21.25</v>
      </c>
    </row>
    <row r="63" spans="1:18" x14ac:dyDescent="0.35">
      <c r="A63" s="35"/>
      <c r="B63" s="36" t="s">
        <v>124</v>
      </c>
      <c r="D63" s="1">
        <v>6</v>
      </c>
      <c r="E63" s="1">
        <v>6</v>
      </c>
      <c r="F63" s="1">
        <v>6</v>
      </c>
      <c r="G63" s="11">
        <v>6</v>
      </c>
      <c r="H63" s="11">
        <v>6</v>
      </c>
      <c r="I63" s="11">
        <v>6</v>
      </c>
      <c r="J63" s="1">
        <v>6</v>
      </c>
      <c r="K63" s="1">
        <v>6</v>
      </c>
      <c r="L63" s="1">
        <v>6</v>
      </c>
      <c r="M63" s="1">
        <v>6</v>
      </c>
      <c r="N63" s="1">
        <v>6</v>
      </c>
      <c r="O63" s="1">
        <v>6</v>
      </c>
      <c r="Q63" s="76">
        <f>AVERAGE(D63:O63)</f>
        <v>6</v>
      </c>
    </row>
    <row r="64" spans="1:18" x14ac:dyDescent="0.35">
      <c r="A64" s="35"/>
      <c r="B64" s="36" t="s">
        <v>114</v>
      </c>
      <c r="D64" s="1">
        <v>1150</v>
      </c>
      <c r="E64" s="1">
        <v>1151</v>
      </c>
      <c r="F64" s="1">
        <v>1152</v>
      </c>
      <c r="G64" s="11">
        <v>1158</v>
      </c>
      <c r="H64" s="11">
        <v>1160</v>
      </c>
      <c r="I64" s="11">
        <v>1162</v>
      </c>
      <c r="J64" s="1">
        <v>1167</v>
      </c>
      <c r="K64" s="1">
        <v>1166</v>
      </c>
      <c r="L64" s="1">
        <v>1168</v>
      </c>
      <c r="M64" s="1">
        <v>1187</v>
      </c>
      <c r="N64" s="1">
        <v>1190</v>
      </c>
      <c r="O64" s="1">
        <v>1193</v>
      </c>
      <c r="Q64" s="76">
        <f>AVERAGE(D64:O64)</f>
        <v>1167</v>
      </c>
    </row>
    <row r="65" spans="1:18" x14ac:dyDescent="0.35">
      <c r="A65" s="35"/>
      <c r="B65" s="36" t="s">
        <v>115</v>
      </c>
      <c r="D65" s="1">
        <v>810</v>
      </c>
      <c r="E65" s="1">
        <v>807</v>
      </c>
      <c r="F65" s="1">
        <v>807</v>
      </c>
      <c r="G65" s="11">
        <v>813</v>
      </c>
      <c r="H65" s="11">
        <v>814</v>
      </c>
      <c r="I65" s="11">
        <v>812</v>
      </c>
      <c r="J65" s="1">
        <v>809</v>
      </c>
      <c r="K65" s="1">
        <v>808</v>
      </c>
      <c r="L65" s="1">
        <v>808</v>
      </c>
      <c r="M65" s="1">
        <v>808</v>
      </c>
      <c r="N65" s="1">
        <v>808</v>
      </c>
      <c r="O65" s="1">
        <v>808</v>
      </c>
      <c r="Q65" s="76">
        <f t="shared" si="11"/>
        <v>809.33333333333337</v>
      </c>
    </row>
    <row r="66" spans="1:18" x14ac:dyDescent="0.35">
      <c r="A66" s="35"/>
      <c r="B66" s="35" t="s">
        <v>125</v>
      </c>
      <c r="D66" s="1">
        <v>124</v>
      </c>
      <c r="E66" s="1">
        <v>124</v>
      </c>
      <c r="F66" s="1">
        <v>124</v>
      </c>
      <c r="G66" s="11">
        <v>124</v>
      </c>
      <c r="H66" s="11">
        <v>125</v>
      </c>
      <c r="I66" s="11">
        <v>125</v>
      </c>
      <c r="J66" s="1">
        <v>125</v>
      </c>
      <c r="K66" s="1">
        <v>125</v>
      </c>
      <c r="L66" s="1">
        <v>126</v>
      </c>
      <c r="M66" s="1">
        <v>125</v>
      </c>
      <c r="N66" s="1">
        <v>124</v>
      </c>
      <c r="O66" s="1">
        <v>124</v>
      </c>
      <c r="Q66" s="76">
        <f>AVERAGE(D66:O66)</f>
        <v>124.58333333333333</v>
      </c>
    </row>
    <row r="67" spans="1:18" x14ac:dyDescent="0.35">
      <c r="A67" s="35"/>
      <c r="B67" s="36" t="s">
        <v>126</v>
      </c>
      <c r="D67" s="1">
        <v>914</v>
      </c>
      <c r="E67" s="1">
        <v>916</v>
      </c>
      <c r="F67" s="1">
        <v>916</v>
      </c>
      <c r="G67" s="11">
        <v>918</v>
      </c>
      <c r="H67" s="11">
        <v>919</v>
      </c>
      <c r="I67" s="11">
        <v>919</v>
      </c>
      <c r="J67" s="1">
        <v>918</v>
      </c>
      <c r="K67" s="1">
        <v>920</v>
      </c>
      <c r="L67" s="1">
        <v>921</v>
      </c>
      <c r="M67" s="1">
        <v>921</v>
      </c>
      <c r="N67" s="1">
        <v>921</v>
      </c>
      <c r="O67" s="1">
        <v>921</v>
      </c>
      <c r="Q67" s="76">
        <f t="shared" si="11"/>
        <v>918.66666666666663</v>
      </c>
    </row>
    <row r="68" spans="1:18" x14ac:dyDescent="0.35">
      <c r="A68" s="35"/>
      <c r="B68" s="36" t="s">
        <v>128</v>
      </c>
      <c r="D68" s="1">
        <v>64</v>
      </c>
      <c r="E68" s="1">
        <v>64</v>
      </c>
      <c r="F68" s="1">
        <v>64</v>
      </c>
      <c r="G68" s="11">
        <v>64</v>
      </c>
      <c r="H68" s="11">
        <v>64</v>
      </c>
      <c r="I68" s="11">
        <v>63</v>
      </c>
      <c r="J68" s="1">
        <v>63</v>
      </c>
      <c r="K68" s="1">
        <v>62</v>
      </c>
      <c r="L68" s="1">
        <v>0</v>
      </c>
      <c r="M68" s="1">
        <v>0</v>
      </c>
      <c r="N68" s="1">
        <v>0</v>
      </c>
      <c r="O68" s="1">
        <v>0</v>
      </c>
      <c r="Q68" s="76">
        <f t="shared" si="11"/>
        <v>42.333333333333336</v>
      </c>
    </row>
    <row r="69" spans="1:18" x14ac:dyDescent="0.35">
      <c r="A69" s="35"/>
      <c r="B69" s="36" t="s">
        <v>132</v>
      </c>
      <c r="D69" s="1">
        <v>4</v>
      </c>
      <c r="E69" s="1">
        <v>4</v>
      </c>
      <c r="F69" s="1">
        <v>4</v>
      </c>
      <c r="G69" s="11">
        <v>4</v>
      </c>
      <c r="H69" s="11">
        <v>4</v>
      </c>
      <c r="I69" s="11">
        <v>4</v>
      </c>
      <c r="J69" s="1">
        <v>4</v>
      </c>
      <c r="K69" s="1">
        <v>4</v>
      </c>
      <c r="L69" s="1">
        <v>0</v>
      </c>
      <c r="M69" s="1">
        <v>0</v>
      </c>
      <c r="N69" s="1">
        <v>0</v>
      </c>
      <c r="O69" s="1">
        <v>0</v>
      </c>
      <c r="Q69" s="76">
        <f t="shared" si="11"/>
        <v>2.6666666666666665</v>
      </c>
    </row>
    <row r="70" spans="1:18" x14ac:dyDescent="0.35">
      <c r="A70" s="35"/>
      <c r="B70" s="36" t="s">
        <v>133</v>
      </c>
      <c r="D70" s="1">
        <v>2</v>
      </c>
      <c r="E70" s="1">
        <v>2</v>
      </c>
      <c r="F70" s="1">
        <v>2</v>
      </c>
      <c r="G70" s="11">
        <v>2</v>
      </c>
      <c r="H70" s="11">
        <v>2</v>
      </c>
      <c r="I70" s="11">
        <v>2</v>
      </c>
      <c r="J70" s="1">
        <v>2</v>
      </c>
      <c r="K70" s="1">
        <v>2</v>
      </c>
      <c r="L70" s="1">
        <v>2</v>
      </c>
      <c r="M70" s="1">
        <v>2</v>
      </c>
      <c r="N70" s="1">
        <v>2</v>
      </c>
      <c r="O70" s="1">
        <v>2</v>
      </c>
      <c r="Q70" s="76">
        <f>AVERAGE(D70:O70)</f>
        <v>2</v>
      </c>
    </row>
    <row r="71" spans="1:18" x14ac:dyDescent="0.35">
      <c r="A71" s="35"/>
      <c r="B71" s="36" t="s">
        <v>116</v>
      </c>
      <c r="D71" s="1">
        <v>37</v>
      </c>
      <c r="E71" s="1">
        <v>38</v>
      </c>
      <c r="F71" s="1">
        <v>38</v>
      </c>
      <c r="G71" s="11">
        <v>38</v>
      </c>
      <c r="H71" s="11">
        <v>38</v>
      </c>
      <c r="I71" s="11">
        <v>38</v>
      </c>
      <c r="J71" s="1">
        <v>39</v>
      </c>
      <c r="K71" s="1">
        <v>39</v>
      </c>
      <c r="L71" s="1">
        <v>39</v>
      </c>
      <c r="M71" s="1">
        <v>39</v>
      </c>
      <c r="N71" s="1">
        <v>40</v>
      </c>
      <c r="O71" s="1">
        <v>41</v>
      </c>
      <c r="Q71" s="76">
        <f>AVERAGE(D71:O71)</f>
        <v>38.666666666666664</v>
      </c>
    </row>
    <row r="72" spans="1:18" x14ac:dyDescent="0.35">
      <c r="A72" s="35"/>
      <c r="B72" s="36" t="s">
        <v>117</v>
      </c>
      <c r="D72" s="17">
        <v>146</v>
      </c>
      <c r="E72" s="17">
        <v>24</v>
      </c>
      <c r="F72" s="17">
        <v>24</v>
      </c>
      <c r="G72" s="18">
        <v>24</v>
      </c>
      <c r="H72" s="18">
        <v>25</v>
      </c>
      <c r="I72" s="18">
        <v>26</v>
      </c>
      <c r="J72" s="17">
        <v>28</v>
      </c>
      <c r="K72" s="17">
        <v>29</v>
      </c>
      <c r="L72" s="17">
        <v>30</v>
      </c>
      <c r="M72" s="17">
        <v>30</v>
      </c>
      <c r="N72" s="17">
        <v>30</v>
      </c>
      <c r="O72" s="17">
        <v>33</v>
      </c>
      <c r="Q72" s="77">
        <f t="shared" si="11"/>
        <v>37.416666666666664</v>
      </c>
    </row>
    <row r="73" spans="1:18" x14ac:dyDescent="0.35">
      <c r="A73" s="35"/>
      <c r="B73" s="37" t="s">
        <v>118</v>
      </c>
      <c r="D73" s="1">
        <f>SUM(D57:D72)</f>
        <v>6138</v>
      </c>
      <c r="E73" s="1">
        <f t="shared" ref="E73:Q73" si="12">SUM(E57:E72)</f>
        <v>5980</v>
      </c>
      <c r="F73" s="1">
        <f t="shared" si="12"/>
        <v>5991</v>
      </c>
      <c r="G73" s="11">
        <f t="shared" si="12"/>
        <v>6004</v>
      </c>
      <c r="H73" s="11">
        <f t="shared" si="12"/>
        <v>6027</v>
      </c>
      <c r="I73" s="11">
        <f t="shared" si="12"/>
        <v>6033</v>
      </c>
      <c r="J73" s="1">
        <f t="shared" si="12"/>
        <v>6049</v>
      </c>
      <c r="K73" s="1">
        <f t="shared" si="12"/>
        <v>6043</v>
      </c>
      <c r="L73" s="1">
        <f t="shared" si="12"/>
        <v>6058</v>
      </c>
      <c r="M73" s="1">
        <f t="shared" si="12"/>
        <v>6083</v>
      </c>
      <c r="N73" s="1">
        <f t="shared" si="12"/>
        <v>6089</v>
      </c>
      <c r="O73" s="1">
        <f t="shared" si="12"/>
        <v>6111</v>
      </c>
      <c r="Q73" s="29">
        <f t="shared" si="12"/>
        <v>6050.5</v>
      </c>
    </row>
    <row r="74" spans="1:18" x14ac:dyDescent="0.35">
      <c r="A74" s="35"/>
      <c r="B74" s="38" t="s">
        <v>119</v>
      </c>
      <c r="D74" s="17">
        <v>6138</v>
      </c>
      <c r="E74" s="17">
        <v>5980</v>
      </c>
      <c r="F74" s="17">
        <v>5991</v>
      </c>
      <c r="G74" s="18">
        <v>6004</v>
      </c>
      <c r="H74" s="18">
        <v>6027</v>
      </c>
      <c r="I74" s="18">
        <v>6033</v>
      </c>
      <c r="J74" s="17">
        <v>6049</v>
      </c>
      <c r="K74" s="17">
        <v>6043</v>
      </c>
      <c r="L74" s="17">
        <v>6058</v>
      </c>
      <c r="M74" s="17">
        <v>6083</v>
      </c>
      <c r="N74" s="17">
        <v>6089</v>
      </c>
      <c r="O74" s="17">
        <v>6111</v>
      </c>
      <c r="Q74" s="77">
        <f t="shared" si="11"/>
        <v>6050.5</v>
      </c>
    </row>
    <row r="75" spans="1:18" x14ac:dyDescent="0.35">
      <c r="D75" s="1">
        <f>+D73-D74</f>
        <v>0</v>
      </c>
      <c r="E75" s="1">
        <f t="shared" ref="E75:O75" si="13">+E73-E74</f>
        <v>0</v>
      </c>
      <c r="F75" s="1">
        <f t="shared" si="13"/>
        <v>0</v>
      </c>
      <c r="G75" s="11">
        <f t="shared" si="13"/>
        <v>0</v>
      </c>
      <c r="H75" s="11">
        <f t="shared" si="13"/>
        <v>0</v>
      </c>
      <c r="I75" s="11">
        <f t="shared" si="13"/>
        <v>0</v>
      </c>
      <c r="J75" s="1">
        <f t="shared" si="13"/>
        <v>0</v>
      </c>
      <c r="K75" s="29">
        <f t="shared" si="13"/>
        <v>0</v>
      </c>
      <c r="L75" s="29">
        <f t="shared" si="13"/>
        <v>0</v>
      </c>
      <c r="M75" s="29">
        <f t="shared" si="13"/>
        <v>0</v>
      </c>
      <c r="N75" s="29">
        <f t="shared" si="13"/>
        <v>0</v>
      </c>
      <c r="O75" s="1">
        <f t="shared" si="13"/>
        <v>0</v>
      </c>
      <c r="Q75" s="76">
        <f>+Q73-Q74</f>
        <v>0</v>
      </c>
      <c r="R75" s="22" t="s">
        <v>120</v>
      </c>
    </row>
    <row r="76" spans="1:18" ht="15" customHeight="1" x14ac:dyDescent="0.35">
      <c r="Q76" s="78"/>
    </row>
    <row r="77" spans="1:18" x14ac:dyDescent="0.35">
      <c r="A77" s="39"/>
      <c r="B77" s="40" t="s">
        <v>134</v>
      </c>
      <c r="D77" s="1">
        <f t="shared" ref="D77:O77" si="14">+D16+D40+D52+D73</f>
        <v>436595</v>
      </c>
      <c r="E77" s="1">
        <f t="shared" si="14"/>
        <v>431244</v>
      </c>
      <c r="F77" s="1">
        <f t="shared" si="14"/>
        <v>432509</v>
      </c>
      <c r="G77" s="11">
        <f t="shared" si="14"/>
        <v>432938</v>
      </c>
      <c r="H77" s="11">
        <f t="shared" si="14"/>
        <v>433706</v>
      </c>
      <c r="I77" s="11">
        <f>+I16+I40+I52+I73</f>
        <v>434171</v>
      </c>
      <c r="J77" s="1">
        <f t="shared" si="14"/>
        <v>434595</v>
      </c>
      <c r="K77" s="1">
        <f t="shared" si="14"/>
        <v>434916</v>
      </c>
      <c r="L77" s="1">
        <f t="shared" si="14"/>
        <v>435438</v>
      </c>
      <c r="M77" s="1">
        <f t="shared" si="14"/>
        <v>435827</v>
      </c>
      <c r="N77" s="1">
        <f t="shared" si="14"/>
        <v>436704</v>
      </c>
      <c r="O77" s="1">
        <f t="shared" si="14"/>
        <v>437126</v>
      </c>
      <c r="Q77" s="76">
        <f>+Q16+Q40+Q52+Q73</f>
        <v>434647.41666666669</v>
      </c>
    </row>
    <row r="78" spans="1:18" x14ac:dyDescent="0.35">
      <c r="A78" s="39"/>
      <c r="B78" s="41" t="s">
        <v>46</v>
      </c>
      <c r="D78" s="1">
        <v>436595</v>
      </c>
      <c r="E78" s="1">
        <v>431244</v>
      </c>
      <c r="F78" s="1">
        <v>432509</v>
      </c>
      <c r="G78" s="11">
        <v>432938</v>
      </c>
      <c r="H78" s="11">
        <v>433706</v>
      </c>
      <c r="I78" s="11">
        <v>434171</v>
      </c>
      <c r="J78" s="1">
        <v>434595</v>
      </c>
      <c r="K78" s="1">
        <v>434916</v>
      </c>
      <c r="L78" s="1">
        <v>435438</v>
      </c>
      <c r="M78" s="1">
        <v>435827</v>
      </c>
      <c r="N78" s="1">
        <v>436704</v>
      </c>
      <c r="O78" s="1">
        <v>437126</v>
      </c>
      <c r="Q78" s="76">
        <f>AVERAGE(D78:O78)</f>
        <v>434647.41666666669</v>
      </c>
    </row>
    <row r="79" spans="1:18" x14ac:dyDescent="0.35">
      <c r="D79" s="1">
        <f>+D77-D78</f>
        <v>0</v>
      </c>
      <c r="E79" s="1">
        <f t="shared" ref="E79:Q79" si="15">+E77-E78</f>
        <v>0</v>
      </c>
      <c r="F79" s="1">
        <f t="shared" si="15"/>
        <v>0</v>
      </c>
      <c r="G79" s="11">
        <f t="shared" si="15"/>
        <v>0</v>
      </c>
      <c r="H79" s="11">
        <f t="shared" si="15"/>
        <v>0</v>
      </c>
      <c r="I79" s="11">
        <f t="shared" si="15"/>
        <v>0</v>
      </c>
      <c r="J79" s="1">
        <f t="shared" si="15"/>
        <v>0</v>
      </c>
      <c r="K79" s="1">
        <f t="shared" si="15"/>
        <v>0</v>
      </c>
      <c r="L79" s="1">
        <f t="shared" si="15"/>
        <v>0</v>
      </c>
      <c r="M79" s="1">
        <f t="shared" si="15"/>
        <v>0</v>
      </c>
      <c r="N79" s="1">
        <f t="shared" si="15"/>
        <v>0</v>
      </c>
      <c r="O79" s="1">
        <f t="shared" si="15"/>
        <v>0</v>
      </c>
      <c r="P79" s="1">
        <f t="shared" si="15"/>
        <v>0</v>
      </c>
      <c r="Q79" s="29">
        <f t="shared" si="15"/>
        <v>0</v>
      </c>
    </row>
    <row r="81" spans="1:17" x14ac:dyDescent="0.35">
      <c r="A81" s="78"/>
      <c r="B81" s="78"/>
      <c r="C81" s="78"/>
      <c r="D81" s="29"/>
      <c r="E81" s="29"/>
      <c r="F81" s="29"/>
      <c r="G81" s="30"/>
      <c r="H81" s="30"/>
      <c r="I81" s="30"/>
    </row>
    <row r="82" spans="1:17" x14ac:dyDescent="0.35">
      <c r="A82" s="79"/>
      <c r="B82" s="79"/>
      <c r="C82" s="79"/>
      <c r="D82" s="79"/>
      <c r="E82" s="79"/>
      <c r="F82" s="79"/>
      <c r="G82" s="79"/>
      <c r="H82" s="79"/>
      <c r="I82" s="79"/>
    </row>
    <row r="84" spans="1:17" x14ac:dyDescent="0.35">
      <c r="C84" t="s">
        <v>108</v>
      </c>
      <c r="D84" s="1">
        <f>SUM(D6,D22,D57,)</f>
        <v>365442</v>
      </c>
      <c r="E84" s="1">
        <f t="shared" ref="E84:O84" si="16">SUM(E6,E22,E57,)</f>
        <v>362144</v>
      </c>
      <c r="F84" s="1">
        <f t="shared" si="16"/>
        <v>363336</v>
      </c>
      <c r="G84" s="1">
        <f t="shared" si="16"/>
        <v>363610</v>
      </c>
      <c r="H84" s="1">
        <f t="shared" si="16"/>
        <v>364284</v>
      </c>
      <c r="I84" s="1">
        <f t="shared" si="16"/>
        <v>364648</v>
      </c>
      <c r="J84" s="1">
        <f t="shared" si="16"/>
        <v>365081</v>
      </c>
      <c r="K84" s="1">
        <f t="shared" si="16"/>
        <v>365345</v>
      </c>
      <c r="L84" s="1">
        <f t="shared" si="16"/>
        <v>365824</v>
      </c>
      <c r="M84" s="1">
        <f t="shared" si="16"/>
        <v>366112</v>
      </c>
      <c r="N84" s="1">
        <f t="shared" si="16"/>
        <v>366928</v>
      </c>
      <c r="O84" s="1">
        <f t="shared" si="16"/>
        <v>367302</v>
      </c>
      <c r="Q84" s="16">
        <f>SUM(D84:O84)</f>
        <v>4380056</v>
      </c>
    </row>
    <row r="85" spans="1:17" x14ac:dyDescent="0.35">
      <c r="C85" t="s">
        <v>112</v>
      </c>
      <c r="D85" s="1">
        <f>SUM(D10,D24,D45,D59,)</f>
        <v>44901</v>
      </c>
      <c r="E85" s="1">
        <f t="shared" ref="E85:O85" si="17">SUM(E10,E24,E45,E59,)</f>
        <v>44408</v>
      </c>
      <c r="F85" s="1">
        <f t="shared" si="17"/>
        <v>44454</v>
      </c>
      <c r="G85" s="1">
        <f t="shared" si="17"/>
        <v>44558</v>
      </c>
      <c r="H85" s="1">
        <f t="shared" si="17"/>
        <v>44630</v>
      </c>
      <c r="I85" s="1">
        <f t="shared" si="17"/>
        <v>44716</v>
      </c>
      <c r="J85" s="1">
        <f t="shared" si="17"/>
        <v>44695</v>
      </c>
      <c r="K85" s="1">
        <f t="shared" si="17"/>
        <v>44703</v>
      </c>
      <c r="L85" s="1">
        <f t="shared" si="17"/>
        <v>44735</v>
      </c>
      <c r="M85" s="1">
        <f t="shared" si="17"/>
        <v>44734</v>
      </c>
      <c r="N85" s="1">
        <f t="shared" si="17"/>
        <v>44752</v>
      </c>
      <c r="O85" s="1">
        <f t="shared" si="17"/>
        <v>44758</v>
      </c>
      <c r="Q85" s="16">
        <f>SUM(D85:O85)</f>
        <v>536044</v>
      </c>
    </row>
  </sheetData>
  <pageMargins left="0.7" right="0.7" top="0.75" bottom="0.75" header="0.3" footer="0.3"/>
  <pageSetup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9441-B595-40CA-A2F1-652963ECE478}">
  <sheetPr>
    <pageSetUpPr fitToPage="1"/>
  </sheetPr>
  <dimension ref="A1:R85"/>
  <sheetViews>
    <sheetView showGridLines="0" zoomScaleNormal="100" workbookViewId="0"/>
  </sheetViews>
  <sheetFormatPr defaultRowHeight="14.5" x14ac:dyDescent="0.35"/>
  <cols>
    <col min="3" max="3" width="3.1796875" bestFit="1" customWidth="1"/>
    <col min="4" max="4" width="11.54296875" style="1" bestFit="1" customWidth="1"/>
    <col min="5" max="6" width="9.453125" style="1" bestFit="1" customWidth="1"/>
    <col min="7" max="9" width="9.453125" style="11" bestFit="1" customWidth="1"/>
    <col min="10" max="15" width="9.453125" style="1" bestFit="1" customWidth="1"/>
    <col min="16" max="16" width="1.7265625" customWidth="1"/>
    <col min="17" max="17" width="10.54296875" bestFit="1" customWidth="1"/>
  </cols>
  <sheetData>
    <row r="1" spans="1:17" x14ac:dyDescent="0.35">
      <c r="A1" t="s">
        <v>94</v>
      </c>
    </row>
    <row r="2" spans="1:17" x14ac:dyDescent="0.35">
      <c r="A2" t="s">
        <v>95</v>
      </c>
    </row>
    <row r="4" spans="1:17" x14ac:dyDescent="0.35">
      <c r="A4" t="s">
        <v>60</v>
      </c>
    </row>
    <row r="5" spans="1:17" x14ac:dyDescent="0.35">
      <c r="A5" s="12">
        <v>440</v>
      </c>
      <c r="B5" s="12"/>
      <c r="D5" s="13" t="s">
        <v>96</v>
      </c>
      <c r="E5" s="13" t="s">
        <v>97</v>
      </c>
      <c r="F5" s="13" t="s">
        <v>98</v>
      </c>
      <c r="G5" s="14" t="s">
        <v>99</v>
      </c>
      <c r="H5" s="14" t="s">
        <v>100</v>
      </c>
      <c r="I5" s="14" t="s">
        <v>101</v>
      </c>
      <c r="J5" s="13" t="s">
        <v>102</v>
      </c>
      <c r="K5" s="13" t="s">
        <v>103</v>
      </c>
      <c r="L5" s="13" t="s">
        <v>104</v>
      </c>
      <c r="M5" s="13" t="s">
        <v>105</v>
      </c>
      <c r="N5" s="13" t="s">
        <v>106</v>
      </c>
      <c r="O5" s="13" t="s">
        <v>107</v>
      </c>
      <c r="Q5" s="13" t="s">
        <v>90</v>
      </c>
    </row>
    <row r="6" spans="1:17" x14ac:dyDescent="0.35">
      <c r="A6" s="12"/>
      <c r="B6" s="15" t="s">
        <v>108</v>
      </c>
      <c r="D6" s="1">
        <v>367241</v>
      </c>
      <c r="E6" s="1">
        <v>367489</v>
      </c>
      <c r="F6" s="1">
        <v>367607</v>
      </c>
      <c r="G6" s="11">
        <v>367515</v>
      </c>
      <c r="H6" s="11">
        <v>367694</v>
      </c>
      <c r="I6" s="11">
        <v>367694</v>
      </c>
      <c r="J6" s="1">
        <v>367707</v>
      </c>
      <c r="K6" s="1">
        <v>368197</v>
      </c>
      <c r="L6" s="1">
        <v>368373</v>
      </c>
      <c r="M6" s="1">
        <v>368781</v>
      </c>
      <c r="N6" s="1">
        <v>370019</v>
      </c>
      <c r="O6" s="1">
        <v>370191</v>
      </c>
      <c r="Q6" s="16">
        <f>AVERAGE(D6:O6)</f>
        <v>368209</v>
      </c>
    </row>
    <row r="7" spans="1:17" x14ac:dyDescent="0.35">
      <c r="A7" s="12"/>
      <c r="B7" s="15" t="s">
        <v>109</v>
      </c>
      <c r="D7" s="1">
        <v>66</v>
      </c>
      <c r="E7" s="1">
        <v>66</v>
      </c>
      <c r="F7" s="1">
        <v>70</v>
      </c>
      <c r="G7" s="11">
        <v>86</v>
      </c>
      <c r="H7" s="11">
        <v>96</v>
      </c>
      <c r="I7" s="11">
        <v>96</v>
      </c>
      <c r="J7" s="1">
        <v>99</v>
      </c>
      <c r="K7" s="1">
        <v>107</v>
      </c>
      <c r="L7" s="1">
        <v>112</v>
      </c>
      <c r="M7" s="1">
        <v>114</v>
      </c>
      <c r="N7" s="1">
        <v>114</v>
      </c>
      <c r="O7" s="1">
        <v>115</v>
      </c>
      <c r="Q7" s="16">
        <f>AVERAGE(D7:O7)</f>
        <v>95.083333333333329</v>
      </c>
    </row>
    <row r="8" spans="1:17" x14ac:dyDescent="0.35">
      <c r="A8" s="12"/>
      <c r="B8" s="15" t="s">
        <v>110</v>
      </c>
      <c r="D8" s="1">
        <v>1</v>
      </c>
      <c r="E8" s="1">
        <v>1</v>
      </c>
      <c r="F8" s="1">
        <v>1</v>
      </c>
      <c r="G8" s="11">
        <v>1</v>
      </c>
      <c r="H8" s="11">
        <v>0</v>
      </c>
      <c r="I8" s="11">
        <v>0</v>
      </c>
      <c r="J8" s="1">
        <v>0</v>
      </c>
      <c r="K8" s="1">
        <v>0</v>
      </c>
      <c r="L8" s="1">
        <v>0</v>
      </c>
      <c r="M8" s="1">
        <v>1</v>
      </c>
      <c r="N8" s="1">
        <v>1</v>
      </c>
      <c r="O8" s="1">
        <v>0</v>
      </c>
      <c r="Q8" s="16">
        <f>AVERAGE(D8:O8)</f>
        <v>0.5</v>
      </c>
    </row>
    <row r="9" spans="1:17" x14ac:dyDescent="0.35">
      <c r="A9" s="12"/>
      <c r="B9" s="15" t="s">
        <v>111</v>
      </c>
      <c r="D9" s="1">
        <v>0</v>
      </c>
      <c r="E9" s="1">
        <v>0</v>
      </c>
      <c r="F9" s="1">
        <v>0</v>
      </c>
      <c r="G9" s="11">
        <v>0</v>
      </c>
      <c r="H9" s="11">
        <v>0</v>
      </c>
      <c r="I9" s="1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Q9" s="16">
        <f>AVERAGE(D9:O9)</f>
        <v>0</v>
      </c>
    </row>
    <row r="10" spans="1:17" x14ac:dyDescent="0.35">
      <c r="A10" s="12"/>
      <c r="B10" s="15" t="s">
        <v>112</v>
      </c>
      <c r="D10" s="1">
        <v>390</v>
      </c>
      <c r="E10" s="1">
        <v>388</v>
      </c>
      <c r="F10" s="1">
        <v>391</v>
      </c>
      <c r="G10" s="11">
        <v>392</v>
      </c>
      <c r="H10" s="11">
        <v>377</v>
      </c>
      <c r="I10" s="11">
        <v>377</v>
      </c>
      <c r="J10" s="1">
        <v>376</v>
      </c>
      <c r="K10" s="1">
        <v>377</v>
      </c>
      <c r="L10" s="1">
        <v>377</v>
      </c>
      <c r="M10" s="1">
        <v>380</v>
      </c>
      <c r="N10" s="1">
        <v>381</v>
      </c>
      <c r="O10" s="1">
        <v>381</v>
      </c>
      <c r="Q10" s="16">
        <f t="shared" ref="Q10:Q17" si="0">AVERAGE(D10:O10)</f>
        <v>382.25</v>
      </c>
    </row>
    <row r="11" spans="1:17" x14ac:dyDescent="0.35">
      <c r="A11" s="12"/>
      <c r="B11" s="15" t="s">
        <v>113</v>
      </c>
      <c r="D11" s="1">
        <v>3</v>
      </c>
      <c r="E11" s="1">
        <v>3</v>
      </c>
      <c r="F11" s="1">
        <v>3</v>
      </c>
      <c r="G11" s="11">
        <v>3</v>
      </c>
      <c r="H11" s="11">
        <v>3</v>
      </c>
      <c r="I11" s="11">
        <v>3</v>
      </c>
      <c r="J11" s="1">
        <v>3</v>
      </c>
      <c r="K11" s="1">
        <v>3</v>
      </c>
      <c r="L11" s="1">
        <v>3</v>
      </c>
      <c r="M11" s="1">
        <v>3</v>
      </c>
      <c r="N11" s="1">
        <v>3</v>
      </c>
      <c r="O11" s="1">
        <v>3</v>
      </c>
      <c r="Q11" s="76">
        <f>AVERAGE(D11:O11)</f>
        <v>3</v>
      </c>
    </row>
    <row r="12" spans="1:17" x14ac:dyDescent="0.35">
      <c r="A12" s="12"/>
      <c r="B12" s="15" t="s">
        <v>114</v>
      </c>
      <c r="D12" s="1">
        <v>4190</v>
      </c>
      <c r="E12" s="1">
        <v>4198</v>
      </c>
      <c r="F12" s="1">
        <v>4194</v>
      </c>
      <c r="G12" s="11">
        <v>4193</v>
      </c>
      <c r="H12" s="11">
        <v>4208</v>
      </c>
      <c r="I12" s="11">
        <v>4207</v>
      </c>
      <c r="J12" s="1">
        <v>4203</v>
      </c>
      <c r="K12" s="1">
        <v>4213</v>
      </c>
      <c r="L12" s="1">
        <v>4221</v>
      </c>
      <c r="M12" s="1">
        <v>4231</v>
      </c>
      <c r="N12" s="1">
        <v>4248</v>
      </c>
      <c r="O12" s="1">
        <v>4259</v>
      </c>
      <c r="Q12" s="76">
        <f t="shared" si="0"/>
        <v>4213.75</v>
      </c>
    </row>
    <row r="13" spans="1:17" x14ac:dyDescent="0.35">
      <c r="A13" s="12"/>
      <c r="B13" s="15" t="s">
        <v>115</v>
      </c>
      <c r="D13" s="1">
        <v>2025</v>
      </c>
      <c r="E13" s="1">
        <v>2018</v>
      </c>
      <c r="F13" s="1">
        <v>2013</v>
      </c>
      <c r="G13" s="11">
        <v>2007</v>
      </c>
      <c r="H13" s="11">
        <v>1986</v>
      </c>
      <c r="I13" s="11">
        <v>1986</v>
      </c>
      <c r="J13" s="1">
        <v>1969</v>
      </c>
      <c r="K13" s="1">
        <v>1968</v>
      </c>
      <c r="L13" s="1">
        <v>1962</v>
      </c>
      <c r="M13" s="1">
        <v>1954</v>
      </c>
      <c r="N13" s="1">
        <v>1947</v>
      </c>
      <c r="O13" s="1">
        <v>1945</v>
      </c>
      <c r="Q13" s="76">
        <f t="shared" si="0"/>
        <v>1981.6666666666667</v>
      </c>
    </row>
    <row r="14" spans="1:17" x14ac:dyDescent="0.35">
      <c r="A14" s="12"/>
      <c r="B14" s="15" t="s">
        <v>116</v>
      </c>
      <c r="D14" s="1">
        <v>61</v>
      </c>
      <c r="E14" s="1">
        <v>61</v>
      </c>
      <c r="F14" s="1">
        <v>62</v>
      </c>
      <c r="G14" s="11">
        <v>65</v>
      </c>
      <c r="H14" s="11">
        <v>66</v>
      </c>
      <c r="I14" s="11">
        <v>66</v>
      </c>
      <c r="J14" s="1">
        <v>67</v>
      </c>
      <c r="K14" s="1">
        <v>66</v>
      </c>
      <c r="L14" s="1">
        <v>66</v>
      </c>
      <c r="M14" s="1">
        <v>69</v>
      </c>
      <c r="N14" s="1">
        <v>73</v>
      </c>
      <c r="O14" s="1">
        <v>75</v>
      </c>
      <c r="Q14" s="76">
        <f>AVERAGE(D14:O14)</f>
        <v>66.416666666666671</v>
      </c>
    </row>
    <row r="15" spans="1:17" x14ac:dyDescent="0.35">
      <c r="A15" s="12"/>
      <c r="B15" s="15" t="s">
        <v>117</v>
      </c>
      <c r="D15" s="17">
        <v>488</v>
      </c>
      <c r="E15" s="17">
        <v>500</v>
      </c>
      <c r="F15" s="17">
        <v>519</v>
      </c>
      <c r="G15" s="18">
        <v>523</v>
      </c>
      <c r="H15" s="18">
        <v>530</v>
      </c>
      <c r="I15" s="18">
        <v>530</v>
      </c>
      <c r="J15" s="17">
        <v>545</v>
      </c>
      <c r="K15" s="17">
        <v>555</v>
      </c>
      <c r="L15" s="17">
        <v>559</v>
      </c>
      <c r="M15" s="17">
        <v>567</v>
      </c>
      <c r="N15" s="17">
        <v>585</v>
      </c>
      <c r="O15" s="17">
        <v>583</v>
      </c>
      <c r="Q15" s="77">
        <f t="shared" si="0"/>
        <v>540.33333333333337</v>
      </c>
    </row>
    <row r="16" spans="1:17" x14ac:dyDescent="0.35">
      <c r="A16" s="12"/>
      <c r="B16" s="19" t="s">
        <v>118</v>
      </c>
      <c r="D16" s="1">
        <f t="shared" ref="D16:O16" si="1">SUM(D6:D15)</f>
        <v>374465</v>
      </c>
      <c r="E16" s="1">
        <f t="shared" si="1"/>
        <v>374724</v>
      </c>
      <c r="F16" s="1">
        <f t="shared" si="1"/>
        <v>374860</v>
      </c>
      <c r="G16" s="11">
        <f t="shared" si="1"/>
        <v>374785</v>
      </c>
      <c r="H16" s="11">
        <f t="shared" si="1"/>
        <v>374960</v>
      </c>
      <c r="I16" s="11">
        <f>ROUND(SUM(I6:I15),2)</f>
        <v>374959</v>
      </c>
      <c r="J16" s="1">
        <f t="shared" si="1"/>
        <v>374969</v>
      </c>
      <c r="K16" s="1">
        <f t="shared" si="1"/>
        <v>375486</v>
      </c>
      <c r="L16" s="1">
        <f t="shared" si="1"/>
        <v>375673</v>
      </c>
      <c r="M16" s="1">
        <f t="shared" si="1"/>
        <v>376100</v>
      </c>
      <c r="N16" s="1">
        <f t="shared" si="1"/>
        <v>377371</v>
      </c>
      <c r="O16" s="1">
        <f t="shared" si="1"/>
        <v>377552</v>
      </c>
      <c r="Q16" s="29">
        <f>SUM(Q6:Q15)</f>
        <v>375492</v>
      </c>
    </row>
    <row r="17" spans="1:18" x14ac:dyDescent="0.35">
      <c r="A17" s="12"/>
      <c r="B17" s="19" t="s">
        <v>119</v>
      </c>
      <c r="D17" s="20">
        <v>374465</v>
      </c>
      <c r="E17" s="20">
        <v>374724</v>
      </c>
      <c r="F17" s="20">
        <v>374860</v>
      </c>
      <c r="G17" s="21">
        <v>374785</v>
      </c>
      <c r="H17" s="21">
        <v>374960</v>
      </c>
      <c r="I17" s="21">
        <v>374960</v>
      </c>
      <c r="J17" s="20">
        <v>374970</v>
      </c>
      <c r="K17" s="20">
        <v>375486</v>
      </c>
      <c r="L17" s="20">
        <v>375673</v>
      </c>
      <c r="M17" s="20">
        <v>376100</v>
      </c>
      <c r="N17" s="20">
        <v>377371</v>
      </c>
      <c r="O17" s="20">
        <v>377552</v>
      </c>
      <c r="Q17" s="77">
        <f t="shared" si="0"/>
        <v>375492.16666666669</v>
      </c>
    </row>
    <row r="18" spans="1:18" x14ac:dyDescent="0.35">
      <c r="D18" s="1">
        <f>+D16-D17</f>
        <v>0</v>
      </c>
      <c r="E18" s="1">
        <f t="shared" ref="E18:O18" si="2">+E16-E17</f>
        <v>0</v>
      </c>
      <c r="F18" s="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-1</v>
      </c>
      <c r="J18" s="1">
        <f t="shared" si="2"/>
        <v>-1</v>
      </c>
      <c r="K18" s="1">
        <f t="shared" si="2"/>
        <v>0</v>
      </c>
      <c r="L18" s="1">
        <f t="shared" si="2"/>
        <v>0</v>
      </c>
      <c r="M18" s="1">
        <f t="shared" si="2"/>
        <v>0</v>
      </c>
      <c r="N18" s="1">
        <f t="shared" si="2"/>
        <v>0</v>
      </c>
      <c r="O18" s="1">
        <f t="shared" si="2"/>
        <v>0</v>
      </c>
      <c r="Q18" s="76">
        <f>+Q16-Q17</f>
        <v>-0.16666666668606922</v>
      </c>
      <c r="R18" s="22" t="s">
        <v>120</v>
      </c>
    </row>
    <row r="19" spans="1:18" ht="13.15" customHeight="1" x14ac:dyDescent="0.35">
      <c r="Q19" s="78"/>
    </row>
    <row r="20" spans="1:18" x14ac:dyDescent="0.35">
      <c r="A20" s="23">
        <v>442</v>
      </c>
      <c r="B20" s="23"/>
      <c r="Q20" s="78"/>
    </row>
    <row r="21" spans="1:18" x14ac:dyDescent="0.35">
      <c r="A21" s="23"/>
      <c r="B21" s="24" t="s">
        <v>121</v>
      </c>
      <c r="D21" s="1">
        <v>3</v>
      </c>
      <c r="E21" s="1">
        <v>3</v>
      </c>
      <c r="F21" s="1">
        <v>3</v>
      </c>
      <c r="G21" s="11">
        <v>3</v>
      </c>
      <c r="H21" s="11">
        <v>3</v>
      </c>
      <c r="I21" s="11">
        <v>3</v>
      </c>
      <c r="J21" s="1">
        <v>3</v>
      </c>
      <c r="K21" s="1">
        <v>3</v>
      </c>
      <c r="L21" s="1">
        <v>3</v>
      </c>
      <c r="M21" s="1">
        <v>3</v>
      </c>
      <c r="N21" s="1">
        <v>3</v>
      </c>
      <c r="O21" s="1">
        <v>3</v>
      </c>
      <c r="Q21" s="76">
        <f t="shared" ref="Q21:Q41" si="3">AVERAGE(D21:O21)</f>
        <v>3</v>
      </c>
    </row>
    <row r="22" spans="1:18" x14ac:dyDescent="0.35">
      <c r="A22" s="23"/>
      <c r="B22" s="24" t="s">
        <v>108</v>
      </c>
      <c r="D22" s="1">
        <v>104</v>
      </c>
      <c r="E22" s="1">
        <v>103</v>
      </c>
      <c r="F22" s="1">
        <v>101</v>
      </c>
      <c r="G22" s="11">
        <v>101</v>
      </c>
      <c r="H22" s="11">
        <v>100</v>
      </c>
      <c r="I22" s="11">
        <v>100</v>
      </c>
      <c r="J22" s="1">
        <v>97</v>
      </c>
      <c r="K22" s="1">
        <v>96</v>
      </c>
      <c r="L22" s="1">
        <v>96</v>
      </c>
      <c r="M22" s="1">
        <v>96</v>
      </c>
      <c r="N22" s="1">
        <v>96</v>
      </c>
      <c r="O22" s="1">
        <v>96</v>
      </c>
      <c r="Q22" s="76">
        <f>AVERAGE(D22:O22)</f>
        <v>98.833333333333329</v>
      </c>
    </row>
    <row r="23" spans="1:18" x14ac:dyDescent="0.35">
      <c r="A23" s="23"/>
      <c r="B23" s="24" t="s">
        <v>111</v>
      </c>
      <c r="D23" s="25">
        <v>0</v>
      </c>
      <c r="E23" s="25">
        <v>0</v>
      </c>
      <c r="F23" s="25">
        <v>0</v>
      </c>
      <c r="G23" s="26">
        <v>0</v>
      </c>
      <c r="H23" s="26">
        <v>0</v>
      </c>
      <c r="I23" s="26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Q23" s="76">
        <f t="shared" ref="Q23" si="4">AVERAGE(D23:O23)</f>
        <v>0</v>
      </c>
    </row>
    <row r="24" spans="1:18" x14ac:dyDescent="0.35">
      <c r="A24" s="23"/>
      <c r="B24" s="24" t="s">
        <v>112</v>
      </c>
      <c r="D24" s="1">
        <v>42252</v>
      </c>
      <c r="E24" s="1">
        <v>42242</v>
      </c>
      <c r="F24" s="1">
        <v>42253</v>
      </c>
      <c r="G24" s="11">
        <v>42252</v>
      </c>
      <c r="H24" s="11">
        <v>42312</v>
      </c>
      <c r="I24" s="11">
        <v>42312</v>
      </c>
      <c r="J24" s="1">
        <v>42358</v>
      </c>
      <c r="K24" s="1">
        <v>42401</v>
      </c>
      <c r="L24" s="1">
        <v>42425</v>
      </c>
      <c r="M24" s="1">
        <v>42492</v>
      </c>
      <c r="N24" s="1">
        <v>42566</v>
      </c>
      <c r="O24" s="1">
        <v>42528</v>
      </c>
      <c r="Q24" s="76">
        <f t="shared" si="3"/>
        <v>42366.083333333336</v>
      </c>
    </row>
    <row r="25" spans="1:18" x14ac:dyDescent="0.35">
      <c r="A25" s="23"/>
      <c r="B25" s="24" t="s">
        <v>113</v>
      </c>
      <c r="D25" s="1">
        <v>2588</v>
      </c>
      <c r="E25" s="1">
        <v>2580</v>
      </c>
      <c r="F25" s="1">
        <v>2578</v>
      </c>
      <c r="G25" s="11">
        <v>2574</v>
      </c>
      <c r="H25" s="11">
        <v>2580</v>
      </c>
      <c r="I25" s="11">
        <v>2580</v>
      </c>
      <c r="J25" s="1">
        <v>2584</v>
      </c>
      <c r="K25" s="1">
        <v>2584</v>
      </c>
      <c r="L25" s="1">
        <v>2562</v>
      </c>
      <c r="M25" s="1">
        <v>2567</v>
      </c>
      <c r="N25" s="1">
        <v>2565</v>
      </c>
      <c r="O25" s="1">
        <v>2559</v>
      </c>
      <c r="Q25" s="76">
        <f>AVERAGE(D25:O25)</f>
        <v>2575.0833333333335</v>
      </c>
    </row>
    <row r="26" spans="1:18" x14ac:dyDescent="0.35">
      <c r="A26" s="23"/>
      <c r="B26" s="23" t="s">
        <v>122</v>
      </c>
      <c r="D26" s="1">
        <v>386</v>
      </c>
      <c r="E26" s="1">
        <v>388</v>
      </c>
      <c r="F26" s="1">
        <v>387</v>
      </c>
      <c r="G26" s="11">
        <v>388</v>
      </c>
      <c r="H26" s="11">
        <v>394</v>
      </c>
      <c r="I26" s="11">
        <v>394</v>
      </c>
      <c r="J26" s="1">
        <v>397</v>
      </c>
      <c r="K26" s="1">
        <v>397</v>
      </c>
      <c r="L26" s="1">
        <v>397</v>
      </c>
      <c r="M26" s="1">
        <v>397</v>
      </c>
      <c r="N26" s="1">
        <v>397</v>
      </c>
      <c r="O26" s="1">
        <v>398</v>
      </c>
      <c r="Q26" s="76">
        <f>AVERAGE(D26:O26)</f>
        <v>393.33333333333331</v>
      </c>
    </row>
    <row r="27" spans="1:18" x14ac:dyDescent="0.35">
      <c r="A27" s="23"/>
      <c r="B27" s="23" t="s">
        <v>123</v>
      </c>
      <c r="D27" s="1">
        <v>107</v>
      </c>
      <c r="E27" s="1">
        <v>107</v>
      </c>
      <c r="F27" s="1">
        <v>107</v>
      </c>
      <c r="G27" s="11">
        <v>105</v>
      </c>
      <c r="H27" s="11">
        <v>105</v>
      </c>
      <c r="I27" s="11">
        <v>105</v>
      </c>
      <c r="J27" s="1">
        <v>105</v>
      </c>
      <c r="K27" s="1">
        <v>105</v>
      </c>
      <c r="L27" s="1">
        <v>104</v>
      </c>
      <c r="M27" s="1">
        <v>105</v>
      </c>
      <c r="N27" s="1">
        <v>105</v>
      </c>
      <c r="O27" s="1">
        <v>105</v>
      </c>
      <c r="Q27" s="76">
        <f t="shared" si="3"/>
        <v>105.41666666666667</v>
      </c>
    </row>
    <row r="28" spans="1:18" x14ac:dyDescent="0.35">
      <c r="A28" s="23"/>
      <c r="B28" s="23" t="s">
        <v>124</v>
      </c>
      <c r="D28" s="1">
        <v>7</v>
      </c>
      <c r="E28" s="1">
        <v>7</v>
      </c>
      <c r="F28" s="1">
        <v>7</v>
      </c>
      <c r="G28" s="11">
        <v>7</v>
      </c>
      <c r="H28" s="11">
        <v>7</v>
      </c>
      <c r="I28" s="11">
        <v>7</v>
      </c>
      <c r="J28" s="1">
        <v>7</v>
      </c>
      <c r="K28" s="1">
        <v>7</v>
      </c>
      <c r="L28" s="1">
        <v>7</v>
      </c>
      <c r="M28" s="1">
        <v>7</v>
      </c>
      <c r="N28" s="1">
        <v>7</v>
      </c>
      <c r="O28" s="1">
        <v>7</v>
      </c>
      <c r="Q28" s="76">
        <f>AVERAGE(D28:O28)</f>
        <v>7</v>
      </c>
    </row>
    <row r="29" spans="1:18" x14ac:dyDescent="0.35">
      <c r="A29" s="23"/>
      <c r="B29" s="24" t="s">
        <v>114</v>
      </c>
      <c r="D29" s="1">
        <v>7238</v>
      </c>
      <c r="E29" s="1">
        <v>7250</v>
      </c>
      <c r="F29" s="1">
        <v>7255</v>
      </c>
      <c r="G29" s="11">
        <v>7266</v>
      </c>
      <c r="H29" s="11">
        <v>7284</v>
      </c>
      <c r="I29" s="11">
        <v>7284</v>
      </c>
      <c r="J29" s="1">
        <v>7298</v>
      </c>
      <c r="K29" s="1">
        <v>7315</v>
      </c>
      <c r="L29" s="1">
        <v>7345</v>
      </c>
      <c r="M29" s="1">
        <v>7389</v>
      </c>
      <c r="N29" s="1">
        <v>7411</v>
      </c>
      <c r="O29" s="1">
        <v>7448</v>
      </c>
      <c r="Q29" s="76">
        <f t="shared" si="3"/>
        <v>7315.25</v>
      </c>
    </row>
    <row r="30" spans="1:18" x14ac:dyDescent="0.35">
      <c r="A30" s="23"/>
      <c r="B30" s="24" t="s">
        <v>115</v>
      </c>
      <c r="D30" s="1">
        <v>2634</v>
      </c>
      <c r="E30" s="1">
        <v>2632</v>
      </c>
      <c r="F30" s="1">
        <v>2626</v>
      </c>
      <c r="G30" s="11">
        <v>2616</v>
      </c>
      <c r="H30" s="11">
        <v>2611</v>
      </c>
      <c r="I30" s="11">
        <v>2611</v>
      </c>
      <c r="J30" s="1">
        <v>2562</v>
      </c>
      <c r="K30" s="1">
        <v>2612</v>
      </c>
      <c r="L30" s="1">
        <v>2617</v>
      </c>
      <c r="M30" s="1">
        <v>2620</v>
      </c>
      <c r="N30" s="1">
        <v>2618</v>
      </c>
      <c r="O30" s="1">
        <v>2613</v>
      </c>
      <c r="Q30" s="76">
        <f t="shared" si="3"/>
        <v>2614.3333333333335</v>
      </c>
    </row>
    <row r="31" spans="1:18" x14ac:dyDescent="0.35">
      <c r="A31" s="23"/>
      <c r="B31" s="23" t="s">
        <v>125</v>
      </c>
      <c r="D31" s="1">
        <v>9</v>
      </c>
      <c r="E31" s="1">
        <v>8</v>
      </c>
      <c r="F31" s="1">
        <v>8</v>
      </c>
      <c r="G31" s="11">
        <v>8</v>
      </c>
      <c r="H31" s="11">
        <v>8</v>
      </c>
      <c r="I31" s="11">
        <v>8</v>
      </c>
      <c r="J31" s="1">
        <v>8</v>
      </c>
      <c r="K31" s="1">
        <v>8</v>
      </c>
      <c r="L31" s="1">
        <v>8</v>
      </c>
      <c r="M31" s="1">
        <v>8</v>
      </c>
      <c r="N31" s="1">
        <v>8</v>
      </c>
      <c r="O31" s="1">
        <v>8</v>
      </c>
      <c r="Q31" s="76">
        <f t="shared" si="3"/>
        <v>8.0833333333333339</v>
      </c>
    </row>
    <row r="32" spans="1:18" x14ac:dyDescent="0.35">
      <c r="A32" s="23"/>
      <c r="B32" s="24" t="s">
        <v>126</v>
      </c>
      <c r="D32" s="1">
        <v>3</v>
      </c>
      <c r="E32" s="1">
        <v>3</v>
      </c>
      <c r="F32" s="1">
        <v>3</v>
      </c>
      <c r="G32" s="11">
        <v>3</v>
      </c>
      <c r="H32" s="11">
        <v>3</v>
      </c>
      <c r="I32" s="11">
        <v>3</v>
      </c>
      <c r="J32" s="1">
        <v>3</v>
      </c>
      <c r="K32" s="1">
        <v>3</v>
      </c>
      <c r="L32" s="1">
        <v>3</v>
      </c>
      <c r="M32" s="1">
        <v>3</v>
      </c>
      <c r="N32" s="1">
        <v>3</v>
      </c>
      <c r="O32" s="1">
        <v>3</v>
      </c>
      <c r="Q32" s="76">
        <f t="shared" si="3"/>
        <v>3</v>
      </c>
    </row>
    <row r="33" spans="1:18" x14ac:dyDescent="0.35">
      <c r="A33" s="23"/>
      <c r="B33" s="24" t="s">
        <v>127</v>
      </c>
      <c r="D33" s="1">
        <v>8</v>
      </c>
      <c r="E33" s="1">
        <v>8</v>
      </c>
      <c r="F33" s="1">
        <v>9</v>
      </c>
      <c r="G33" s="11">
        <v>10</v>
      </c>
      <c r="H33" s="11">
        <v>10</v>
      </c>
      <c r="I33" s="11">
        <v>10</v>
      </c>
      <c r="J33" s="1">
        <v>10</v>
      </c>
      <c r="K33" s="1">
        <v>10</v>
      </c>
      <c r="L33" s="1">
        <v>10</v>
      </c>
      <c r="M33" s="1">
        <v>10</v>
      </c>
      <c r="N33" s="1">
        <v>10</v>
      </c>
      <c r="O33" s="1">
        <v>10</v>
      </c>
      <c r="Q33" s="76">
        <f>AVERAGE(D33:O33)</f>
        <v>9.5833333333333339</v>
      </c>
    </row>
    <row r="34" spans="1:18" x14ac:dyDescent="0.35">
      <c r="A34" s="23"/>
      <c r="B34" s="24" t="s">
        <v>128</v>
      </c>
      <c r="D34" s="1">
        <v>0</v>
      </c>
      <c r="E34" s="1">
        <v>0</v>
      </c>
      <c r="F34" s="1">
        <v>0</v>
      </c>
      <c r="G34" s="11">
        <v>0</v>
      </c>
      <c r="H34" s="11">
        <v>0</v>
      </c>
      <c r="I34" s="1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Q34" s="76">
        <f>AVERAGE(D34:O34)</f>
        <v>0</v>
      </c>
    </row>
    <row r="35" spans="1:18" x14ac:dyDescent="0.35">
      <c r="A35" s="23"/>
      <c r="B35" s="24" t="s">
        <v>129</v>
      </c>
      <c r="D35" s="1">
        <v>1</v>
      </c>
      <c r="E35" s="1">
        <v>0</v>
      </c>
      <c r="F35" s="1">
        <v>1</v>
      </c>
      <c r="G35" s="11">
        <v>1</v>
      </c>
      <c r="H35" s="11">
        <v>1</v>
      </c>
      <c r="I35" s="11">
        <v>1</v>
      </c>
      <c r="J35" s="1">
        <v>1</v>
      </c>
      <c r="K35" s="1">
        <v>1</v>
      </c>
      <c r="L35" s="1">
        <v>1</v>
      </c>
      <c r="M35" s="1">
        <v>1</v>
      </c>
      <c r="N35" s="1">
        <v>1</v>
      </c>
      <c r="O35" s="1">
        <v>1</v>
      </c>
      <c r="Q35" s="76">
        <f>AVERAGE(D35:O35)</f>
        <v>0.91666666666666663</v>
      </c>
    </row>
    <row r="36" spans="1:18" x14ac:dyDescent="0.35">
      <c r="A36" s="23"/>
      <c r="B36" s="24" t="s">
        <v>130</v>
      </c>
      <c r="D36" s="1">
        <v>3</v>
      </c>
      <c r="E36" s="1">
        <v>3</v>
      </c>
      <c r="F36" s="1">
        <v>3</v>
      </c>
      <c r="G36" s="11">
        <v>3</v>
      </c>
      <c r="H36" s="11">
        <v>3</v>
      </c>
      <c r="I36" s="11">
        <v>3</v>
      </c>
      <c r="J36" s="1">
        <v>3</v>
      </c>
      <c r="K36" s="1">
        <v>3</v>
      </c>
      <c r="L36" s="1">
        <v>3</v>
      </c>
      <c r="M36" s="1">
        <v>3</v>
      </c>
      <c r="N36" s="1">
        <v>3</v>
      </c>
      <c r="O36" s="1">
        <v>3</v>
      </c>
      <c r="Q36" s="76">
        <f t="shared" ref="Q36:Q37" si="5">AVERAGE(D36:O36)</f>
        <v>3</v>
      </c>
    </row>
    <row r="37" spans="1:18" x14ac:dyDescent="0.35">
      <c r="A37" s="23"/>
      <c r="B37" s="24" t="s">
        <v>131</v>
      </c>
      <c r="D37" s="1">
        <v>1</v>
      </c>
      <c r="E37" s="1">
        <v>1</v>
      </c>
      <c r="F37" s="1">
        <v>1</v>
      </c>
      <c r="G37" s="11">
        <v>1</v>
      </c>
      <c r="H37" s="11">
        <v>1</v>
      </c>
      <c r="I37" s="11">
        <v>1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1</v>
      </c>
      <c r="Q37" s="76">
        <f t="shared" si="5"/>
        <v>1</v>
      </c>
    </row>
    <row r="38" spans="1:18" x14ac:dyDescent="0.35">
      <c r="A38" s="23"/>
      <c r="B38" s="24" t="s">
        <v>116</v>
      </c>
      <c r="D38" s="1">
        <v>239</v>
      </c>
      <c r="E38" s="1">
        <v>244</v>
      </c>
      <c r="F38" s="1">
        <v>247</v>
      </c>
      <c r="G38" s="11">
        <v>250</v>
      </c>
      <c r="H38" s="11">
        <v>256</v>
      </c>
      <c r="I38" s="11">
        <v>256</v>
      </c>
      <c r="J38" s="1">
        <v>256</v>
      </c>
      <c r="K38" s="1">
        <v>256</v>
      </c>
      <c r="L38" s="1">
        <v>254</v>
      </c>
      <c r="M38" s="1">
        <v>257</v>
      </c>
      <c r="N38" s="1">
        <v>259</v>
      </c>
      <c r="O38" s="1">
        <v>262</v>
      </c>
      <c r="Q38" s="76">
        <f>AVERAGE(D38:O38)</f>
        <v>253</v>
      </c>
    </row>
    <row r="39" spans="1:18" x14ac:dyDescent="0.35">
      <c r="A39" s="23"/>
      <c r="B39" s="24" t="s">
        <v>117</v>
      </c>
      <c r="D39" s="17">
        <v>424</v>
      </c>
      <c r="E39" s="17">
        <v>426</v>
      </c>
      <c r="F39" s="17">
        <v>424</v>
      </c>
      <c r="G39" s="18">
        <v>414</v>
      </c>
      <c r="H39" s="18">
        <v>413</v>
      </c>
      <c r="I39" s="18">
        <v>413</v>
      </c>
      <c r="J39" s="17">
        <v>420</v>
      </c>
      <c r="K39" s="17">
        <v>427</v>
      </c>
      <c r="L39" s="17">
        <v>430</v>
      </c>
      <c r="M39" s="17">
        <v>432</v>
      </c>
      <c r="N39" s="17">
        <v>450</v>
      </c>
      <c r="O39" s="17">
        <v>458</v>
      </c>
      <c r="Q39" s="77">
        <f>AVERAGE(D39:O39)</f>
        <v>427.58333333333331</v>
      </c>
    </row>
    <row r="40" spans="1:18" x14ac:dyDescent="0.35">
      <c r="A40" s="23"/>
      <c r="B40" s="27" t="s">
        <v>118</v>
      </c>
      <c r="D40" s="1">
        <f>SUM(D21:D39)</f>
        <v>56007</v>
      </c>
      <c r="E40" s="1">
        <f t="shared" ref="E40:Q40" si="6">SUM(E21:E39)</f>
        <v>56005</v>
      </c>
      <c r="F40" s="1">
        <f t="shared" si="6"/>
        <v>56013</v>
      </c>
      <c r="G40" s="11">
        <f t="shared" si="6"/>
        <v>56002</v>
      </c>
      <c r="H40" s="11">
        <f t="shared" si="6"/>
        <v>56091</v>
      </c>
      <c r="I40" s="11">
        <f t="shared" si="6"/>
        <v>56091</v>
      </c>
      <c r="J40" s="1">
        <f t="shared" si="6"/>
        <v>56113</v>
      </c>
      <c r="K40" s="1">
        <f t="shared" si="6"/>
        <v>56229</v>
      </c>
      <c r="L40" s="1">
        <f t="shared" si="6"/>
        <v>56266</v>
      </c>
      <c r="M40" s="1">
        <f t="shared" si="6"/>
        <v>56391</v>
      </c>
      <c r="N40" s="1">
        <f t="shared" si="6"/>
        <v>56503</v>
      </c>
      <c r="O40" s="1">
        <f t="shared" si="6"/>
        <v>56503</v>
      </c>
      <c r="Q40" s="29">
        <f t="shared" si="6"/>
        <v>56184.500000000015</v>
      </c>
    </row>
    <row r="41" spans="1:18" x14ac:dyDescent="0.35">
      <c r="A41" s="23"/>
      <c r="B41" s="28" t="s">
        <v>119</v>
      </c>
      <c r="D41" s="17">
        <v>56007</v>
      </c>
      <c r="E41" s="17">
        <v>56005</v>
      </c>
      <c r="F41" s="17">
        <v>56013</v>
      </c>
      <c r="G41" s="18">
        <v>56002</v>
      </c>
      <c r="H41" s="18">
        <v>56091</v>
      </c>
      <c r="I41" s="18">
        <v>56091</v>
      </c>
      <c r="J41" s="17">
        <v>56114</v>
      </c>
      <c r="K41" s="17">
        <v>56229</v>
      </c>
      <c r="L41" s="17">
        <v>56266</v>
      </c>
      <c r="M41" s="17">
        <v>56391</v>
      </c>
      <c r="N41" s="17">
        <v>56503</v>
      </c>
      <c r="O41" s="17">
        <v>56503</v>
      </c>
      <c r="Q41" s="77">
        <f t="shared" si="3"/>
        <v>56184.583333333336</v>
      </c>
    </row>
    <row r="42" spans="1:18" x14ac:dyDescent="0.35">
      <c r="D42" s="29">
        <f>+D40-D41</f>
        <v>0</v>
      </c>
      <c r="E42" s="29">
        <f t="shared" ref="E42:O42" si="7">+E40-E41</f>
        <v>0</v>
      </c>
      <c r="F42" s="29">
        <f t="shared" si="7"/>
        <v>0</v>
      </c>
      <c r="G42" s="30">
        <f t="shared" si="7"/>
        <v>0</v>
      </c>
      <c r="H42" s="30">
        <f t="shared" si="7"/>
        <v>0</v>
      </c>
      <c r="I42" s="30">
        <f t="shared" si="7"/>
        <v>0</v>
      </c>
      <c r="J42" s="29">
        <f t="shared" si="7"/>
        <v>-1</v>
      </c>
      <c r="K42" s="29">
        <f t="shared" si="7"/>
        <v>0</v>
      </c>
      <c r="L42" s="29">
        <f t="shared" si="7"/>
        <v>0</v>
      </c>
      <c r="M42" s="29">
        <f t="shared" si="7"/>
        <v>0</v>
      </c>
      <c r="N42" s="29">
        <f t="shared" si="7"/>
        <v>0</v>
      </c>
      <c r="O42" s="29">
        <f t="shared" si="7"/>
        <v>0</v>
      </c>
      <c r="Q42" s="76">
        <f>+Q40-Q41</f>
        <v>-8.3333333321206737E-2</v>
      </c>
      <c r="R42" s="22" t="s">
        <v>120</v>
      </c>
    </row>
    <row r="43" spans="1:18" ht="6" customHeight="1" x14ac:dyDescent="0.35">
      <c r="Q43" s="78"/>
    </row>
    <row r="44" spans="1:18" x14ac:dyDescent="0.35">
      <c r="A44" s="31">
        <v>444</v>
      </c>
      <c r="B44" s="31"/>
      <c r="Q44" s="78"/>
    </row>
    <row r="45" spans="1:18" x14ac:dyDescent="0.35">
      <c r="A45" s="31"/>
      <c r="B45" s="32" t="s">
        <v>112</v>
      </c>
      <c r="D45" s="1">
        <v>9</v>
      </c>
      <c r="E45" s="1">
        <v>10</v>
      </c>
      <c r="F45" s="1">
        <v>12</v>
      </c>
      <c r="G45" s="11">
        <v>13</v>
      </c>
      <c r="H45" s="11">
        <v>14</v>
      </c>
      <c r="I45" s="11">
        <v>14</v>
      </c>
      <c r="J45" s="1">
        <v>16</v>
      </c>
      <c r="K45" s="1">
        <v>14</v>
      </c>
      <c r="L45" s="1">
        <v>15</v>
      </c>
      <c r="M45" s="1">
        <v>14</v>
      </c>
      <c r="N45" s="1">
        <v>15</v>
      </c>
      <c r="O45" s="1">
        <v>15</v>
      </c>
      <c r="Q45" s="76">
        <f t="shared" ref="Q45:Q53" si="8">AVERAGE(D45:O45)</f>
        <v>13.416666666666666</v>
      </c>
    </row>
    <row r="46" spans="1:18" x14ac:dyDescent="0.35">
      <c r="A46" s="31"/>
      <c r="B46" s="32" t="s">
        <v>114</v>
      </c>
      <c r="D46" s="1">
        <v>414</v>
      </c>
      <c r="E46" s="1">
        <v>411</v>
      </c>
      <c r="F46" s="1">
        <v>412</v>
      </c>
      <c r="G46" s="11">
        <v>411</v>
      </c>
      <c r="H46" s="11">
        <v>411</v>
      </c>
      <c r="I46" s="11">
        <v>411</v>
      </c>
      <c r="J46" s="1">
        <v>365</v>
      </c>
      <c r="K46" s="1">
        <v>402</v>
      </c>
      <c r="L46" s="1">
        <v>387</v>
      </c>
      <c r="M46" s="1">
        <v>385</v>
      </c>
      <c r="N46" s="1">
        <v>386</v>
      </c>
      <c r="O46" s="1">
        <v>378</v>
      </c>
      <c r="Q46" s="76">
        <f t="shared" si="8"/>
        <v>397.75</v>
      </c>
    </row>
    <row r="47" spans="1:18" x14ac:dyDescent="0.35">
      <c r="A47" s="31"/>
      <c r="B47" s="32" t="s">
        <v>115</v>
      </c>
      <c r="D47" s="1">
        <v>565</v>
      </c>
      <c r="E47" s="1">
        <v>565</v>
      </c>
      <c r="F47" s="1">
        <v>569</v>
      </c>
      <c r="G47" s="11">
        <v>570</v>
      </c>
      <c r="H47" s="11">
        <v>568</v>
      </c>
      <c r="I47" s="11">
        <v>568</v>
      </c>
      <c r="J47" s="1">
        <v>564</v>
      </c>
      <c r="K47" s="1">
        <v>549</v>
      </c>
      <c r="L47" s="1">
        <v>532</v>
      </c>
      <c r="M47" s="1">
        <v>527</v>
      </c>
      <c r="N47" s="1">
        <v>526</v>
      </c>
      <c r="O47" s="1">
        <v>518</v>
      </c>
      <c r="Q47" s="76">
        <f t="shared" si="8"/>
        <v>551.75</v>
      </c>
    </row>
    <row r="48" spans="1:18" x14ac:dyDescent="0.35">
      <c r="A48" s="31"/>
      <c r="B48" s="32" t="s">
        <v>125</v>
      </c>
      <c r="D48" s="1">
        <v>60</v>
      </c>
      <c r="E48" s="1">
        <v>60</v>
      </c>
      <c r="F48" s="1">
        <v>58</v>
      </c>
      <c r="G48" s="11">
        <v>59</v>
      </c>
      <c r="H48" s="11">
        <v>59</v>
      </c>
      <c r="I48" s="11">
        <v>59</v>
      </c>
      <c r="J48" s="1">
        <v>59</v>
      </c>
      <c r="K48" s="1">
        <v>63</v>
      </c>
      <c r="L48" s="1">
        <v>63</v>
      </c>
      <c r="M48" s="1">
        <v>63</v>
      </c>
      <c r="N48" s="1">
        <v>63</v>
      </c>
      <c r="O48" s="1">
        <v>63</v>
      </c>
      <c r="Q48" s="76">
        <f>AVERAGE(D48:O48)</f>
        <v>60.75</v>
      </c>
    </row>
    <row r="49" spans="1:18" x14ac:dyDescent="0.35">
      <c r="A49" s="31"/>
      <c r="B49" s="32" t="s">
        <v>126</v>
      </c>
      <c r="D49" s="1">
        <v>24</v>
      </c>
      <c r="E49" s="1">
        <v>24</v>
      </c>
      <c r="F49" s="1">
        <v>24</v>
      </c>
      <c r="G49" s="11">
        <v>24</v>
      </c>
      <c r="H49" s="11">
        <v>24</v>
      </c>
      <c r="I49" s="11">
        <v>24</v>
      </c>
      <c r="J49" s="1">
        <v>24</v>
      </c>
      <c r="K49" s="1">
        <v>25</v>
      </c>
      <c r="L49" s="1">
        <v>25</v>
      </c>
      <c r="M49" s="1">
        <v>25</v>
      </c>
      <c r="N49" s="1">
        <v>25</v>
      </c>
      <c r="O49" s="1">
        <v>26</v>
      </c>
      <c r="Q49" s="76">
        <f t="shared" si="8"/>
        <v>24.5</v>
      </c>
    </row>
    <row r="50" spans="1:18" x14ac:dyDescent="0.35">
      <c r="A50" s="31"/>
      <c r="B50" s="32" t="s">
        <v>116</v>
      </c>
      <c r="D50" s="1">
        <v>6</v>
      </c>
      <c r="E50" s="1">
        <v>6</v>
      </c>
      <c r="F50" s="1">
        <v>6</v>
      </c>
      <c r="G50" s="11">
        <v>6</v>
      </c>
      <c r="H50" s="11">
        <v>6</v>
      </c>
      <c r="I50" s="11">
        <v>6</v>
      </c>
      <c r="J50" s="1">
        <v>6</v>
      </c>
      <c r="K50" s="1">
        <v>6</v>
      </c>
      <c r="L50" s="1">
        <v>6</v>
      </c>
      <c r="M50" s="1">
        <v>6</v>
      </c>
      <c r="N50" s="1">
        <v>6</v>
      </c>
      <c r="O50" s="1">
        <v>6</v>
      </c>
      <c r="Q50" s="76">
        <f>AVERAGE(D50:O50)</f>
        <v>6</v>
      </c>
    </row>
    <row r="51" spans="1:18" x14ac:dyDescent="0.35">
      <c r="A51" s="31"/>
      <c r="B51" s="32" t="s">
        <v>117</v>
      </c>
      <c r="D51" s="17">
        <v>2</v>
      </c>
      <c r="E51" s="17">
        <v>3</v>
      </c>
      <c r="F51" s="17">
        <v>3</v>
      </c>
      <c r="G51" s="18">
        <v>3</v>
      </c>
      <c r="H51" s="18">
        <v>3</v>
      </c>
      <c r="I51" s="18">
        <v>3</v>
      </c>
      <c r="J51" s="17">
        <v>2</v>
      </c>
      <c r="K51" s="17">
        <v>2</v>
      </c>
      <c r="L51" s="17">
        <v>2</v>
      </c>
      <c r="M51" s="17">
        <v>2</v>
      </c>
      <c r="N51" s="17">
        <v>2</v>
      </c>
      <c r="O51" s="17">
        <v>1</v>
      </c>
      <c r="Q51" s="77">
        <f t="shared" si="8"/>
        <v>2.3333333333333335</v>
      </c>
    </row>
    <row r="52" spans="1:18" x14ac:dyDescent="0.35">
      <c r="A52" s="31"/>
      <c r="B52" s="33" t="s">
        <v>118</v>
      </c>
      <c r="D52" s="1">
        <f t="shared" ref="D52:O52" si="9">SUM(D45:D51)</f>
        <v>1080</v>
      </c>
      <c r="E52" s="1">
        <f t="shared" si="9"/>
        <v>1079</v>
      </c>
      <c r="F52" s="1">
        <f t="shared" si="9"/>
        <v>1084</v>
      </c>
      <c r="G52" s="11">
        <f t="shared" si="9"/>
        <v>1086</v>
      </c>
      <c r="H52" s="11">
        <f t="shared" si="9"/>
        <v>1085</v>
      </c>
      <c r="I52" s="11">
        <f t="shared" si="9"/>
        <v>1085</v>
      </c>
      <c r="J52" s="1">
        <f t="shared" si="9"/>
        <v>1036</v>
      </c>
      <c r="K52" s="1">
        <f t="shared" si="9"/>
        <v>1061</v>
      </c>
      <c r="L52" s="1">
        <f t="shared" si="9"/>
        <v>1030</v>
      </c>
      <c r="M52" s="1">
        <f t="shared" si="9"/>
        <v>1022</v>
      </c>
      <c r="N52" s="1">
        <f t="shared" si="9"/>
        <v>1023</v>
      </c>
      <c r="O52" s="1">
        <f t="shared" si="9"/>
        <v>1007</v>
      </c>
      <c r="Q52" s="76">
        <f>SUM(Q45:Q51)</f>
        <v>1056.5</v>
      </c>
    </row>
    <row r="53" spans="1:18" x14ac:dyDescent="0.35">
      <c r="A53" s="31"/>
      <c r="B53" s="34" t="s">
        <v>119</v>
      </c>
      <c r="D53" s="17">
        <v>1080</v>
      </c>
      <c r="E53" s="17">
        <v>1079</v>
      </c>
      <c r="F53" s="17">
        <v>1084</v>
      </c>
      <c r="G53" s="18">
        <v>1086</v>
      </c>
      <c r="H53" s="18">
        <v>1085</v>
      </c>
      <c r="I53" s="18">
        <v>1085</v>
      </c>
      <c r="J53" s="17">
        <v>1036</v>
      </c>
      <c r="K53" s="17">
        <v>1061</v>
      </c>
      <c r="L53" s="17">
        <v>1030</v>
      </c>
      <c r="M53" s="17">
        <v>1022</v>
      </c>
      <c r="N53" s="17">
        <v>1023</v>
      </c>
      <c r="O53" s="17">
        <v>1007</v>
      </c>
      <c r="Q53" s="77">
        <f t="shared" si="8"/>
        <v>1056.5</v>
      </c>
    </row>
    <row r="54" spans="1:18" x14ac:dyDescent="0.35">
      <c r="D54" s="1">
        <f>+D52-D53</f>
        <v>0</v>
      </c>
      <c r="E54" s="1">
        <f t="shared" ref="E54:O54" si="10">+E52-E53</f>
        <v>0</v>
      </c>
      <c r="F54" s="1">
        <f t="shared" si="10"/>
        <v>0</v>
      </c>
      <c r="G54" s="11">
        <f t="shared" si="10"/>
        <v>0</v>
      </c>
      <c r="H54" s="11">
        <f t="shared" si="10"/>
        <v>0</v>
      </c>
      <c r="I54" s="11">
        <f t="shared" si="10"/>
        <v>0</v>
      </c>
      <c r="J54" s="1">
        <f t="shared" si="10"/>
        <v>0</v>
      </c>
      <c r="K54" s="1">
        <f t="shared" si="10"/>
        <v>0</v>
      </c>
      <c r="L54" s="1">
        <f t="shared" si="10"/>
        <v>0</v>
      </c>
      <c r="M54" s="1">
        <f t="shared" si="10"/>
        <v>0</v>
      </c>
      <c r="N54" s="1">
        <f t="shared" si="10"/>
        <v>0</v>
      </c>
      <c r="O54" s="1">
        <f t="shared" si="10"/>
        <v>0</v>
      </c>
      <c r="Q54" s="76">
        <f>+Q52-Q53</f>
        <v>0</v>
      </c>
      <c r="R54" s="22" t="s">
        <v>120</v>
      </c>
    </row>
    <row r="55" spans="1:18" ht="6" customHeight="1" x14ac:dyDescent="0.35">
      <c r="Q55" s="78"/>
    </row>
    <row r="56" spans="1:18" x14ac:dyDescent="0.35">
      <c r="A56" s="35">
        <v>445</v>
      </c>
      <c r="B56" s="35"/>
      <c r="Q56" s="78"/>
    </row>
    <row r="57" spans="1:18" x14ac:dyDescent="0.35">
      <c r="A57" s="35"/>
      <c r="B57" s="35" t="s">
        <v>108</v>
      </c>
      <c r="D57" s="1">
        <v>498</v>
      </c>
      <c r="E57" s="1">
        <v>499</v>
      </c>
      <c r="F57" s="1">
        <v>503</v>
      </c>
      <c r="G57" s="11">
        <v>491</v>
      </c>
      <c r="H57" s="11">
        <v>494</v>
      </c>
      <c r="I57" s="11">
        <v>494</v>
      </c>
      <c r="J57" s="1">
        <v>492</v>
      </c>
      <c r="K57" s="1">
        <v>492</v>
      </c>
      <c r="L57" s="1">
        <v>484</v>
      </c>
      <c r="M57" s="1">
        <v>483</v>
      </c>
      <c r="N57" s="1">
        <v>484</v>
      </c>
      <c r="O57" s="1">
        <v>486</v>
      </c>
      <c r="Q57" s="76">
        <f>AVERAGE(D57:O57)</f>
        <v>491.66666666666669</v>
      </c>
    </row>
    <row r="58" spans="1:18" x14ac:dyDescent="0.35">
      <c r="A58" s="35"/>
      <c r="B58" s="36" t="s">
        <v>111</v>
      </c>
      <c r="D58" s="1">
        <v>5</v>
      </c>
      <c r="E58" s="1">
        <v>5</v>
      </c>
      <c r="F58" s="1">
        <v>5</v>
      </c>
      <c r="G58" s="11">
        <v>5</v>
      </c>
      <c r="H58" s="11">
        <v>5</v>
      </c>
      <c r="I58" s="11">
        <v>5</v>
      </c>
      <c r="J58" s="1">
        <v>5</v>
      </c>
      <c r="K58" s="1">
        <v>5</v>
      </c>
      <c r="L58" s="1">
        <v>5</v>
      </c>
      <c r="M58" s="1">
        <v>5</v>
      </c>
      <c r="N58" s="1">
        <v>5</v>
      </c>
      <c r="O58" s="1">
        <v>5</v>
      </c>
      <c r="Q58" s="76">
        <f>AVERAGE(D58:O58)</f>
        <v>5</v>
      </c>
    </row>
    <row r="59" spans="1:18" x14ac:dyDescent="0.35">
      <c r="A59" s="35"/>
      <c r="B59" s="36" t="s">
        <v>112</v>
      </c>
      <c r="D59" s="1">
        <v>2109</v>
      </c>
      <c r="E59" s="1">
        <v>2113</v>
      </c>
      <c r="F59" s="1">
        <v>2110</v>
      </c>
      <c r="G59" s="11">
        <v>2105</v>
      </c>
      <c r="H59" s="11">
        <v>2105</v>
      </c>
      <c r="I59" s="11">
        <v>2105</v>
      </c>
      <c r="J59" s="1">
        <v>2115</v>
      </c>
      <c r="K59" s="1">
        <v>2097</v>
      </c>
      <c r="L59" s="1">
        <v>2102</v>
      </c>
      <c r="M59" s="1">
        <v>2099</v>
      </c>
      <c r="N59" s="1">
        <v>2105</v>
      </c>
      <c r="O59" s="1">
        <v>2103</v>
      </c>
      <c r="Q59" s="76">
        <f t="shared" ref="Q59:Q74" si="11">AVERAGE(D59:O59)</f>
        <v>2105.6666666666665</v>
      </c>
    </row>
    <row r="60" spans="1:18" x14ac:dyDescent="0.35">
      <c r="A60" s="35"/>
      <c r="B60" s="36" t="s">
        <v>113</v>
      </c>
      <c r="D60" s="1">
        <v>302</v>
      </c>
      <c r="E60" s="1">
        <v>300</v>
      </c>
      <c r="F60" s="1">
        <v>301</v>
      </c>
      <c r="G60" s="11">
        <v>299</v>
      </c>
      <c r="H60" s="11">
        <v>300</v>
      </c>
      <c r="I60" s="11">
        <v>300</v>
      </c>
      <c r="J60" s="1">
        <v>300</v>
      </c>
      <c r="K60" s="1">
        <v>298</v>
      </c>
      <c r="L60" s="1">
        <v>280</v>
      </c>
      <c r="M60" s="1">
        <v>277</v>
      </c>
      <c r="N60" s="1">
        <v>279</v>
      </c>
      <c r="O60" s="1">
        <v>278</v>
      </c>
      <c r="Q60" s="76">
        <f>AVERAGE(D60:O60)</f>
        <v>292.83333333333331</v>
      </c>
    </row>
    <row r="61" spans="1:18" x14ac:dyDescent="0.35">
      <c r="A61" s="35"/>
      <c r="B61" s="35" t="s">
        <v>122</v>
      </c>
      <c r="D61" s="1">
        <v>49</v>
      </c>
      <c r="E61" s="1">
        <v>49</v>
      </c>
      <c r="F61" s="1">
        <v>49</v>
      </c>
      <c r="G61" s="11">
        <v>50</v>
      </c>
      <c r="H61" s="11">
        <v>51</v>
      </c>
      <c r="I61" s="11">
        <v>51</v>
      </c>
      <c r="J61" s="1">
        <v>51</v>
      </c>
      <c r="K61" s="1">
        <v>54</v>
      </c>
      <c r="L61" s="1">
        <v>61</v>
      </c>
      <c r="M61" s="1">
        <v>65</v>
      </c>
      <c r="N61" s="1">
        <v>64</v>
      </c>
      <c r="O61" s="1">
        <v>65</v>
      </c>
      <c r="Q61" s="76">
        <f>AVERAGE(D61:O61)</f>
        <v>54.916666666666664</v>
      </c>
    </row>
    <row r="62" spans="1:18" x14ac:dyDescent="0.35">
      <c r="A62" s="35"/>
      <c r="B62" s="35" t="s">
        <v>123</v>
      </c>
      <c r="D62" s="1">
        <v>21</v>
      </c>
      <c r="E62" s="1">
        <v>21</v>
      </c>
      <c r="F62" s="1">
        <v>21</v>
      </c>
      <c r="G62" s="11">
        <v>21</v>
      </c>
      <c r="H62" s="11">
        <v>21</v>
      </c>
      <c r="I62" s="11">
        <v>21</v>
      </c>
      <c r="J62" s="1">
        <v>21</v>
      </c>
      <c r="K62" s="1">
        <v>21</v>
      </c>
      <c r="L62" s="1">
        <v>21</v>
      </c>
      <c r="M62" s="1">
        <v>21</v>
      </c>
      <c r="N62" s="1">
        <v>21</v>
      </c>
      <c r="O62" s="1">
        <v>21</v>
      </c>
      <c r="Q62" s="76">
        <f>AVERAGE(D62:O62)</f>
        <v>21</v>
      </c>
    </row>
    <row r="63" spans="1:18" x14ac:dyDescent="0.35">
      <c r="A63" s="35"/>
      <c r="B63" s="36" t="s">
        <v>124</v>
      </c>
      <c r="D63" s="1">
        <v>6</v>
      </c>
      <c r="E63" s="1">
        <v>6</v>
      </c>
      <c r="F63" s="1">
        <v>6</v>
      </c>
      <c r="G63" s="11">
        <v>6</v>
      </c>
      <c r="H63" s="11">
        <v>6</v>
      </c>
      <c r="I63" s="11">
        <v>6</v>
      </c>
      <c r="J63" s="1">
        <v>6</v>
      </c>
      <c r="K63" s="1">
        <v>6</v>
      </c>
      <c r="L63" s="1">
        <v>6</v>
      </c>
      <c r="M63" s="1">
        <v>6</v>
      </c>
      <c r="N63" s="1">
        <v>6</v>
      </c>
      <c r="O63" s="1">
        <v>6</v>
      </c>
      <c r="Q63" s="76">
        <f>AVERAGE(D63:O63)</f>
        <v>6</v>
      </c>
    </row>
    <row r="64" spans="1:18" x14ac:dyDescent="0.35">
      <c r="A64" s="35"/>
      <c r="B64" s="36" t="s">
        <v>114</v>
      </c>
      <c r="D64" s="1">
        <v>1196</v>
      </c>
      <c r="E64" s="1">
        <v>1198</v>
      </c>
      <c r="F64" s="1">
        <v>1201</v>
      </c>
      <c r="G64" s="11">
        <v>1202</v>
      </c>
      <c r="H64" s="11">
        <v>1204</v>
      </c>
      <c r="I64" s="11">
        <v>1204</v>
      </c>
      <c r="J64" s="1">
        <v>1251</v>
      </c>
      <c r="K64" s="1">
        <v>1235</v>
      </c>
      <c r="L64" s="1">
        <v>1255</v>
      </c>
      <c r="M64" s="1">
        <v>1291</v>
      </c>
      <c r="N64" s="1">
        <v>1318</v>
      </c>
      <c r="O64" s="1">
        <v>1336</v>
      </c>
      <c r="Q64" s="76">
        <f>AVERAGE(D64:O64)</f>
        <v>1240.9166666666667</v>
      </c>
    </row>
    <row r="65" spans="1:18" x14ac:dyDescent="0.35">
      <c r="A65" s="35"/>
      <c r="B65" s="36" t="s">
        <v>115</v>
      </c>
      <c r="D65" s="1">
        <v>808</v>
      </c>
      <c r="E65" s="1">
        <v>808</v>
      </c>
      <c r="F65" s="1">
        <v>807</v>
      </c>
      <c r="G65" s="11">
        <v>807</v>
      </c>
      <c r="H65" s="11">
        <v>808</v>
      </c>
      <c r="I65" s="11">
        <v>808</v>
      </c>
      <c r="J65" s="1">
        <v>870</v>
      </c>
      <c r="K65" s="1">
        <v>823</v>
      </c>
      <c r="L65" s="1">
        <v>833</v>
      </c>
      <c r="M65" s="1">
        <v>831</v>
      </c>
      <c r="N65" s="1">
        <v>831</v>
      </c>
      <c r="O65" s="1">
        <v>835</v>
      </c>
      <c r="Q65" s="76">
        <f t="shared" si="11"/>
        <v>822.41666666666663</v>
      </c>
    </row>
    <row r="66" spans="1:18" x14ac:dyDescent="0.35">
      <c r="A66" s="35"/>
      <c r="B66" s="35" t="s">
        <v>125</v>
      </c>
      <c r="D66" s="1">
        <v>123</v>
      </c>
      <c r="E66" s="1">
        <v>123</v>
      </c>
      <c r="F66" s="1">
        <v>123</v>
      </c>
      <c r="G66" s="11">
        <v>123</v>
      </c>
      <c r="H66" s="11">
        <v>122</v>
      </c>
      <c r="I66" s="11">
        <v>122</v>
      </c>
      <c r="J66" s="1">
        <v>121</v>
      </c>
      <c r="K66" s="1">
        <v>117</v>
      </c>
      <c r="L66" s="1">
        <v>118</v>
      </c>
      <c r="M66" s="1">
        <v>118</v>
      </c>
      <c r="N66" s="1">
        <v>117</v>
      </c>
      <c r="O66" s="1">
        <v>117</v>
      </c>
      <c r="Q66" s="76">
        <f>AVERAGE(D66:O66)</f>
        <v>120.33333333333333</v>
      </c>
    </row>
    <row r="67" spans="1:18" x14ac:dyDescent="0.35">
      <c r="A67" s="35"/>
      <c r="B67" s="36" t="s">
        <v>126</v>
      </c>
      <c r="D67" s="1">
        <v>920</v>
      </c>
      <c r="E67" s="1">
        <v>919</v>
      </c>
      <c r="F67" s="1">
        <v>921</v>
      </c>
      <c r="G67" s="11">
        <v>921</v>
      </c>
      <c r="H67" s="11">
        <v>922</v>
      </c>
      <c r="I67" s="11">
        <v>922</v>
      </c>
      <c r="J67" s="1">
        <v>922</v>
      </c>
      <c r="K67" s="1">
        <v>940</v>
      </c>
      <c r="L67" s="1">
        <v>941</v>
      </c>
      <c r="M67" s="1">
        <v>941</v>
      </c>
      <c r="N67" s="1">
        <v>942</v>
      </c>
      <c r="O67" s="1">
        <v>940</v>
      </c>
      <c r="Q67" s="76">
        <f t="shared" si="11"/>
        <v>929.25</v>
      </c>
    </row>
    <row r="68" spans="1:18" x14ac:dyDescent="0.35">
      <c r="A68" s="35"/>
      <c r="B68" s="36" t="s">
        <v>128</v>
      </c>
      <c r="D68" s="1">
        <v>0</v>
      </c>
      <c r="E68" s="1">
        <v>0</v>
      </c>
      <c r="F68" s="1">
        <v>0</v>
      </c>
      <c r="G68" s="11">
        <v>0</v>
      </c>
      <c r="H68" s="11">
        <v>0</v>
      </c>
      <c r="I68" s="1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Q68" s="76">
        <f t="shared" si="11"/>
        <v>0</v>
      </c>
    </row>
    <row r="69" spans="1:18" x14ac:dyDescent="0.35">
      <c r="A69" s="35"/>
      <c r="B69" s="36" t="s">
        <v>132</v>
      </c>
      <c r="D69" s="1">
        <v>0</v>
      </c>
      <c r="E69" s="1">
        <v>0</v>
      </c>
      <c r="F69" s="1">
        <v>0</v>
      </c>
      <c r="G69" s="11">
        <v>0</v>
      </c>
      <c r="H69" s="11">
        <v>0</v>
      </c>
      <c r="I69" s="1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Q69" s="76">
        <f t="shared" si="11"/>
        <v>0</v>
      </c>
    </row>
    <row r="70" spans="1:18" x14ac:dyDescent="0.35">
      <c r="A70" s="35"/>
      <c r="B70" s="36" t="s">
        <v>133</v>
      </c>
      <c r="D70" s="1">
        <v>2</v>
      </c>
      <c r="E70" s="1">
        <v>2</v>
      </c>
      <c r="F70" s="1">
        <v>2</v>
      </c>
      <c r="G70" s="11">
        <v>2</v>
      </c>
      <c r="H70" s="11">
        <v>2</v>
      </c>
      <c r="I70" s="11">
        <v>2</v>
      </c>
      <c r="J70" s="1">
        <v>2</v>
      </c>
      <c r="K70" s="1">
        <v>2</v>
      </c>
      <c r="L70" s="1">
        <v>2</v>
      </c>
      <c r="M70" s="1">
        <v>2</v>
      </c>
      <c r="N70" s="1">
        <v>2</v>
      </c>
      <c r="O70" s="1">
        <v>2</v>
      </c>
      <c r="Q70" s="76">
        <f>AVERAGE(D70:O70)</f>
        <v>2</v>
      </c>
    </row>
    <row r="71" spans="1:18" x14ac:dyDescent="0.35">
      <c r="A71" s="35"/>
      <c r="B71" s="36" t="s">
        <v>116</v>
      </c>
      <c r="D71" s="1">
        <v>43</v>
      </c>
      <c r="E71" s="1">
        <v>43</v>
      </c>
      <c r="F71" s="1">
        <v>43</v>
      </c>
      <c r="G71" s="11">
        <v>43</v>
      </c>
      <c r="H71" s="11">
        <v>44</v>
      </c>
      <c r="I71" s="11">
        <v>44</v>
      </c>
      <c r="J71" s="1">
        <v>44</v>
      </c>
      <c r="K71" s="1">
        <v>45</v>
      </c>
      <c r="L71" s="1">
        <v>46</v>
      </c>
      <c r="M71" s="1">
        <v>47</v>
      </c>
      <c r="N71" s="1">
        <v>47</v>
      </c>
      <c r="O71" s="1">
        <v>47</v>
      </c>
      <c r="Q71" s="76">
        <f>AVERAGE(D71:O71)</f>
        <v>44.666666666666664</v>
      </c>
    </row>
    <row r="72" spans="1:18" x14ac:dyDescent="0.35">
      <c r="A72" s="35"/>
      <c r="B72" s="36" t="s">
        <v>117</v>
      </c>
      <c r="D72" s="17">
        <v>33</v>
      </c>
      <c r="E72" s="17">
        <v>33</v>
      </c>
      <c r="F72" s="17">
        <v>35</v>
      </c>
      <c r="G72" s="18">
        <v>35</v>
      </c>
      <c r="H72" s="18">
        <v>36</v>
      </c>
      <c r="I72" s="18">
        <v>36</v>
      </c>
      <c r="J72" s="17">
        <v>35</v>
      </c>
      <c r="K72" s="17">
        <v>29</v>
      </c>
      <c r="L72" s="17">
        <v>34</v>
      </c>
      <c r="M72" s="17">
        <v>35</v>
      </c>
      <c r="N72" s="17">
        <v>34</v>
      </c>
      <c r="O72" s="17">
        <v>34</v>
      </c>
      <c r="Q72" s="77">
        <f t="shared" si="11"/>
        <v>34.083333333333336</v>
      </c>
    </row>
    <row r="73" spans="1:18" x14ac:dyDescent="0.35">
      <c r="A73" s="35"/>
      <c r="B73" s="37" t="s">
        <v>118</v>
      </c>
      <c r="D73" s="1">
        <f>SUM(D57:D72)</f>
        <v>6115</v>
      </c>
      <c r="E73" s="1">
        <f t="shared" ref="E73:Q73" si="12">SUM(E57:E72)</f>
        <v>6119</v>
      </c>
      <c r="F73" s="1">
        <f t="shared" si="12"/>
        <v>6127</v>
      </c>
      <c r="G73" s="11">
        <f t="shared" si="12"/>
        <v>6110</v>
      </c>
      <c r="H73" s="11">
        <f t="shared" si="12"/>
        <v>6120</v>
      </c>
      <c r="I73" s="11">
        <f t="shared" si="12"/>
        <v>6120</v>
      </c>
      <c r="J73" s="1">
        <f t="shared" si="12"/>
        <v>6235</v>
      </c>
      <c r="K73" s="1">
        <f t="shared" si="12"/>
        <v>6164</v>
      </c>
      <c r="L73" s="1">
        <f t="shared" si="12"/>
        <v>6188</v>
      </c>
      <c r="M73" s="1">
        <f t="shared" si="12"/>
        <v>6221</v>
      </c>
      <c r="N73" s="1">
        <f t="shared" si="12"/>
        <v>6255</v>
      </c>
      <c r="O73" s="1">
        <f t="shared" si="12"/>
        <v>6275</v>
      </c>
      <c r="Q73" s="29">
        <f t="shared" si="12"/>
        <v>6170.75</v>
      </c>
    </row>
    <row r="74" spans="1:18" x14ac:dyDescent="0.35">
      <c r="A74" s="35"/>
      <c r="B74" s="38" t="s">
        <v>119</v>
      </c>
      <c r="D74" s="17">
        <v>6115</v>
      </c>
      <c r="E74" s="17">
        <v>6119</v>
      </c>
      <c r="F74" s="17">
        <v>6127</v>
      </c>
      <c r="G74" s="18">
        <v>6110</v>
      </c>
      <c r="H74" s="18">
        <v>6120</v>
      </c>
      <c r="I74" s="18">
        <v>6120</v>
      </c>
      <c r="J74" s="17">
        <v>6235</v>
      </c>
      <c r="K74" s="17">
        <v>6164</v>
      </c>
      <c r="L74" s="17">
        <v>6188</v>
      </c>
      <c r="M74" s="17">
        <v>6221</v>
      </c>
      <c r="N74" s="17">
        <v>6255</v>
      </c>
      <c r="O74" s="17">
        <v>6275</v>
      </c>
      <c r="Q74" s="77">
        <f t="shared" si="11"/>
        <v>6170.75</v>
      </c>
    </row>
    <row r="75" spans="1:18" x14ac:dyDescent="0.35">
      <c r="D75" s="1">
        <f>+D73-D74</f>
        <v>0</v>
      </c>
      <c r="E75" s="1">
        <f t="shared" ref="E75:O75" si="13">+E73-E74</f>
        <v>0</v>
      </c>
      <c r="F75" s="1">
        <f t="shared" si="13"/>
        <v>0</v>
      </c>
      <c r="G75" s="11">
        <f t="shared" si="13"/>
        <v>0</v>
      </c>
      <c r="H75" s="11">
        <f t="shared" si="13"/>
        <v>0</v>
      </c>
      <c r="I75" s="11">
        <f t="shared" si="13"/>
        <v>0</v>
      </c>
      <c r="J75" s="1">
        <f t="shared" si="13"/>
        <v>0</v>
      </c>
      <c r="K75" s="29">
        <f t="shared" si="13"/>
        <v>0</v>
      </c>
      <c r="L75" s="29">
        <f t="shared" si="13"/>
        <v>0</v>
      </c>
      <c r="M75" s="29">
        <f t="shared" si="13"/>
        <v>0</v>
      </c>
      <c r="N75" s="29">
        <f t="shared" si="13"/>
        <v>0</v>
      </c>
      <c r="O75" s="1">
        <f t="shared" si="13"/>
        <v>0</v>
      </c>
      <c r="Q75" s="76">
        <f>+Q73-Q74</f>
        <v>0</v>
      </c>
      <c r="R75" s="22" t="s">
        <v>120</v>
      </c>
    </row>
    <row r="76" spans="1:18" ht="15" customHeight="1" x14ac:dyDescent="0.35">
      <c r="Q76" s="78"/>
    </row>
    <row r="77" spans="1:18" x14ac:dyDescent="0.35">
      <c r="A77" s="39"/>
      <c r="B77" s="40" t="s">
        <v>134</v>
      </c>
      <c r="D77" s="1">
        <f t="shared" ref="D77:O77" si="14">+D16+D40+D52+D73</f>
        <v>437667</v>
      </c>
      <c r="E77" s="1">
        <f t="shared" si="14"/>
        <v>437927</v>
      </c>
      <c r="F77" s="1">
        <f t="shared" si="14"/>
        <v>438084</v>
      </c>
      <c r="G77" s="11">
        <f t="shared" si="14"/>
        <v>437983</v>
      </c>
      <c r="H77" s="11">
        <f t="shared" si="14"/>
        <v>438256</v>
      </c>
      <c r="I77" s="11">
        <f>+I16+I40+I52+I73</f>
        <v>438255</v>
      </c>
      <c r="J77" s="1">
        <f t="shared" si="14"/>
        <v>438353</v>
      </c>
      <c r="K77" s="1">
        <f t="shared" si="14"/>
        <v>438940</v>
      </c>
      <c r="L77" s="1">
        <f t="shared" si="14"/>
        <v>439157</v>
      </c>
      <c r="M77" s="1">
        <f t="shared" si="14"/>
        <v>439734</v>
      </c>
      <c r="N77" s="1">
        <f t="shared" si="14"/>
        <v>441152</v>
      </c>
      <c r="O77" s="1">
        <f t="shared" si="14"/>
        <v>441337</v>
      </c>
      <c r="Q77" s="76">
        <f>+Q16+Q40+Q52+Q73</f>
        <v>438903.75</v>
      </c>
    </row>
    <row r="78" spans="1:18" x14ac:dyDescent="0.35">
      <c r="A78" s="39"/>
      <c r="B78" s="41" t="s">
        <v>46</v>
      </c>
      <c r="D78" s="1">
        <v>437667</v>
      </c>
      <c r="E78" s="1">
        <v>437927</v>
      </c>
      <c r="F78" s="1">
        <v>438084</v>
      </c>
      <c r="G78" s="11">
        <v>437983</v>
      </c>
      <c r="H78" s="11">
        <v>438256</v>
      </c>
      <c r="I78" s="11">
        <v>438256</v>
      </c>
      <c r="J78" s="1">
        <v>438355</v>
      </c>
      <c r="K78" s="1">
        <v>438940</v>
      </c>
      <c r="L78" s="1">
        <v>439157</v>
      </c>
      <c r="M78" s="1">
        <v>439734</v>
      </c>
      <c r="N78" s="1">
        <v>441152</v>
      </c>
      <c r="O78" s="1">
        <v>441337</v>
      </c>
      <c r="Q78" s="76">
        <f>AVERAGE(D78:O78)</f>
        <v>438904</v>
      </c>
    </row>
    <row r="79" spans="1:18" x14ac:dyDescent="0.35">
      <c r="D79" s="1">
        <f>+D77-D78</f>
        <v>0</v>
      </c>
      <c r="E79" s="1">
        <f t="shared" ref="E79:Q79" si="15">+E77-E78</f>
        <v>0</v>
      </c>
      <c r="F79" s="1">
        <f t="shared" si="15"/>
        <v>0</v>
      </c>
      <c r="G79" s="11">
        <f t="shared" si="15"/>
        <v>0</v>
      </c>
      <c r="H79" s="11">
        <f t="shared" si="15"/>
        <v>0</v>
      </c>
      <c r="I79" s="11">
        <f t="shared" si="15"/>
        <v>-1</v>
      </c>
      <c r="J79" s="1">
        <f t="shared" si="15"/>
        <v>-2</v>
      </c>
      <c r="K79" s="1">
        <f t="shared" si="15"/>
        <v>0</v>
      </c>
      <c r="L79" s="1">
        <f t="shared" si="15"/>
        <v>0</v>
      </c>
      <c r="M79" s="1">
        <f t="shared" si="15"/>
        <v>0</v>
      </c>
      <c r="N79" s="1">
        <f t="shared" si="15"/>
        <v>0</v>
      </c>
      <c r="O79" s="1">
        <f t="shared" si="15"/>
        <v>0</v>
      </c>
      <c r="P79" s="1">
        <f t="shared" si="15"/>
        <v>0</v>
      </c>
      <c r="Q79" s="29">
        <f t="shared" si="15"/>
        <v>-0.25</v>
      </c>
    </row>
    <row r="80" spans="1:18" x14ac:dyDescent="0.35">
      <c r="Q80" s="78"/>
    </row>
    <row r="81" spans="1:17" x14ac:dyDescent="0.35">
      <c r="A81" s="78"/>
      <c r="B81" s="78"/>
      <c r="C81" s="78"/>
      <c r="D81" s="29"/>
      <c r="E81" s="29"/>
      <c r="F81" s="29"/>
      <c r="G81" s="30"/>
      <c r="H81" s="30"/>
      <c r="I81" s="30"/>
      <c r="J81" s="29"/>
    </row>
    <row r="82" spans="1:17" x14ac:dyDescent="0.35">
      <c r="A82" s="79"/>
      <c r="B82" s="79"/>
      <c r="C82" s="79"/>
      <c r="D82" s="79"/>
      <c r="E82" s="79"/>
      <c r="F82" s="79"/>
      <c r="G82" s="79"/>
      <c r="H82" s="79"/>
      <c r="I82" s="79"/>
      <c r="J82" s="29"/>
    </row>
    <row r="84" spans="1:17" x14ac:dyDescent="0.35">
      <c r="C84" t="s">
        <v>108</v>
      </c>
      <c r="D84" s="1">
        <f>SUM(D6,D22,D57,)</f>
        <v>367843</v>
      </c>
      <c r="E84" s="1">
        <f t="shared" ref="E84:O84" si="16">SUM(E6,E22,E57,)</f>
        <v>368091</v>
      </c>
      <c r="F84" s="1">
        <f t="shared" si="16"/>
        <v>368211</v>
      </c>
      <c r="G84" s="1">
        <f t="shared" si="16"/>
        <v>368107</v>
      </c>
      <c r="H84" s="1">
        <f t="shared" si="16"/>
        <v>368288</v>
      </c>
      <c r="I84" s="1">
        <f t="shared" si="16"/>
        <v>368288</v>
      </c>
      <c r="J84" s="1">
        <f t="shared" si="16"/>
        <v>368296</v>
      </c>
      <c r="K84" s="1">
        <f t="shared" si="16"/>
        <v>368785</v>
      </c>
      <c r="L84" s="1">
        <f t="shared" si="16"/>
        <v>368953</v>
      </c>
      <c r="M84" s="1">
        <f t="shared" si="16"/>
        <v>369360</v>
      </c>
      <c r="N84" s="1">
        <f t="shared" si="16"/>
        <v>370599</v>
      </c>
      <c r="O84" s="1">
        <f t="shared" si="16"/>
        <v>370773</v>
      </c>
      <c r="Q84" s="16">
        <f>SUM(D84:P84)</f>
        <v>4425594</v>
      </c>
    </row>
    <row r="85" spans="1:17" x14ac:dyDescent="0.35">
      <c r="C85" t="s">
        <v>112</v>
      </c>
      <c r="D85" s="1">
        <f>SUM(D10,D24,D45,D59)</f>
        <v>44760</v>
      </c>
      <c r="E85" s="1">
        <f t="shared" ref="E85:O85" si="17">SUM(E10,E24,E45,E59)</f>
        <v>44753</v>
      </c>
      <c r="F85" s="1">
        <f t="shared" si="17"/>
        <v>44766</v>
      </c>
      <c r="G85" s="1">
        <f t="shared" si="17"/>
        <v>44762</v>
      </c>
      <c r="H85" s="1">
        <f t="shared" si="17"/>
        <v>44808</v>
      </c>
      <c r="I85" s="1">
        <f t="shared" si="17"/>
        <v>44808</v>
      </c>
      <c r="J85" s="1">
        <f t="shared" si="17"/>
        <v>44865</v>
      </c>
      <c r="K85" s="1">
        <f t="shared" si="17"/>
        <v>44889</v>
      </c>
      <c r="L85" s="1">
        <f t="shared" si="17"/>
        <v>44919</v>
      </c>
      <c r="M85" s="1">
        <f t="shared" si="17"/>
        <v>44985</v>
      </c>
      <c r="N85" s="1">
        <f t="shared" si="17"/>
        <v>45067</v>
      </c>
      <c r="O85" s="1">
        <f t="shared" si="17"/>
        <v>45027</v>
      </c>
      <c r="Q85" s="16">
        <f>SUM(D85:P85)</f>
        <v>538409</v>
      </c>
    </row>
  </sheetData>
  <pageMargins left="0.7" right="0.7" top="0.75" bottom="0.75" header="0.3" footer="0.3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FF826-1DFE-46FE-823F-A09AA566CC2F}">
  <sheetPr>
    <pageSetUpPr fitToPage="1"/>
  </sheetPr>
  <dimension ref="A1:R86"/>
  <sheetViews>
    <sheetView showGridLines="0" zoomScaleNormal="100" workbookViewId="0"/>
  </sheetViews>
  <sheetFormatPr defaultRowHeight="14.5" x14ac:dyDescent="0.35"/>
  <cols>
    <col min="3" max="3" width="3.1796875" bestFit="1" customWidth="1"/>
    <col min="4" max="4" width="11.54296875" style="1" bestFit="1" customWidth="1"/>
    <col min="5" max="6" width="9.453125" style="1" bestFit="1" customWidth="1"/>
    <col min="7" max="9" width="9.453125" style="11" bestFit="1" customWidth="1"/>
    <col min="10" max="15" width="9.453125" style="1" bestFit="1" customWidth="1"/>
    <col min="16" max="16" width="1.7265625" customWidth="1"/>
    <col min="17" max="17" width="10.1796875" bestFit="1" customWidth="1"/>
  </cols>
  <sheetData>
    <row r="1" spans="1:17" x14ac:dyDescent="0.35">
      <c r="A1" t="s">
        <v>94</v>
      </c>
    </row>
    <row r="2" spans="1:17" x14ac:dyDescent="0.35">
      <c r="A2" t="s">
        <v>95</v>
      </c>
    </row>
    <row r="4" spans="1:17" x14ac:dyDescent="0.35">
      <c r="A4" t="s">
        <v>60</v>
      </c>
    </row>
    <row r="5" spans="1:17" x14ac:dyDescent="0.35">
      <c r="A5" s="12">
        <v>440</v>
      </c>
      <c r="B5" s="12"/>
      <c r="D5" s="13" t="s">
        <v>96</v>
      </c>
      <c r="E5" s="13" t="s">
        <v>97</v>
      </c>
      <c r="F5" s="13" t="s">
        <v>98</v>
      </c>
      <c r="G5" s="14" t="s">
        <v>99</v>
      </c>
      <c r="H5" s="14" t="s">
        <v>100</v>
      </c>
      <c r="I5" s="14" t="s">
        <v>101</v>
      </c>
      <c r="J5" s="13" t="s">
        <v>102</v>
      </c>
      <c r="K5" s="13" t="s">
        <v>103</v>
      </c>
      <c r="L5" s="13" t="s">
        <v>104</v>
      </c>
      <c r="M5" s="13" t="s">
        <v>105</v>
      </c>
      <c r="N5" s="13" t="s">
        <v>106</v>
      </c>
      <c r="O5" s="13" t="s">
        <v>107</v>
      </c>
      <c r="Q5" s="13" t="s">
        <v>90</v>
      </c>
    </row>
    <row r="6" spans="1:17" x14ac:dyDescent="0.35">
      <c r="A6" s="12"/>
      <c r="B6" s="15" t="s">
        <v>108</v>
      </c>
      <c r="D6" s="1">
        <v>370736</v>
      </c>
      <c r="E6" s="1">
        <v>371097</v>
      </c>
      <c r="F6" s="1">
        <v>371096</v>
      </c>
      <c r="G6" s="11">
        <v>371830</v>
      </c>
      <c r="H6" s="11">
        <v>372839</v>
      </c>
      <c r="I6" s="11">
        <v>373325</v>
      </c>
      <c r="J6" s="1">
        <v>374163</v>
      </c>
      <c r="K6" s="1">
        <v>374421</v>
      </c>
      <c r="L6" s="1">
        <v>374575</v>
      </c>
      <c r="M6" s="1">
        <v>375661</v>
      </c>
      <c r="N6" s="1">
        <v>375715</v>
      </c>
      <c r="O6" s="1">
        <v>376404</v>
      </c>
      <c r="Q6" s="16">
        <f>AVERAGE(D6:O6)</f>
        <v>373488.5</v>
      </c>
    </row>
    <row r="7" spans="1:17" x14ac:dyDescent="0.35">
      <c r="A7" s="12"/>
      <c r="B7" s="15" t="s">
        <v>109</v>
      </c>
      <c r="D7" s="1">
        <v>121</v>
      </c>
      <c r="E7" s="1">
        <v>126</v>
      </c>
      <c r="F7" s="1">
        <v>129</v>
      </c>
      <c r="G7" s="11">
        <v>130</v>
      </c>
      <c r="H7" s="11">
        <v>130</v>
      </c>
      <c r="I7" s="11">
        <v>132</v>
      </c>
      <c r="J7" s="1">
        <v>132</v>
      </c>
      <c r="K7" s="1">
        <v>134</v>
      </c>
      <c r="L7" s="1">
        <v>136</v>
      </c>
      <c r="M7" s="1">
        <v>138</v>
      </c>
      <c r="N7" s="1">
        <v>137</v>
      </c>
      <c r="O7" s="1">
        <v>138</v>
      </c>
      <c r="Q7" s="16">
        <f>AVERAGE(D7:O7)</f>
        <v>131.91666666666666</v>
      </c>
    </row>
    <row r="8" spans="1:17" x14ac:dyDescent="0.35">
      <c r="A8" s="12"/>
      <c r="B8" s="15" t="s">
        <v>110</v>
      </c>
      <c r="D8" s="1">
        <v>0</v>
      </c>
      <c r="E8" s="1">
        <v>0</v>
      </c>
      <c r="F8" s="1">
        <v>0</v>
      </c>
      <c r="G8" s="11">
        <v>0</v>
      </c>
      <c r="H8" s="11">
        <v>0</v>
      </c>
      <c r="I8" s="11">
        <v>0</v>
      </c>
      <c r="J8" s="1">
        <v>5</v>
      </c>
      <c r="K8" s="1">
        <v>5</v>
      </c>
      <c r="L8" s="1">
        <v>5</v>
      </c>
      <c r="M8" s="1">
        <v>4</v>
      </c>
      <c r="N8" s="1">
        <v>8</v>
      </c>
      <c r="O8" s="1">
        <v>12</v>
      </c>
      <c r="Q8" s="16">
        <f>AVERAGE(D8:O8)</f>
        <v>3.25</v>
      </c>
    </row>
    <row r="9" spans="1:17" x14ac:dyDescent="0.35">
      <c r="A9" s="12"/>
      <c r="B9" s="15" t="s">
        <v>111</v>
      </c>
      <c r="D9" s="1">
        <v>2</v>
      </c>
      <c r="E9" s="1">
        <v>2</v>
      </c>
      <c r="F9" s="1">
        <v>2</v>
      </c>
      <c r="G9" s="11">
        <v>2</v>
      </c>
      <c r="H9" s="11">
        <v>2</v>
      </c>
      <c r="I9" s="1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  <c r="O9" s="1">
        <v>2</v>
      </c>
      <c r="Q9" s="16">
        <f>AVERAGE(D9:O9)</f>
        <v>2</v>
      </c>
    </row>
    <row r="10" spans="1:17" x14ac:dyDescent="0.35">
      <c r="A10" s="12"/>
      <c r="B10" s="15" t="s">
        <v>112</v>
      </c>
      <c r="D10" s="1">
        <v>375</v>
      </c>
      <c r="E10" s="1">
        <v>376</v>
      </c>
      <c r="F10" s="1">
        <v>376</v>
      </c>
      <c r="G10" s="11">
        <v>376</v>
      </c>
      <c r="H10" s="11">
        <v>375</v>
      </c>
      <c r="I10" s="11">
        <v>376</v>
      </c>
      <c r="J10" s="1">
        <v>372</v>
      </c>
      <c r="K10" s="1">
        <v>370</v>
      </c>
      <c r="L10" s="1">
        <v>370</v>
      </c>
      <c r="M10" s="1">
        <v>371</v>
      </c>
      <c r="N10" s="1">
        <v>371</v>
      </c>
      <c r="O10" s="1">
        <v>371</v>
      </c>
      <c r="Q10" s="16">
        <f t="shared" ref="Q10:Q17" si="0">AVERAGE(D10:O10)</f>
        <v>373.25</v>
      </c>
    </row>
    <row r="11" spans="1:17" x14ac:dyDescent="0.35">
      <c r="A11" s="12"/>
      <c r="B11" s="15" t="s">
        <v>113</v>
      </c>
      <c r="D11" s="1">
        <v>3</v>
      </c>
      <c r="E11" s="1">
        <v>3</v>
      </c>
      <c r="F11" s="1">
        <v>3</v>
      </c>
      <c r="G11" s="11">
        <v>2</v>
      </c>
      <c r="H11" s="11">
        <v>2</v>
      </c>
      <c r="I11" s="1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Q11" s="76">
        <f>AVERAGE(D11:O11)</f>
        <v>2.25</v>
      </c>
    </row>
    <row r="12" spans="1:17" x14ac:dyDescent="0.35">
      <c r="A12" s="12"/>
      <c r="B12" s="15" t="s">
        <v>114</v>
      </c>
      <c r="D12" s="1">
        <v>4281</v>
      </c>
      <c r="E12" s="1">
        <v>4293</v>
      </c>
      <c r="F12" s="1">
        <v>4288</v>
      </c>
      <c r="G12" s="11">
        <v>4308</v>
      </c>
      <c r="H12" s="11">
        <v>4316</v>
      </c>
      <c r="I12" s="11">
        <v>4340</v>
      </c>
      <c r="J12" s="1">
        <v>4351</v>
      </c>
      <c r="K12" s="1">
        <v>4359</v>
      </c>
      <c r="L12" s="1">
        <v>4380</v>
      </c>
      <c r="M12" s="1">
        <v>4408</v>
      </c>
      <c r="N12" s="1">
        <v>4416</v>
      </c>
      <c r="O12" s="1">
        <v>4433</v>
      </c>
      <c r="Q12" s="76">
        <f t="shared" si="0"/>
        <v>4347.75</v>
      </c>
    </row>
    <row r="13" spans="1:17" x14ac:dyDescent="0.35">
      <c r="A13" s="12"/>
      <c r="B13" s="15" t="s">
        <v>115</v>
      </c>
      <c r="D13" s="1">
        <v>1934</v>
      </c>
      <c r="E13" s="1">
        <v>1925</v>
      </c>
      <c r="F13" s="1">
        <v>1919</v>
      </c>
      <c r="G13" s="11">
        <v>1921</v>
      </c>
      <c r="H13" s="11">
        <v>1914</v>
      </c>
      <c r="I13" s="11">
        <v>1909</v>
      </c>
      <c r="J13" s="1">
        <v>1904</v>
      </c>
      <c r="K13" s="1">
        <v>1902</v>
      </c>
      <c r="L13" s="1">
        <v>1893</v>
      </c>
      <c r="M13" s="1">
        <v>1885</v>
      </c>
      <c r="N13" s="1">
        <v>1883</v>
      </c>
      <c r="O13" s="1">
        <v>1877</v>
      </c>
      <c r="Q13" s="76">
        <f t="shared" si="0"/>
        <v>1905.5</v>
      </c>
    </row>
    <row r="14" spans="1:17" x14ac:dyDescent="0.35">
      <c r="A14" s="12"/>
      <c r="B14" s="15" t="s">
        <v>116</v>
      </c>
      <c r="D14" s="1">
        <v>75</v>
      </c>
      <c r="E14" s="1">
        <v>75</v>
      </c>
      <c r="F14" s="1">
        <v>75</v>
      </c>
      <c r="G14" s="11">
        <v>76</v>
      </c>
      <c r="H14" s="11">
        <v>78</v>
      </c>
      <c r="I14" s="11">
        <v>80</v>
      </c>
      <c r="J14" s="1">
        <v>80</v>
      </c>
      <c r="K14" s="1">
        <v>79</v>
      </c>
      <c r="L14" s="1">
        <v>79</v>
      </c>
      <c r="M14" s="1">
        <v>83</v>
      </c>
      <c r="N14" s="1">
        <v>83</v>
      </c>
      <c r="O14" s="1">
        <v>89</v>
      </c>
      <c r="Q14" s="76">
        <f>AVERAGE(D14:O14)</f>
        <v>79.333333333333329</v>
      </c>
    </row>
    <row r="15" spans="1:17" x14ac:dyDescent="0.35">
      <c r="A15" s="12"/>
      <c r="B15" s="15" t="s">
        <v>117</v>
      </c>
      <c r="D15" s="17">
        <v>592</v>
      </c>
      <c r="E15" s="17">
        <v>589</v>
      </c>
      <c r="F15" s="17">
        <v>589</v>
      </c>
      <c r="G15" s="18">
        <v>623</v>
      </c>
      <c r="H15" s="18">
        <v>616</v>
      </c>
      <c r="I15" s="18">
        <v>603</v>
      </c>
      <c r="J15" s="17">
        <v>606</v>
      </c>
      <c r="K15" s="17">
        <v>607</v>
      </c>
      <c r="L15" s="17">
        <v>613</v>
      </c>
      <c r="M15" s="17">
        <v>613</v>
      </c>
      <c r="N15" s="17">
        <v>624</v>
      </c>
      <c r="O15" s="17">
        <v>623</v>
      </c>
      <c r="Q15" s="77">
        <f t="shared" si="0"/>
        <v>608.16666666666663</v>
      </c>
    </row>
    <row r="16" spans="1:17" x14ac:dyDescent="0.35">
      <c r="A16" s="12"/>
      <c r="B16" s="19" t="s">
        <v>118</v>
      </c>
      <c r="D16" s="1">
        <f t="shared" ref="D16:O16" si="1">SUM(D6:D15)</f>
        <v>378119</v>
      </c>
      <c r="E16" s="1">
        <f t="shared" si="1"/>
        <v>378486</v>
      </c>
      <c r="F16" s="1">
        <f t="shared" si="1"/>
        <v>378477</v>
      </c>
      <c r="G16" s="11">
        <f t="shared" si="1"/>
        <v>379268</v>
      </c>
      <c r="H16" s="11">
        <f t="shared" si="1"/>
        <v>380272</v>
      </c>
      <c r="I16" s="11">
        <f>ROUND(SUM(I6:I15),2)</f>
        <v>380769</v>
      </c>
      <c r="J16" s="1">
        <f t="shared" si="1"/>
        <v>381617</v>
      </c>
      <c r="K16" s="1">
        <f t="shared" si="1"/>
        <v>381881</v>
      </c>
      <c r="L16" s="1">
        <f t="shared" si="1"/>
        <v>382055</v>
      </c>
      <c r="M16" s="1">
        <f t="shared" si="1"/>
        <v>383167</v>
      </c>
      <c r="N16" s="1">
        <f t="shared" si="1"/>
        <v>383241</v>
      </c>
      <c r="O16" s="1">
        <f t="shared" si="1"/>
        <v>383951</v>
      </c>
      <c r="Q16" s="29">
        <f>SUM(Q6:Q15)</f>
        <v>380941.91666666669</v>
      </c>
    </row>
    <row r="17" spans="1:18" x14ac:dyDescent="0.35">
      <c r="A17" s="12"/>
      <c r="B17" s="19" t="s">
        <v>119</v>
      </c>
      <c r="D17" s="20">
        <v>378119</v>
      </c>
      <c r="E17" s="20">
        <v>378486</v>
      </c>
      <c r="F17" s="20">
        <v>378477</v>
      </c>
      <c r="G17" s="21">
        <v>379268</v>
      </c>
      <c r="H17" s="21">
        <v>380272</v>
      </c>
      <c r="I17" s="21">
        <v>380769</v>
      </c>
      <c r="J17" s="20">
        <v>381617</v>
      </c>
      <c r="K17" s="20">
        <v>381881</v>
      </c>
      <c r="L17" s="20">
        <v>382055</v>
      </c>
      <c r="M17" s="20">
        <v>383167</v>
      </c>
      <c r="N17" s="20">
        <v>383241</v>
      </c>
      <c r="O17" s="20">
        <v>383951</v>
      </c>
      <c r="Q17" s="77">
        <f t="shared" si="0"/>
        <v>380941.91666666669</v>
      </c>
    </row>
    <row r="18" spans="1:18" x14ac:dyDescent="0.35">
      <c r="D18" s="1">
        <f>+D16-D17</f>
        <v>0</v>
      </c>
      <c r="E18" s="1">
        <f t="shared" ref="E18:O18" si="2">+E16-E17</f>
        <v>0</v>
      </c>
      <c r="F18" s="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">
        <f t="shared" si="2"/>
        <v>0</v>
      </c>
      <c r="K18" s="1">
        <f t="shared" si="2"/>
        <v>0</v>
      </c>
      <c r="L18" s="1">
        <f t="shared" si="2"/>
        <v>0</v>
      </c>
      <c r="M18" s="1">
        <f t="shared" si="2"/>
        <v>0</v>
      </c>
      <c r="N18" s="1">
        <f t="shared" si="2"/>
        <v>0</v>
      </c>
      <c r="O18" s="1">
        <f t="shared" si="2"/>
        <v>0</v>
      </c>
      <c r="Q18" s="76">
        <f>+Q16-Q17</f>
        <v>0</v>
      </c>
      <c r="R18" s="22" t="s">
        <v>120</v>
      </c>
    </row>
    <row r="19" spans="1:18" ht="13.15" customHeight="1" x14ac:dyDescent="0.35">
      <c r="Q19" s="78"/>
    </row>
    <row r="20" spans="1:18" x14ac:dyDescent="0.35">
      <c r="A20" s="23">
        <v>442</v>
      </c>
      <c r="B20" s="23"/>
      <c r="Q20" s="78"/>
    </row>
    <row r="21" spans="1:18" x14ac:dyDescent="0.35">
      <c r="A21" s="23"/>
      <c r="B21" s="24" t="s">
        <v>121</v>
      </c>
      <c r="D21" s="1">
        <v>3</v>
      </c>
      <c r="E21" s="1">
        <v>3</v>
      </c>
      <c r="F21" s="1">
        <v>2</v>
      </c>
      <c r="G21" s="11">
        <v>2</v>
      </c>
      <c r="H21" s="11">
        <v>2</v>
      </c>
      <c r="I21" s="11">
        <v>2</v>
      </c>
      <c r="J21" s="1">
        <v>2</v>
      </c>
      <c r="K21" s="1">
        <v>2</v>
      </c>
      <c r="L21" s="1">
        <v>2</v>
      </c>
      <c r="M21" s="1">
        <v>2</v>
      </c>
      <c r="N21" s="1">
        <v>2</v>
      </c>
      <c r="O21" s="1">
        <v>0</v>
      </c>
      <c r="Q21" s="76">
        <f t="shared" ref="Q21:Q41" si="3">AVERAGE(D21:O21)</f>
        <v>2</v>
      </c>
    </row>
    <row r="22" spans="1:18" x14ac:dyDescent="0.35">
      <c r="A22" s="23"/>
      <c r="B22" s="24" t="s">
        <v>108</v>
      </c>
      <c r="D22" s="1">
        <v>96</v>
      </c>
      <c r="E22" s="1">
        <v>94</v>
      </c>
      <c r="F22" s="1">
        <v>94</v>
      </c>
      <c r="G22" s="11">
        <v>95</v>
      </c>
      <c r="H22" s="11">
        <v>96</v>
      </c>
      <c r="I22" s="11">
        <v>95</v>
      </c>
      <c r="J22" s="1">
        <v>95</v>
      </c>
      <c r="K22" s="1">
        <v>94</v>
      </c>
      <c r="L22" s="1">
        <v>93</v>
      </c>
      <c r="M22" s="1">
        <v>94</v>
      </c>
      <c r="N22" s="1">
        <v>94</v>
      </c>
      <c r="O22" s="1">
        <v>93</v>
      </c>
      <c r="Q22" s="76">
        <f>AVERAGE(D22:O22)</f>
        <v>94.416666666666671</v>
      </c>
    </row>
    <row r="23" spans="1:18" x14ac:dyDescent="0.35">
      <c r="A23" s="23"/>
      <c r="B23" s="24" t="s">
        <v>111</v>
      </c>
      <c r="D23" s="25">
        <v>0</v>
      </c>
      <c r="E23" s="25">
        <v>0</v>
      </c>
      <c r="F23" s="25">
        <v>0</v>
      </c>
      <c r="G23" s="26">
        <v>0</v>
      </c>
      <c r="H23" s="26">
        <v>0</v>
      </c>
      <c r="I23" s="26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Q23" s="76">
        <f t="shared" ref="Q23" si="4">AVERAGE(D23:O23)</f>
        <v>0</v>
      </c>
    </row>
    <row r="24" spans="1:18" x14ac:dyDescent="0.35">
      <c r="A24" s="23"/>
      <c r="B24" s="24" t="s">
        <v>112</v>
      </c>
      <c r="D24" s="1">
        <v>42531</v>
      </c>
      <c r="E24" s="1">
        <v>42606</v>
      </c>
      <c r="F24" s="1">
        <v>42622</v>
      </c>
      <c r="G24" s="11">
        <v>42641</v>
      </c>
      <c r="H24" s="11">
        <v>42757</v>
      </c>
      <c r="I24" s="11">
        <v>42817</v>
      </c>
      <c r="J24" s="1">
        <v>42914</v>
      </c>
      <c r="K24" s="1">
        <v>42970</v>
      </c>
      <c r="L24" s="1">
        <v>43046</v>
      </c>
      <c r="M24" s="1">
        <v>43134</v>
      </c>
      <c r="N24" s="1">
        <v>43292</v>
      </c>
      <c r="O24" s="1">
        <v>43354</v>
      </c>
      <c r="Q24" s="76">
        <f t="shared" si="3"/>
        <v>42890.333333333336</v>
      </c>
    </row>
    <row r="25" spans="1:18" x14ac:dyDescent="0.35">
      <c r="A25" s="23"/>
      <c r="B25" s="24" t="s">
        <v>113</v>
      </c>
      <c r="D25" s="1">
        <v>2554</v>
      </c>
      <c r="E25" s="1">
        <v>2551</v>
      </c>
      <c r="F25" s="1">
        <v>2551</v>
      </c>
      <c r="G25" s="11">
        <v>2547</v>
      </c>
      <c r="H25" s="11">
        <v>2543</v>
      </c>
      <c r="I25" s="11">
        <v>2532</v>
      </c>
      <c r="J25" s="1">
        <v>2514</v>
      </c>
      <c r="K25" s="1">
        <v>2513</v>
      </c>
      <c r="L25" s="1">
        <v>2515</v>
      </c>
      <c r="M25" s="1">
        <v>2508</v>
      </c>
      <c r="N25" s="1">
        <v>2491</v>
      </c>
      <c r="O25" s="1">
        <v>2488</v>
      </c>
      <c r="Q25" s="76">
        <f>AVERAGE(D25:O25)</f>
        <v>2525.5833333333335</v>
      </c>
    </row>
    <row r="26" spans="1:18" x14ac:dyDescent="0.35">
      <c r="A26" s="23"/>
      <c r="B26" s="23" t="s">
        <v>122</v>
      </c>
      <c r="D26" s="1">
        <v>403</v>
      </c>
      <c r="E26" s="1">
        <v>401</v>
      </c>
      <c r="F26" s="1">
        <v>401</v>
      </c>
      <c r="G26" s="11">
        <v>406</v>
      </c>
      <c r="H26" s="11">
        <v>413</v>
      </c>
      <c r="I26" s="11">
        <v>417</v>
      </c>
      <c r="J26" s="1">
        <v>422</v>
      </c>
      <c r="K26" s="1">
        <v>425</v>
      </c>
      <c r="L26" s="1">
        <v>425</v>
      </c>
      <c r="M26" s="1">
        <v>423</v>
      </c>
      <c r="N26" s="1">
        <v>422</v>
      </c>
      <c r="O26" s="1">
        <v>420</v>
      </c>
      <c r="Q26" s="76">
        <f>AVERAGE(D26:O26)</f>
        <v>414.83333333333331</v>
      </c>
    </row>
    <row r="27" spans="1:18" x14ac:dyDescent="0.35">
      <c r="A27" s="23"/>
      <c r="B27" s="23" t="s">
        <v>123</v>
      </c>
      <c r="D27" s="1">
        <v>105</v>
      </c>
      <c r="E27" s="1">
        <v>105</v>
      </c>
      <c r="F27" s="1">
        <v>105</v>
      </c>
      <c r="G27" s="11">
        <v>105</v>
      </c>
      <c r="H27" s="11">
        <v>105</v>
      </c>
      <c r="I27" s="11">
        <v>105</v>
      </c>
      <c r="J27" s="1">
        <v>104</v>
      </c>
      <c r="K27" s="1">
        <v>105</v>
      </c>
      <c r="L27" s="1">
        <v>105</v>
      </c>
      <c r="M27" s="1">
        <v>105</v>
      </c>
      <c r="N27" s="1">
        <v>105</v>
      </c>
      <c r="O27" s="1">
        <v>104</v>
      </c>
      <c r="Q27" s="76">
        <f t="shared" si="3"/>
        <v>104.83333333333333</v>
      </c>
    </row>
    <row r="28" spans="1:18" x14ac:dyDescent="0.35">
      <c r="A28" s="23"/>
      <c r="B28" s="23" t="s">
        <v>124</v>
      </c>
      <c r="D28" s="1">
        <v>7</v>
      </c>
      <c r="E28" s="1">
        <v>7</v>
      </c>
      <c r="F28" s="1">
        <v>7</v>
      </c>
      <c r="G28" s="11">
        <v>7</v>
      </c>
      <c r="H28" s="11">
        <v>7</v>
      </c>
      <c r="I28" s="11">
        <v>7</v>
      </c>
      <c r="J28" s="1">
        <v>7</v>
      </c>
      <c r="K28" s="1">
        <v>7</v>
      </c>
      <c r="L28" s="1">
        <v>7</v>
      </c>
      <c r="M28" s="1">
        <v>7</v>
      </c>
      <c r="N28" s="1">
        <v>7</v>
      </c>
      <c r="O28" s="1">
        <v>7</v>
      </c>
      <c r="Q28" s="76">
        <f>AVERAGE(D28:O28)</f>
        <v>7</v>
      </c>
    </row>
    <row r="29" spans="1:18" x14ac:dyDescent="0.35">
      <c r="A29" s="23"/>
      <c r="B29" s="24" t="s">
        <v>114</v>
      </c>
      <c r="D29" s="1">
        <v>7515</v>
      </c>
      <c r="E29" s="1">
        <v>7539</v>
      </c>
      <c r="F29" s="1">
        <v>7580</v>
      </c>
      <c r="G29" s="11">
        <v>7593</v>
      </c>
      <c r="H29" s="11">
        <v>7619</v>
      </c>
      <c r="I29" s="11">
        <v>7648</v>
      </c>
      <c r="J29" s="1">
        <v>7686</v>
      </c>
      <c r="K29" s="1">
        <v>7712</v>
      </c>
      <c r="L29" s="1">
        <v>7744</v>
      </c>
      <c r="M29" s="1">
        <v>7793</v>
      </c>
      <c r="N29" s="1">
        <v>7837</v>
      </c>
      <c r="O29" s="1">
        <v>7879</v>
      </c>
      <c r="Q29" s="76">
        <f t="shared" si="3"/>
        <v>7678.75</v>
      </c>
    </row>
    <row r="30" spans="1:18" x14ac:dyDescent="0.35">
      <c r="A30" s="23"/>
      <c r="B30" s="24" t="s">
        <v>115</v>
      </c>
      <c r="D30" s="1">
        <v>2601</v>
      </c>
      <c r="E30" s="1">
        <v>2588</v>
      </c>
      <c r="F30" s="1">
        <v>2586</v>
      </c>
      <c r="G30" s="11">
        <v>2585</v>
      </c>
      <c r="H30" s="11">
        <v>2581</v>
      </c>
      <c r="I30" s="11">
        <v>2579</v>
      </c>
      <c r="J30" s="1">
        <v>2576</v>
      </c>
      <c r="K30" s="1">
        <v>2564</v>
      </c>
      <c r="L30" s="1">
        <v>2560</v>
      </c>
      <c r="M30" s="1">
        <v>2554</v>
      </c>
      <c r="N30" s="1">
        <v>2546</v>
      </c>
      <c r="O30" s="1">
        <v>2526</v>
      </c>
      <c r="Q30" s="76">
        <f t="shared" si="3"/>
        <v>2570.5</v>
      </c>
    </row>
    <row r="31" spans="1:18" x14ac:dyDescent="0.35">
      <c r="A31" s="23"/>
      <c r="B31" s="23" t="s">
        <v>125</v>
      </c>
      <c r="D31" s="1">
        <v>8</v>
      </c>
      <c r="E31" s="1">
        <v>8</v>
      </c>
      <c r="F31" s="1">
        <v>8</v>
      </c>
      <c r="G31" s="11">
        <v>8</v>
      </c>
      <c r="H31" s="11">
        <v>8</v>
      </c>
      <c r="I31" s="11">
        <v>7</v>
      </c>
      <c r="J31" s="1">
        <v>7</v>
      </c>
      <c r="K31" s="1">
        <v>7</v>
      </c>
      <c r="L31" s="1">
        <v>7</v>
      </c>
      <c r="M31" s="1">
        <v>7</v>
      </c>
      <c r="N31" s="1">
        <v>7</v>
      </c>
      <c r="O31" s="1">
        <v>6</v>
      </c>
      <c r="Q31" s="76">
        <f t="shared" si="3"/>
        <v>7.333333333333333</v>
      </c>
    </row>
    <row r="32" spans="1:18" x14ac:dyDescent="0.35">
      <c r="A32" s="23"/>
      <c r="B32" s="24" t="s">
        <v>126</v>
      </c>
      <c r="D32" s="1">
        <v>3</v>
      </c>
      <c r="E32" s="1">
        <v>4</v>
      </c>
      <c r="F32" s="1">
        <v>4</v>
      </c>
      <c r="G32" s="11">
        <v>4</v>
      </c>
      <c r="H32" s="11">
        <v>4</v>
      </c>
      <c r="I32" s="11">
        <v>4</v>
      </c>
      <c r="J32" s="1">
        <v>5</v>
      </c>
      <c r="K32" s="1">
        <v>5</v>
      </c>
      <c r="L32" s="1">
        <v>5</v>
      </c>
      <c r="M32" s="1">
        <v>5</v>
      </c>
      <c r="N32" s="1">
        <v>5</v>
      </c>
      <c r="O32" s="1">
        <v>5</v>
      </c>
      <c r="Q32" s="76">
        <f t="shared" si="3"/>
        <v>4.416666666666667</v>
      </c>
    </row>
    <row r="33" spans="1:18" x14ac:dyDescent="0.35">
      <c r="A33" s="23"/>
      <c r="B33" s="24" t="s">
        <v>127</v>
      </c>
      <c r="D33" s="1">
        <v>10</v>
      </c>
      <c r="E33" s="1">
        <v>10</v>
      </c>
      <c r="F33" s="1">
        <v>10</v>
      </c>
      <c r="G33" s="11">
        <v>10</v>
      </c>
      <c r="H33" s="11">
        <v>10</v>
      </c>
      <c r="I33" s="11">
        <v>10</v>
      </c>
      <c r="J33" s="1">
        <v>10</v>
      </c>
      <c r="K33" s="1">
        <v>10</v>
      </c>
      <c r="L33" s="1">
        <v>10</v>
      </c>
      <c r="M33" s="1">
        <v>10</v>
      </c>
      <c r="N33" s="1">
        <v>10</v>
      </c>
      <c r="O33" s="1">
        <v>10</v>
      </c>
      <c r="Q33" s="76">
        <f>AVERAGE(D33:O33)</f>
        <v>10</v>
      </c>
    </row>
    <row r="34" spans="1:18" x14ac:dyDescent="0.35">
      <c r="A34" s="23"/>
      <c r="B34" s="24" t="s">
        <v>128</v>
      </c>
      <c r="D34" s="1">
        <v>0</v>
      </c>
      <c r="E34" s="1">
        <v>0</v>
      </c>
      <c r="F34" s="1">
        <v>0</v>
      </c>
      <c r="G34" s="11">
        <v>0</v>
      </c>
      <c r="H34" s="11">
        <v>0</v>
      </c>
      <c r="I34" s="1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Q34" s="76">
        <f>AVERAGE(D34:O34)</f>
        <v>0</v>
      </c>
    </row>
    <row r="35" spans="1:18" x14ac:dyDescent="0.35">
      <c r="A35" s="23"/>
      <c r="B35" s="24" t="s">
        <v>129</v>
      </c>
      <c r="D35" s="1">
        <v>1</v>
      </c>
      <c r="E35" s="1">
        <v>0</v>
      </c>
      <c r="F35" s="1">
        <v>0</v>
      </c>
      <c r="G35" s="11">
        <v>0</v>
      </c>
      <c r="H35" s="11">
        <v>0</v>
      </c>
      <c r="I35" s="1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Q35" s="76">
        <f>AVERAGE(D35:O35)</f>
        <v>8.3333333333333329E-2</v>
      </c>
    </row>
    <row r="36" spans="1:18" x14ac:dyDescent="0.35">
      <c r="A36" s="23"/>
      <c r="B36" s="24" t="s">
        <v>130</v>
      </c>
      <c r="D36" s="1">
        <v>3</v>
      </c>
      <c r="E36" s="1">
        <v>4</v>
      </c>
      <c r="F36" s="1">
        <v>4</v>
      </c>
      <c r="G36" s="11">
        <v>4</v>
      </c>
      <c r="H36" s="11">
        <v>4</v>
      </c>
      <c r="I36" s="11">
        <v>4</v>
      </c>
      <c r="J36" s="1">
        <v>4</v>
      </c>
      <c r="K36" s="1">
        <v>4</v>
      </c>
      <c r="L36" s="1">
        <v>4</v>
      </c>
      <c r="M36" s="1">
        <v>4</v>
      </c>
      <c r="N36" s="1">
        <v>4</v>
      </c>
      <c r="O36" s="1">
        <v>4</v>
      </c>
      <c r="Q36" s="76">
        <f t="shared" ref="Q36:Q37" si="5">AVERAGE(D36:O36)</f>
        <v>3.9166666666666665</v>
      </c>
    </row>
    <row r="37" spans="1:18" x14ac:dyDescent="0.35">
      <c r="A37" s="23"/>
      <c r="B37" s="24" t="s">
        <v>131</v>
      </c>
      <c r="D37" s="1">
        <v>1</v>
      </c>
      <c r="E37" s="1">
        <v>1</v>
      </c>
      <c r="F37" s="1">
        <v>1</v>
      </c>
      <c r="G37" s="11">
        <v>1</v>
      </c>
      <c r="H37" s="11">
        <v>1</v>
      </c>
      <c r="I37" s="11">
        <v>1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1</v>
      </c>
      <c r="Q37" s="76">
        <f t="shared" si="5"/>
        <v>1</v>
      </c>
    </row>
    <row r="38" spans="1:18" x14ac:dyDescent="0.35">
      <c r="A38" s="23"/>
      <c r="B38" s="24" t="s">
        <v>116</v>
      </c>
      <c r="D38" s="1">
        <v>264</v>
      </c>
      <c r="E38" s="1">
        <v>269</v>
      </c>
      <c r="F38" s="1">
        <v>269</v>
      </c>
      <c r="G38" s="11">
        <v>273</v>
      </c>
      <c r="H38" s="11">
        <v>273</v>
      </c>
      <c r="I38" s="11">
        <v>278</v>
      </c>
      <c r="J38" s="1">
        <v>278</v>
      </c>
      <c r="K38" s="1">
        <v>281</v>
      </c>
      <c r="L38" s="1">
        <v>281</v>
      </c>
      <c r="M38" s="1">
        <v>283</v>
      </c>
      <c r="N38" s="1">
        <v>291</v>
      </c>
      <c r="O38" s="1">
        <v>299</v>
      </c>
      <c r="Q38" s="76">
        <f>AVERAGE(D38:O38)</f>
        <v>278.25</v>
      </c>
    </row>
    <row r="39" spans="1:18" x14ac:dyDescent="0.35">
      <c r="A39" s="23"/>
      <c r="B39" s="24" t="s">
        <v>117</v>
      </c>
      <c r="D39" s="17">
        <v>469</v>
      </c>
      <c r="E39" s="17">
        <v>479</v>
      </c>
      <c r="F39" s="17">
        <v>513</v>
      </c>
      <c r="G39" s="18">
        <v>543</v>
      </c>
      <c r="H39" s="18">
        <v>525</v>
      </c>
      <c r="I39" s="18">
        <v>519</v>
      </c>
      <c r="J39" s="17">
        <v>515</v>
      </c>
      <c r="K39" s="17">
        <v>519</v>
      </c>
      <c r="L39" s="17">
        <v>529</v>
      </c>
      <c r="M39" s="17">
        <v>535</v>
      </c>
      <c r="N39" s="17">
        <v>538</v>
      </c>
      <c r="O39" s="17">
        <v>539</v>
      </c>
      <c r="Q39" s="77">
        <f>AVERAGE(D39:O39)</f>
        <v>518.58333333333337</v>
      </c>
    </row>
    <row r="40" spans="1:18" x14ac:dyDescent="0.35">
      <c r="A40" s="23"/>
      <c r="B40" s="27" t="s">
        <v>118</v>
      </c>
      <c r="D40" s="1">
        <f>SUM(D21:D39)</f>
        <v>56574</v>
      </c>
      <c r="E40" s="1">
        <f t="shared" ref="E40:Q40" si="6">SUM(E21:E39)</f>
        <v>56669</v>
      </c>
      <c r="F40" s="1">
        <f t="shared" si="6"/>
        <v>56757</v>
      </c>
      <c r="G40" s="11">
        <f t="shared" si="6"/>
        <v>56824</v>
      </c>
      <c r="H40" s="11">
        <f t="shared" si="6"/>
        <v>56948</v>
      </c>
      <c r="I40" s="11">
        <f t="shared" si="6"/>
        <v>57025</v>
      </c>
      <c r="J40" s="1">
        <f t="shared" si="6"/>
        <v>57140</v>
      </c>
      <c r="K40" s="1">
        <f t="shared" si="6"/>
        <v>57219</v>
      </c>
      <c r="L40" s="1">
        <f t="shared" si="6"/>
        <v>57334</v>
      </c>
      <c r="M40" s="1">
        <f t="shared" si="6"/>
        <v>57465</v>
      </c>
      <c r="N40" s="1">
        <f t="shared" si="6"/>
        <v>57652</v>
      </c>
      <c r="O40" s="1">
        <f t="shared" si="6"/>
        <v>57735</v>
      </c>
      <c r="Q40" s="29">
        <f t="shared" si="6"/>
        <v>57111.833333333343</v>
      </c>
    </row>
    <row r="41" spans="1:18" x14ac:dyDescent="0.35">
      <c r="A41" s="23"/>
      <c r="B41" s="28" t="s">
        <v>119</v>
      </c>
      <c r="D41" s="17">
        <v>56574</v>
      </c>
      <c r="E41" s="17">
        <v>56669</v>
      </c>
      <c r="F41" s="17">
        <v>56757</v>
      </c>
      <c r="G41" s="18">
        <v>56824</v>
      </c>
      <c r="H41" s="18">
        <v>56948</v>
      </c>
      <c r="I41" s="18">
        <v>57025</v>
      </c>
      <c r="J41" s="17">
        <v>57140</v>
      </c>
      <c r="K41" s="17">
        <v>57219</v>
      </c>
      <c r="L41" s="17">
        <v>57334</v>
      </c>
      <c r="M41" s="17">
        <v>57465</v>
      </c>
      <c r="N41" s="17">
        <v>57652</v>
      </c>
      <c r="O41" s="17">
        <v>57737</v>
      </c>
      <c r="Q41" s="77">
        <f t="shared" si="3"/>
        <v>57112</v>
      </c>
    </row>
    <row r="42" spans="1:18" x14ac:dyDescent="0.35">
      <c r="D42" s="29">
        <f>+D40-D41</f>
        <v>0</v>
      </c>
      <c r="E42" s="29">
        <f t="shared" ref="E42:O42" si="7">+E40-E41</f>
        <v>0</v>
      </c>
      <c r="F42" s="29">
        <f t="shared" si="7"/>
        <v>0</v>
      </c>
      <c r="G42" s="30">
        <f t="shared" si="7"/>
        <v>0</v>
      </c>
      <c r="H42" s="30">
        <f t="shared" si="7"/>
        <v>0</v>
      </c>
      <c r="I42" s="30">
        <f t="shared" si="7"/>
        <v>0</v>
      </c>
      <c r="J42" s="29">
        <f t="shared" si="7"/>
        <v>0</v>
      </c>
      <c r="K42" s="29">
        <f t="shared" si="7"/>
        <v>0</v>
      </c>
      <c r="L42" s="29">
        <f t="shared" si="7"/>
        <v>0</v>
      </c>
      <c r="M42" s="29">
        <f t="shared" si="7"/>
        <v>0</v>
      </c>
      <c r="N42" s="29">
        <f t="shared" si="7"/>
        <v>0</v>
      </c>
      <c r="O42" s="29">
        <f t="shared" si="7"/>
        <v>-2</v>
      </c>
      <c r="Q42" s="76">
        <f>+Q40-Q41</f>
        <v>-0.16666666665696539</v>
      </c>
      <c r="R42" s="22" t="s">
        <v>120</v>
      </c>
    </row>
    <row r="43" spans="1:18" ht="6" customHeight="1" x14ac:dyDescent="0.35">
      <c r="Q43" s="78"/>
    </row>
    <row r="44" spans="1:18" x14ac:dyDescent="0.35">
      <c r="A44" s="31">
        <v>444</v>
      </c>
      <c r="B44" s="31"/>
      <c r="Q44" s="78"/>
    </row>
    <row r="45" spans="1:18" x14ac:dyDescent="0.35">
      <c r="A45" s="31"/>
      <c r="B45" s="32" t="s">
        <v>112</v>
      </c>
      <c r="D45" s="1">
        <v>17</v>
      </c>
      <c r="E45" s="1">
        <v>17</v>
      </c>
      <c r="F45" s="1">
        <v>16</v>
      </c>
      <c r="G45" s="11">
        <v>18</v>
      </c>
      <c r="H45" s="11">
        <v>18</v>
      </c>
      <c r="I45" s="11">
        <v>18</v>
      </c>
      <c r="J45" s="1">
        <v>19</v>
      </c>
      <c r="K45" s="1">
        <v>18</v>
      </c>
      <c r="L45" s="1">
        <v>19</v>
      </c>
      <c r="M45" s="1">
        <v>20</v>
      </c>
      <c r="N45" s="1">
        <v>20</v>
      </c>
      <c r="O45" s="1">
        <v>23</v>
      </c>
      <c r="Q45" s="76">
        <f t="shared" ref="Q45:Q53" si="8">AVERAGE(D45:O45)</f>
        <v>18.583333333333332</v>
      </c>
    </row>
    <row r="46" spans="1:18" x14ac:dyDescent="0.35">
      <c r="A46" s="31"/>
      <c r="B46" s="32" t="s">
        <v>114</v>
      </c>
      <c r="D46" s="1">
        <v>368</v>
      </c>
      <c r="E46" s="1">
        <v>362</v>
      </c>
      <c r="F46" s="1">
        <v>362</v>
      </c>
      <c r="G46" s="11">
        <v>361</v>
      </c>
      <c r="H46" s="11">
        <v>358</v>
      </c>
      <c r="I46" s="11">
        <v>361</v>
      </c>
      <c r="J46" s="1">
        <v>351</v>
      </c>
      <c r="K46" s="1">
        <v>349</v>
      </c>
      <c r="L46" s="1">
        <v>352</v>
      </c>
      <c r="M46" s="1">
        <v>345</v>
      </c>
      <c r="N46" s="1">
        <v>345</v>
      </c>
      <c r="O46" s="1">
        <v>347</v>
      </c>
      <c r="Q46" s="76">
        <f t="shared" si="8"/>
        <v>355.08333333333331</v>
      </c>
    </row>
    <row r="47" spans="1:18" x14ac:dyDescent="0.35">
      <c r="A47" s="31"/>
      <c r="B47" s="32" t="s">
        <v>115</v>
      </c>
      <c r="D47" s="1">
        <v>517</v>
      </c>
      <c r="E47" s="1">
        <v>508</v>
      </c>
      <c r="F47" s="1">
        <v>504</v>
      </c>
      <c r="G47" s="11">
        <v>503</v>
      </c>
      <c r="H47" s="11">
        <v>504</v>
      </c>
      <c r="I47" s="11">
        <v>504</v>
      </c>
      <c r="J47" s="1">
        <v>499</v>
      </c>
      <c r="K47" s="1">
        <v>500</v>
      </c>
      <c r="L47" s="1">
        <v>502</v>
      </c>
      <c r="M47" s="1">
        <v>498</v>
      </c>
      <c r="N47" s="1">
        <v>499</v>
      </c>
      <c r="O47" s="1">
        <v>505</v>
      </c>
      <c r="Q47" s="76">
        <f t="shared" si="8"/>
        <v>503.58333333333331</v>
      </c>
    </row>
    <row r="48" spans="1:18" x14ac:dyDescent="0.35">
      <c r="A48" s="31"/>
      <c r="B48" s="32" t="s">
        <v>125</v>
      </c>
      <c r="D48" s="1">
        <v>63</v>
      </c>
      <c r="E48" s="1">
        <v>63</v>
      </c>
      <c r="F48" s="1">
        <v>63</v>
      </c>
      <c r="G48" s="11">
        <v>63</v>
      </c>
      <c r="H48" s="11">
        <v>63</v>
      </c>
      <c r="I48" s="11">
        <v>63</v>
      </c>
      <c r="J48" s="1">
        <v>63</v>
      </c>
      <c r="K48" s="1">
        <v>63</v>
      </c>
      <c r="L48" s="1">
        <v>63</v>
      </c>
      <c r="M48" s="1">
        <v>63</v>
      </c>
      <c r="N48" s="1">
        <v>63</v>
      </c>
      <c r="O48" s="1">
        <v>63</v>
      </c>
      <c r="Q48" s="76">
        <f>AVERAGE(D48:O48)</f>
        <v>63</v>
      </c>
    </row>
    <row r="49" spans="1:18" x14ac:dyDescent="0.35">
      <c r="A49" s="31"/>
      <c r="B49" s="32" t="s">
        <v>126</v>
      </c>
      <c r="D49" s="1">
        <v>26</v>
      </c>
      <c r="E49" s="1">
        <v>26</v>
      </c>
      <c r="F49" s="1">
        <v>26</v>
      </c>
      <c r="G49" s="11">
        <v>26</v>
      </c>
      <c r="H49" s="11">
        <v>27</v>
      </c>
      <c r="I49" s="11">
        <v>28</v>
      </c>
      <c r="J49" s="1">
        <v>29</v>
      </c>
      <c r="K49" s="1">
        <v>29</v>
      </c>
      <c r="L49" s="1">
        <v>29</v>
      </c>
      <c r="M49" s="1">
        <v>29</v>
      </c>
      <c r="N49" s="1">
        <v>29</v>
      </c>
      <c r="O49" s="1">
        <v>29</v>
      </c>
      <c r="Q49" s="76">
        <f t="shared" si="8"/>
        <v>27.75</v>
      </c>
    </row>
    <row r="50" spans="1:18" x14ac:dyDescent="0.35">
      <c r="A50" s="31"/>
      <c r="B50" s="32" t="s">
        <v>116</v>
      </c>
      <c r="D50" s="1">
        <v>6</v>
      </c>
      <c r="E50" s="1">
        <v>6</v>
      </c>
      <c r="F50" s="1">
        <v>5</v>
      </c>
      <c r="G50" s="11">
        <v>5</v>
      </c>
      <c r="H50" s="11">
        <v>5</v>
      </c>
      <c r="I50" s="11">
        <v>5</v>
      </c>
      <c r="J50" s="1">
        <v>5</v>
      </c>
      <c r="K50" s="1">
        <v>5</v>
      </c>
      <c r="L50" s="1">
        <v>5</v>
      </c>
      <c r="M50" s="1">
        <v>5</v>
      </c>
      <c r="N50" s="1">
        <v>5</v>
      </c>
      <c r="O50" s="1">
        <v>5</v>
      </c>
      <c r="Q50" s="76">
        <f>AVERAGE(D50:O50)</f>
        <v>5.166666666666667</v>
      </c>
    </row>
    <row r="51" spans="1:18" x14ac:dyDescent="0.35">
      <c r="A51" s="31"/>
      <c r="B51" s="32" t="s">
        <v>117</v>
      </c>
      <c r="D51" s="17">
        <v>1</v>
      </c>
      <c r="E51" s="17">
        <v>2</v>
      </c>
      <c r="F51" s="17">
        <v>2</v>
      </c>
      <c r="G51" s="18">
        <v>2</v>
      </c>
      <c r="H51" s="18">
        <v>2</v>
      </c>
      <c r="I51" s="18">
        <v>2</v>
      </c>
      <c r="J51" s="17">
        <v>2</v>
      </c>
      <c r="K51" s="17">
        <v>2</v>
      </c>
      <c r="L51" s="17">
        <v>3</v>
      </c>
      <c r="M51" s="17">
        <v>2</v>
      </c>
      <c r="N51" s="17">
        <v>2</v>
      </c>
      <c r="O51" s="17">
        <v>2</v>
      </c>
      <c r="Q51" s="77">
        <f t="shared" si="8"/>
        <v>2</v>
      </c>
    </row>
    <row r="52" spans="1:18" x14ac:dyDescent="0.35">
      <c r="A52" s="31"/>
      <c r="B52" s="33" t="s">
        <v>118</v>
      </c>
      <c r="D52" s="1">
        <f t="shared" ref="D52:O52" si="9">SUM(D45:D51)</f>
        <v>998</v>
      </c>
      <c r="E52" s="1">
        <f t="shared" si="9"/>
        <v>984</v>
      </c>
      <c r="F52" s="1">
        <f t="shared" si="9"/>
        <v>978</v>
      </c>
      <c r="G52" s="11">
        <f t="shared" si="9"/>
        <v>978</v>
      </c>
      <c r="H52" s="11">
        <f t="shared" si="9"/>
        <v>977</v>
      </c>
      <c r="I52" s="11">
        <f t="shared" si="9"/>
        <v>981</v>
      </c>
      <c r="J52" s="1">
        <f t="shared" si="9"/>
        <v>968</v>
      </c>
      <c r="K52" s="1">
        <f t="shared" si="9"/>
        <v>966</v>
      </c>
      <c r="L52" s="1">
        <f t="shared" si="9"/>
        <v>973</v>
      </c>
      <c r="M52" s="1">
        <f t="shared" si="9"/>
        <v>962</v>
      </c>
      <c r="N52" s="1">
        <f t="shared" si="9"/>
        <v>963</v>
      </c>
      <c r="O52" s="1">
        <f t="shared" si="9"/>
        <v>974</v>
      </c>
      <c r="Q52" s="76">
        <f>SUM(Q45:Q51)</f>
        <v>975.16666666666663</v>
      </c>
    </row>
    <row r="53" spans="1:18" x14ac:dyDescent="0.35">
      <c r="A53" s="31"/>
      <c r="B53" s="34" t="s">
        <v>119</v>
      </c>
      <c r="D53" s="17">
        <v>998</v>
      </c>
      <c r="E53" s="17">
        <v>984</v>
      </c>
      <c r="F53" s="17">
        <v>978</v>
      </c>
      <c r="G53" s="18">
        <v>978</v>
      </c>
      <c r="H53" s="18">
        <v>977</v>
      </c>
      <c r="I53" s="18">
        <v>981</v>
      </c>
      <c r="J53" s="17">
        <v>968</v>
      </c>
      <c r="K53" s="17">
        <v>966</v>
      </c>
      <c r="L53" s="17">
        <v>973</v>
      </c>
      <c r="M53" s="17">
        <v>962</v>
      </c>
      <c r="N53" s="17">
        <v>963</v>
      </c>
      <c r="O53" s="17">
        <v>974</v>
      </c>
      <c r="Q53" s="77">
        <f t="shared" si="8"/>
        <v>975.16666666666663</v>
      </c>
    </row>
    <row r="54" spans="1:18" x14ac:dyDescent="0.35">
      <c r="D54" s="1">
        <f>+D52-D53</f>
        <v>0</v>
      </c>
      <c r="E54" s="1">
        <f t="shared" ref="E54:O54" si="10">+E52-E53</f>
        <v>0</v>
      </c>
      <c r="F54" s="1">
        <f t="shared" si="10"/>
        <v>0</v>
      </c>
      <c r="G54" s="11">
        <f t="shared" si="10"/>
        <v>0</v>
      </c>
      <c r="H54" s="11">
        <f t="shared" si="10"/>
        <v>0</v>
      </c>
      <c r="I54" s="11">
        <f t="shared" si="10"/>
        <v>0</v>
      </c>
      <c r="J54" s="1">
        <f t="shared" si="10"/>
        <v>0</v>
      </c>
      <c r="K54" s="1">
        <f t="shared" si="10"/>
        <v>0</v>
      </c>
      <c r="L54" s="1">
        <f t="shared" si="10"/>
        <v>0</v>
      </c>
      <c r="M54" s="1">
        <f t="shared" si="10"/>
        <v>0</v>
      </c>
      <c r="N54" s="1">
        <f t="shared" si="10"/>
        <v>0</v>
      </c>
      <c r="O54" s="1">
        <f t="shared" si="10"/>
        <v>0</v>
      </c>
      <c r="Q54" s="76">
        <f>+Q52-Q53</f>
        <v>0</v>
      </c>
      <c r="R54" s="22" t="s">
        <v>120</v>
      </c>
    </row>
    <row r="55" spans="1:18" ht="6" customHeight="1" x14ac:dyDescent="0.35">
      <c r="Q55" s="78"/>
    </row>
    <row r="56" spans="1:18" x14ac:dyDescent="0.35">
      <c r="A56" s="35">
        <v>445</v>
      </c>
      <c r="B56" s="35"/>
      <c r="Q56" s="78"/>
    </row>
    <row r="57" spans="1:18" x14ac:dyDescent="0.35">
      <c r="A57" s="35"/>
      <c r="B57" s="35" t="s">
        <v>108</v>
      </c>
      <c r="D57" s="1">
        <v>486</v>
      </c>
      <c r="E57" s="1">
        <v>485</v>
      </c>
      <c r="F57" s="1">
        <v>480</v>
      </c>
      <c r="G57" s="11">
        <v>485</v>
      </c>
      <c r="H57" s="11">
        <v>491</v>
      </c>
      <c r="I57" s="11">
        <v>498</v>
      </c>
      <c r="J57" s="1">
        <v>499</v>
      </c>
      <c r="K57" s="1">
        <v>504</v>
      </c>
      <c r="L57" s="1">
        <v>494</v>
      </c>
      <c r="M57" s="1">
        <v>503</v>
      </c>
      <c r="N57" s="1">
        <v>496</v>
      </c>
      <c r="O57" s="1">
        <v>505</v>
      </c>
      <c r="Q57" s="76">
        <f>AVERAGE(D57:O57)</f>
        <v>493.83333333333331</v>
      </c>
    </row>
    <row r="58" spans="1:18" x14ac:dyDescent="0.35">
      <c r="A58" s="35"/>
      <c r="B58" s="36" t="s">
        <v>111</v>
      </c>
      <c r="D58" s="1">
        <v>3</v>
      </c>
      <c r="E58" s="1">
        <v>3</v>
      </c>
      <c r="F58" s="1">
        <v>3</v>
      </c>
      <c r="G58" s="11">
        <v>3</v>
      </c>
      <c r="H58" s="11">
        <v>3</v>
      </c>
      <c r="I58" s="11">
        <v>3</v>
      </c>
      <c r="J58" s="1">
        <v>3</v>
      </c>
      <c r="K58" s="1">
        <v>3</v>
      </c>
      <c r="L58" s="1">
        <v>3</v>
      </c>
      <c r="M58" s="1">
        <v>3</v>
      </c>
      <c r="N58" s="1">
        <v>3</v>
      </c>
      <c r="O58" s="1">
        <v>3</v>
      </c>
      <c r="Q58" s="76">
        <f>AVERAGE(D58:O58)</f>
        <v>3</v>
      </c>
    </row>
    <row r="59" spans="1:18" x14ac:dyDescent="0.35">
      <c r="A59" s="35"/>
      <c r="B59" s="36" t="s">
        <v>112</v>
      </c>
      <c r="D59" s="1">
        <v>2104</v>
      </c>
      <c r="E59" s="1">
        <v>2095</v>
      </c>
      <c r="F59" s="1">
        <v>2080</v>
      </c>
      <c r="G59" s="11">
        <v>2079</v>
      </c>
      <c r="H59" s="11">
        <v>2082</v>
      </c>
      <c r="I59" s="11">
        <v>2074</v>
      </c>
      <c r="J59" s="1">
        <v>1970</v>
      </c>
      <c r="K59" s="1">
        <v>1956</v>
      </c>
      <c r="L59" s="1">
        <v>1961</v>
      </c>
      <c r="M59" s="1">
        <v>1963</v>
      </c>
      <c r="N59" s="1">
        <v>1964</v>
      </c>
      <c r="O59" s="1">
        <v>1969</v>
      </c>
      <c r="Q59" s="76">
        <f t="shared" ref="Q59:Q75" si="11">AVERAGE(D59:O59)</f>
        <v>2024.75</v>
      </c>
    </row>
    <row r="60" spans="1:18" x14ac:dyDescent="0.35">
      <c r="A60" s="35"/>
      <c r="B60" s="36" t="s">
        <v>113</v>
      </c>
      <c r="D60" s="1">
        <v>279</v>
      </c>
      <c r="E60" s="1">
        <v>280</v>
      </c>
      <c r="F60" s="1">
        <v>280</v>
      </c>
      <c r="G60" s="11">
        <v>280</v>
      </c>
      <c r="H60" s="11">
        <v>280</v>
      </c>
      <c r="I60" s="11">
        <v>280</v>
      </c>
      <c r="J60" s="1">
        <v>282</v>
      </c>
      <c r="K60" s="1">
        <v>279</v>
      </c>
      <c r="L60" s="1">
        <v>278</v>
      </c>
      <c r="M60" s="1">
        <v>280</v>
      </c>
      <c r="N60" s="1">
        <v>280</v>
      </c>
      <c r="O60" s="1">
        <v>281</v>
      </c>
      <c r="Q60" s="76">
        <f>AVERAGE(D60:O60)</f>
        <v>279.91666666666669</v>
      </c>
    </row>
    <row r="61" spans="1:18" x14ac:dyDescent="0.35">
      <c r="A61" s="35"/>
      <c r="B61" s="35" t="s">
        <v>122</v>
      </c>
      <c r="D61" s="1">
        <v>65</v>
      </c>
      <c r="E61" s="1">
        <v>64</v>
      </c>
      <c r="F61" s="1">
        <v>64</v>
      </c>
      <c r="G61" s="11">
        <v>64</v>
      </c>
      <c r="H61" s="11">
        <v>64</v>
      </c>
      <c r="I61" s="11">
        <v>64</v>
      </c>
      <c r="J61" s="1">
        <v>64</v>
      </c>
      <c r="K61" s="1">
        <v>63</v>
      </c>
      <c r="L61" s="1">
        <v>63</v>
      </c>
      <c r="M61" s="1">
        <v>63</v>
      </c>
      <c r="N61" s="1">
        <v>62</v>
      </c>
      <c r="O61" s="1">
        <v>61</v>
      </c>
      <c r="Q61" s="76">
        <f>AVERAGE(D61:O61)</f>
        <v>63.416666666666664</v>
      </c>
    </row>
    <row r="62" spans="1:18" x14ac:dyDescent="0.35">
      <c r="A62" s="35"/>
      <c r="B62" s="35" t="s">
        <v>123</v>
      </c>
      <c r="D62" s="1">
        <v>21</v>
      </c>
      <c r="E62" s="1">
        <v>21</v>
      </c>
      <c r="F62" s="1">
        <v>21</v>
      </c>
      <c r="G62" s="11">
        <v>21</v>
      </c>
      <c r="H62" s="11">
        <v>21</v>
      </c>
      <c r="I62" s="11">
        <v>21</v>
      </c>
      <c r="J62" s="1">
        <v>21</v>
      </c>
      <c r="K62" s="1">
        <v>21</v>
      </c>
      <c r="L62" s="1">
        <v>21</v>
      </c>
      <c r="M62" s="1">
        <v>21</v>
      </c>
      <c r="N62" s="1">
        <v>21</v>
      </c>
      <c r="O62" s="1">
        <v>21</v>
      </c>
      <c r="Q62" s="76">
        <f>AVERAGE(D62:O62)</f>
        <v>21</v>
      </c>
    </row>
    <row r="63" spans="1:18" x14ac:dyDescent="0.35">
      <c r="A63" s="35"/>
      <c r="B63" s="36" t="s">
        <v>124</v>
      </c>
      <c r="D63" s="1">
        <v>6</v>
      </c>
      <c r="E63" s="1">
        <v>6</v>
      </c>
      <c r="F63" s="1">
        <v>6</v>
      </c>
      <c r="G63" s="11">
        <v>6</v>
      </c>
      <c r="H63" s="11">
        <v>6</v>
      </c>
      <c r="I63" s="11">
        <v>6</v>
      </c>
      <c r="J63" s="1">
        <v>6</v>
      </c>
      <c r="K63" s="1">
        <v>6</v>
      </c>
      <c r="L63" s="1">
        <v>6</v>
      </c>
      <c r="M63" s="1">
        <v>6</v>
      </c>
      <c r="N63" s="1">
        <v>6</v>
      </c>
      <c r="O63" s="1">
        <v>6</v>
      </c>
      <c r="Q63" s="76">
        <f>AVERAGE(D63:O63)</f>
        <v>6</v>
      </c>
    </row>
    <row r="64" spans="1:18" x14ac:dyDescent="0.35">
      <c r="A64" s="35"/>
      <c r="B64" s="36" t="s">
        <v>114</v>
      </c>
      <c r="D64" s="1">
        <v>1359</v>
      </c>
      <c r="E64" s="1">
        <v>1413</v>
      </c>
      <c r="F64" s="1">
        <v>1429</v>
      </c>
      <c r="G64" s="11">
        <v>1443</v>
      </c>
      <c r="H64" s="11">
        <v>1457</v>
      </c>
      <c r="I64" s="11">
        <v>1472</v>
      </c>
      <c r="J64" s="1">
        <v>1505</v>
      </c>
      <c r="K64" s="1">
        <v>1520</v>
      </c>
      <c r="L64" s="1">
        <v>1540</v>
      </c>
      <c r="M64" s="1">
        <v>1555</v>
      </c>
      <c r="N64" s="1">
        <v>1571</v>
      </c>
      <c r="O64" s="1">
        <v>1591</v>
      </c>
      <c r="Q64" s="76">
        <f>AVERAGE(D64:O64)</f>
        <v>1487.9166666666667</v>
      </c>
    </row>
    <row r="65" spans="1:18" x14ac:dyDescent="0.35">
      <c r="A65" s="35"/>
      <c r="B65" s="36" t="s">
        <v>115</v>
      </c>
      <c r="D65" s="1">
        <v>845</v>
      </c>
      <c r="E65" s="1">
        <v>855</v>
      </c>
      <c r="F65" s="1">
        <v>854</v>
      </c>
      <c r="G65" s="11">
        <v>854</v>
      </c>
      <c r="H65" s="11">
        <v>852</v>
      </c>
      <c r="I65" s="11">
        <v>850</v>
      </c>
      <c r="J65" s="1">
        <v>847</v>
      </c>
      <c r="K65" s="1">
        <v>845</v>
      </c>
      <c r="L65" s="1">
        <v>844</v>
      </c>
      <c r="M65" s="1">
        <v>843</v>
      </c>
      <c r="N65" s="1">
        <v>843</v>
      </c>
      <c r="O65" s="1">
        <v>844</v>
      </c>
      <c r="Q65" s="76">
        <f t="shared" si="11"/>
        <v>848</v>
      </c>
    </row>
    <row r="66" spans="1:18" x14ac:dyDescent="0.35">
      <c r="A66" s="35"/>
      <c r="B66" s="35" t="s">
        <v>125</v>
      </c>
      <c r="D66" s="1">
        <v>117</v>
      </c>
      <c r="E66" s="1">
        <v>116</v>
      </c>
      <c r="F66" s="1">
        <v>117</v>
      </c>
      <c r="G66" s="11">
        <v>117</v>
      </c>
      <c r="H66" s="11">
        <v>116</v>
      </c>
      <c r="I66" s="11">
        <v>117</v>
      </c>
      <c r="J66" s="1">
        <v>152</v>
      </c>
      <c r="K66" s="1">
        <v>161</v>
      </c>
      <c r="L66" s="1">
        <v>164</v>
      </c>
      <c r="M66" s="1">
        <v>164</v>
      </c>
      <c r="N66" s="1">
        <v>164</v>
      </c>
      <c r="O66" s="1">
        <v>167</v>
      </c>
      <c r="Q66" s="76">
        <f>AVERAGE(D66:O66)</f>
        <v>139.33333333333334</v>
      </c>
    </row>
    <row r="67" spans="1:18" x14ac:dyDescent="0.35">
      <c r="A67" s="35"/>
      <c r="B67" s="36" t="s">
        <v>126</v>
      </c>
      <c r="D67" s="1">
        <v>941</v>
      </c>
      <c r="E67" s="1">
        <v>955</v>
      </c>
      <c r="F67" s="1">
        <v>969</v>
      </c>
      <c r="G67" s="11">
        <v>969</v>
      </c>
      <c r="H67" s="11">
        <v>968</v>
      </c>
      <c r="I67" s="11">
        <v>974</v>
      </c>
      <c r="J67" s="1">
        <v>1040</v>
      </c>
      <c r="K67" s="1">
        <v>1049</v>
      </c>
      <c r="L67" s="1">
        <v>1045</v>
      </c>
      <c r="M67" s="1">
        <v>1045</v>
      </c>
      <c r="N67" s="1">
        <v>1078</v>
      </c>
      <c r="O67" s="1">
        <v>1075</v>
      </c>
      <c r="Q67" s="76">
        <f t="shared" si="11"/>
        <v>1009</v>
      </c>
    </row>
    <row r="68" spans="1:18" x14ac:dyDescent="0.35">
      <c r="A68" s="35"/>
      <c r="B68" s="36" t="s">
        <v>128</v>
      </c>
      <c r="D68" s="1">
        <v>0</v>
      </c>
      <c r="E68" s="1">
        <v>0</v>
      </c>
      <c r="F68" s="1">
        <v>0</v>
      </c>
      <c r="G68" s="11">
        <v>0</v>
      </c>
      <c r="H68" s="11">
        <v>0</v>
      </c>
      <c r="I68" s="1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Q68" s="76">
        <f t="shared" si="11"/>
        <v>0</v>
      </c>
    </row>
    <row r="69" spans="1:18" x14ac:dyDescent="0.35">
      <c r="A69" s="35"/>
      <c r="B69" s="36" t="s">
        <v>132</v>
      </c>
      <c r="D69" s="1">
        <v>0</v>
      </c>
      <c r="E69" s="1">
        <v>0</v>
      </c>
      <c r="F69" s="1">
        <v>0</v>
      </c>
      <c r="G69" s="11">
        <v>0</v>
      </c>
      <c r="H69" s="11">
        <v>0</v>
      </c>
      <c r="I69" s="1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Q69" s="76">
        <f t="shared" si="11"/>
        <v>0</v>
      </c>
    </row>
    <row r="70" spans="1:18" x14ac:dyDescent="0.35">
      <c r="A70" s="35"/>
      <c r="B70" s="36" t="s">
        <v>133</v>
      </c>
      <c r="D70" s="1">
        <v>2</v>
      </c>
      <c r="E70" s="1">
        <v>2</v>
      </c>
      <c r="F70" s="1">
        <v>2</v>
      </c>
      <c r="G70" s="11">
        <v>2</v>
      </c>
      <c r="H70" s="11">
        <v>2</v>
      </c>
      <c r="I70" s="11">
        <v>2</v>
      </c>
      <c r="J70" s="1">
        <v>2</v>
      </c>
      <c r="K70" s="1">
        <v>2</v>
      </c>
      <c r="L70" s="1">
        <v>2</v>
      </c>
      <c r="M70" s="1">
        <v>2</v>
      </c>
      <c r="N70" s="1">
        <v>2</v>
      </c>
      <c r="O70" s="1">
        <v>2</v>
      </c>
      <c r="Q70" s="76">
        <f>AVERAGE(D70:O70)</f>
        <v>2</v>
      </c>
    </row>
    <row r="71" spans="1:18" x14ac:dyDescent="0.35">
      <c r="A71" s="35"/>
      <c r="B71" s="36" t="s">
        <v>116</v>
      </c>
      <c r="D71" s="1">
        <v>48</v>
      </c>
      <c r="E71" s="1">
        <v>48</v>
      </c>
      <c r="F71" s="1">
        <v>48</v>
      </c>
      <c r="G71" s="11">
        <v>48</v>
      </c>
      <c r="H71" s="11">
        <v>48</v>
      </c>
      <c r="I71" s="11">
        <v>48</v>
      </c>
      <c r="J71" s="1">
        <v>48</v>
      </c>
      <c r="K71" s="1">
        <v>48</v>
      </c>
      <c r="L71" s="1">
        <v>49</v>
      </c>
      <c r="M71" s="1">
        <v>49</v>
      </c>
      <c r="N71" s="1">
        <v>50</v>
      </c>
      <c r="O71" s="1">
        <v>50</v>
      </c>
      <c r="Q71" s="76">
        <f>AVERAGE(D71:O71)</f>
        <v>48.5</v>
      </c>
    </row>
    <row r="72" spans="1:18" x14ac:dyDescent="0.35">
      <c r="A72" s="35"/>
      <c r="B72" s="36" t="s">
        <v>130</v>
      </c>
      <c r="D72" s="1">
        <v>1</v>
      </c>
      <c r="E72" s="1">
        <v>1</v>
      </c>
      <c r="F72" s="1">
        <v>1</v>
      </c>
      <c r="G72" s="11">
        <v>1</v>
      </c>
      <c r="H72" s="11">
        <v>1</v>
      </c>
      <c r="I72" s="11">
        <v>1</v>
      </c>
      <c r="J72" s="1">
        <v>1</v>
      </c>
      <c r="K72" s="1">
        <v>1</v>
      </c>
      <c r="L72" s="1">
        <v>1</v>
      </c>
      <c r="M72" s="1">
        <v>1</v>
      </c>
      <c r="N72" s="1">
        <v>1</v>
      </c>
      <c r="O72" s="1">
        <v>1</v>
      </c>
      <c r="Q72" s="76">
        <f>AVERAGE(D72:O72)</f>
        <v>1</v>
      </c>
    </row>
    <row r="73" spans="1:18" x14ac:dyDescent="0.35">
      <c r="A73" s="35"/>
      <c r="B73" s="36" t="s">
        <v>117</v>
      </c>
      <c r="D73" s="17">
        <v>37</v>
      </c>
      <c r="E73" s="17">
        <v>39</v>
      </c>
      <c r="F73" s="17">
        <v>37</v>
      </c>
      <c r="G73" s="18">
        <v>38</v>
      </c>
      <c r="H73" s="18">
        <v>38</v>
      </c>
      <c r="I73" s="18">
        <v>40</v>
      </c>
      <c r="J73" s="17">
        <v>44</v>
      </c>
      <c r="K73" s="17">
        <v>43</v>
      </c>
      <c r="L73" s="17">
        <v>45</v>
      </c>
      <c r="M73" s="17">
        <v>43</v>
      </c>
      <c r="N73" s="17">
        <v>41</v>
      </c>
      <c r="O73" s="17">
        <v>41</v>
      </c>
      <c r="Q73" s="77">
        <f t="shared" si="11"/>
        <v>40.5</v>
      </c>
    </row>
    <row r="74" spans="1:18" x14ac:dyDescent="0.35">
      <c r="A74" s="35"/>
      <c r="B74" s="37" t="s">
        <v>118</v>
      </c>
      <c r="D74" s="1">
        <f>SUM(D57:D73)</f>
        <v>6314</v>
      </c>
      <c r="E74" s="1">
        <f t="shared" ref="E74:Q74" si="12">SUM(E57:E73)</f>
        <v>6383</v>
      </c>
      <c r="F74" s="1">
        <f t="shared" si="12"/>
        <v>6391</v>
      </c>
      <c r="G74" s="11">
        <f t="shared" si="12"/>
        <v>6410</v>
      </c>
      <c r="H74" s="11">
        <f t="shared" si="12"/>
        <v>6429</v>
      </c>
      <c r="I74" s="11">
        <f t="shared" si="12"/>
        <v>6450</v>
      </c>
      <c r="J74" s="1">
        <f t="shared" si="12"/>
        <v>6484</v>
      </c>
      <c r="K74" s="1">
        <f t="shared" si="12"/>
        <v>6501</v>
      </c>
      <c r="L74" s="1">
        <f t="shared" si="12"/>
        <v>6516</v>
      </c>
      <c r="M74" s="1">
        <f t="shared" si="12"/>
        <v>6541</v>
      </c>
      <c r="N74" s="1">
        <f t="shared" si="12"/>
        <v>6582</v>
      </c>
      <c r="O74" s="1">
        <f t="shared" si="12"/>
        <v>6617</v>
      </c>
      <c r="Q74" s="29">
        <f t="shared" si="12"/>
        <v>6468.1666666666661</v>
      </c>
    </row>
    <row r="75" spans="1:18" x14ac:dyDescent="0.35">
      <c r="A75" s="35"/>
      <c r="B75" s="38" t="s">
        <v>119</v>
      </c>
      <c r="D75" s="17">
        <v>6314</v>
      </c>
      <c r="E75" s="17">
        <v>6383</v>
      </c>
      <c r="F75" s="17">
        <v>6391</v>
      </c>
      <c r="G75" s="18">
        <v>6410</v>
      </c>
      <c r="H75" s="18">
        <v>6429</v>
      </c>
      <c r="I75" s="18">
        <v>6450</v>
      </c>
      <c r="J75" s="17">
        <v>6484</v>
      </c>
      <c r="K75" s="17">
        <v>6501</v>
      </c>
      <c r="L75" s="17">
        <v>6516</v>
      </c>
      <c r="M75" s="17">
        <v>6541</v>
      </c>
      <c r="N75" s="17">
        <v>6582</v>
      </c>
      <c r="O75" s="17">
        <v>6617</v>
      </c>
      <c r="Q75" s="77">
        <f t="shared" si="11"/>
        <v>6468.166666666667</v>
      </c>
    </row>
    <row r="76" spans="1:18" x14ac:dyDescent="0.35">
      <c r="D76" s="1">
        <f>+D74-D75</f>
        <v>0</v>
      </c>
      <c r="E76" s="1">
        <f t="shared" ref="E76:O76" si="13">+E74-E75</f>
        <v>0</v>
      </c>
      <c r="F76" s="1">
        <f t="shared" si="13"/>
        <v>0</v>
      </c>
      <c r="G76" s="11">
        <f t="shared" si="13"/>
        <v>0</v>
      </c>
      <c r="H76" s="11">
        <f t="shared" si="13"/>
        <v>0</v>
      </c>
      <c r="I76" s="11">
        <f t="shared" si="13"/>
        <v>0</v>
      </c>
      <c r="J76" s="1">
        <f t="shared" si="13"/>
        <v>0</v>
      </c>
      <c r="K76" s="29">
        <f t="shared" si="13"/>
        <v>0</v>
      </c>
      <c r="L76" s="29">
        <f t="shared" si="13"/>
        <v>0</v>
      </c>
      <c r="M76" s="29">
        <f t="shared" si="13"/>
        <v>0</v>
      </c>
      <c r="N76" s="29">
        <f t="shared" si="13"/>
        <v>0</v>
      </c>
      <c r="O76" s="1">
        <f t="shared" si="13"/>
        <v>0</v>
      </c>
      <c r="Q76" s="76">
        <f>+Q74-Q75</f>
        <v>0</v>
      </c>
      <c r="R76" s="22" t="s">
        <v>120</v>
      </c>
    </row>
    <row r="77" spans="1:18" ht="15" customHeight="1" x14ac:dyDescent="0.35">
      <c r="Q77" s="78"/>
    </row>
    <row r="78" spans="1:18" x14ac:dyDescent="0.35">
      <c r="A78" s="39"/>
      <c r="B78" s="40" t="s">
        <v>134</v>
      </c>
      <c r="D78" s="1">
        <f t="shared" ref="D78:O78" si="14">+D16+D40+D52+D74</f>
        <v>442005</v>
      </c>
      <c r="E78" s="1">
        <f t="shared" si="14"/>
        <v>442522</v>
      </c>
      <c r="F78" s="1">
        <f t="shared" si="14"/>
        <v>442603</v>
      </c>
      <c r="G78" s="11">
        <f t="shared" si="14"/>
        <v>443480</v>
      </c>
      <c r="H78" s="11">
        <f t="shared" si="14"/>
        <v>444626</v>
      </c>
      <c r="I78" s="11">
        <f>+I16+I40+I52+I74</f>
        <v>445225</v>
      </c>
      <c r="J78" s="1">
        <f t="shared" si="14"/>
        <v>446209</v>
      </c>
      <c r="K78" s="1">
        <f t="shared" si="14"/>
        <v>446567</v>
      </c>
      <c r="L78" s="1">
        <f t="shared" si="14"/>
        <v>446878</v>
      </c>
      <c r="M78" s="1">
        <f t="shared" si="14"/>
        <v>448135</v>
      </c>
      <c r="N78" s="1">
        <f t="shared" si="14"/>
        <v>448438</v>
      </c>
      <c r="O78" s="1">
        <f t="shared" si="14"/>
        <v>449277</v>
      </c>
      <c r="Q78" s="76">
        <f>+Q16+Q40+Q52+Q74</f>
        <v>445497.08333333337</v>
      </c>
    </row>
    <row r="79" spans="1:18" x14ac:dyDescent="0.35">
      <c r="A79" s="39"/>
      <c r="B79" s="41" t="s">
        <v>46</v>
      </c>
      <c r="D79" s="1">
        <v>442005</v>
      </c>
      <c r="E79" s="1">
        <v>442522</v>
      </c>
      <c r="F79" s="1">
        <v>442603</v>
      </c>
      <c r="G79" s="11">
        <v>443480</v>
      </c>
      <c r="H79" s="11">
        <v>444626</v>
      </c>
      <c r="I79" s="11">
        <v>445225</v>
      </c>
      <c r="J79" s="1">
        <v>446209</v>
      </c>
      <c r="K79" s="1">
        <v>446567</v>
      </c>
      <c r="L79" s="1">
        <v>446878</v>
      </c>
      <c r="M79" s="1">
        <v>448135</v>
      </c>
      <c r="N79" s="1">
        <v>448438</v>
      </c>
      <c r="O79" s="1">
        <v>449279</v>
      </c>
      <c r="Q79" s="76">
        <f>AVERAGE(D79:O79)</f>
        <v>445497.25</v>
      </c>
    </row>
    <row r="80" spans="1:18" x14ac:dyDescent="0.35">
      <c r="D80" s="1">
        <f>+D78-D79</f>
        <v>0</v>
      </c>
      <c r="E80" s="1">
        <f t="shared" ref="E80:Q80" si="15">+E78-E79</f>
        <v>0</v>
      </c>
      <c r="F80" s="1">
        <f t="shared" si="15"/>
        <v>0</v>
      </c>
      <c r="G80" s="11">
        <f t="shared" si="15"/>
        <v>0</v>
      </c>
      <c r="H80" s="11">
        <f t="shared" si="15"/>
        <v>0</v>
      </c>
      <c r="I80" s="11">
        <f t="shared" si="15"/>
        <v>0</v>
      </c>
      <c r="J80" s="1">
        <f t="shared" si="15"/>
        <v>0</v>
      </c>
      <c r="K80" s="1">
        <f t="shared" si="15"/>
        <v>0</v>
      </c>
      <c r="L80" s="1">
        <f t="shared" si="15"/>
        <v>0</v>
      </c>
      <c r="M80" s="1">
        <f t="shared" si="15"/>
        <v>0</v>
      </c>
      <c r="N80" s="1">
        <f t="shared" si="15"/>
        <v>0</v>
      </c>
      <c r="O80" s="1">
        <f t="shared" si="15"/>
        <v>-2</v>
      </c>
      <c r="P80" s="1">
        <f t="shared" si="15"/>
        <v>0</v>
      </c>
      <c r="Q80" s="29">
        <f t="shared" si="15"/>
        <v>-0.16666666662786156</v>
      </c>
    </row>
    <row r="81" spans="1:17" x14ac:dyDescent="0.35">
      <c r="Q81" s="78"/>
    </row>
    <row r="82" spans="1:17" x14ac:dyDescent="0.35">
      <c r="A82" s="78"/>
      <c r="B82" s="78"/>
      <c r="C82" s="78"/>
      <c r="D82" s="29"/>
      <c r="E82" s="29"/>
      <c r="F82" s="29"/>
      <c r="G82" s="30"/>
      <c r="H82" s="30"/>
      <c r="I82" s="30"/>
      <c r="J82" s="29"/>
      <c r="Q82" s="78"/>
    </row>
    <row r="83" spans="1:17" x14ac:dyDescent="0.35">
      <c r="A83" s="79"/>
      <c r="B83" s="79"/>
      <c r="C83" s="79"/>
      <c r="D83" s="79"/>
      <c r="E83" s="79"/>
      <c r="F83" s="79"/>
      <c r="G83" s="79"/>
      <c r="H83" s="79"/>
      <c r="I83" s="79"/>
      <c r="J83" s="29"/>
      <c r="Q83" s="78"/>
    </row>
    <row r="85" spans="1:17" x14ac:dyDescent="0.35">
      <c r="C85" t="s">
        <v>108</v>
      </c>
      <c r="D85" s="1">
        <f>SUM(D6,D22,D57,)</f>
        <v>371318</v>
      </c>
      <c r="E85" s="1">
        <f t="shared" ref="E85:O85" si="16">SUM(E6,E22,E57,)</f>
        <v>371676</v>
      </c>
      <c r="F85" s="1">
        <f t="shared" si="16"/>
        <v>371670</v>
      </c>
      <c r="G85" s="1">
        <f t="shared" si="16"/>
        <v>372410</v>
      </c>
      <c r="H85" s="1">
        <f t="shared" si="16"/>
        <v>373426</v>
      </c>
      <c r="I85" s="1">
        <f t="shared" si="16"/>
        <v>373918</v>
      </c>
      <c r="J85" s="1">
        <f t="shared" si="16"/>
        <v>374757</v>
      </c>
      <c r="K85" s="1">
        <f t="shared" si="16"/>
        <v>375019</v>
      </c>
      <c r="L85" s="1">
        <f t="shared" si="16"/>
        <v>375162</v>
      </c>
      <c r="M85" s="1">
        <f t="shared" si="16"/>
        <v>376258</v>
      </c>
      <c r="N85" s="1">
        <f t="shared" si="16"/>
        <v>376305</v>
      </c>
      <c r="O85" s="1">
        <f t="shared" si="16"/>
        <v>377002</v>
      </c>
      <c r="Q85" s="16">
        <f>SUM(D85:O85)</f>
        <v>4488921</v>
      </c>
    </row>
    <row r="86" spans="1:17" x14ac:dyDescent="0.35">
      <c r="C86" t="s">
        <v>112</v>
      </c>
      <c r="D86" s="1">
        <f>SUM(D10,D24,D45,D59)</f>
        <v>45027</v>
      </c>
      <c r="E86" s="1">
        <f t="shared" ref="E86:O86" si="17">SUM(E10,E24,E45,E59)</f>
        <v>45094</v>
      </c>
      <c r="F86" s="1">
        <f t="shared" si="17"/>
        <v>45094</v>
      </c>
      <c r="G86" s="1">
        <f t="shared" si="17"/>
        <v>45114</v>
      </c>
      <c r="H86" s="1">
        <f t="shared" si="17"/>
        <v>45232</v>
      </c>
      <c r="I86" s="1">
        <f t="shared" si="17"/>
        <v>45285</v>
      </c>
      <c r="J86" s="1">
        <f t="shared" si="17"/>
        <v>45275</v>
      </c>
      <c r="K86" s="1">
        <f t="shared" si="17"/>
        <v>45314</v>
      </c>
      <c r="L86" s="1">
        <f t="shared" si="17"/>
        <v>45396</v>
      </c>
      <c r="M86" s="1">
        <f t="shared" si="17"/>
        <v>45488</v>
      </c>
      <c r="N86" s="1">
        <f t="shared" si="17"/>
        <v>45647</v>
      </c>
      <c r="O86" s="1">
        <f t="shared" si="17"/>
        <v>45717</v>
      </c>
      <c r="Q86" s="16">
        <f>SUM(D86:O86)</f>
        <v>543683</v>
      </c>
    </row>
  </sheetData>
  <pageMargins left="0.7" right="0.7" top="0.75" bottom="0.75" header="0.3" footer="0.3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7" ma:contentTypeDescription="Create a new document." ma:contentTypeScope="" ma:versionID="5d80170ffb4da99ea206e23c270a112f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8aa41f17cc25f6ee40a67028cbc44237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Errata"/>
          <xsd:enumeration value="Base Period Update - Jurisdictional Separation Study"/>
          <xsd:enumeration value="Base Period Update - Revenue Requirement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DR06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027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KY Public Service Commission - PSC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EE21A843-877F-402B-AD37-5E2D9C9B3ED2}"/>
</file>

<file path=customXml/itemProps2.xml><?xml version="1.0" encoding="utf-8"?>
<ds:datastoreItem xmlns:ds="http://schemas.openxmlformats.org/officeDocument/2006/customXml" ds:itemID="{9FADE447-09CF-4941-9CCD-513EF5D749B3}"/>
</file>

<file path=customXml/itemProps3.xml><?xml version="1.0" encoding="utf-8"?>
<ds:datastoreItem xmlns:ds="http://schemas.openxmlformats.org/officeDocument/2006/customXml" ds:itemID="{ED1B9256-8E74-4176-870D-8809B4965388}"/>
</file>

<file path=customXml/itemProps4.xml><?xml version="1.0" encoding="utf-8"?>
<ds:datastoreItem xmlns:ds="http://schemas.openxmlformats.org/officeDocument/2006/customXml" ds:itemID="{9978EFC7-E959-43D8-AFFF-107CCE3D1CA8}"/>
</file>

<file path=customXml/itemProps5.xml><?xml version="1.0" encoding="utf-8"?>
<ds:datastoreItem xmlns:ds="http://schemas.openxmlformats.org/officeDocument/2006/customXml" ds:itemID="{B84E4AA3-6AB9-48DF-B940-0561B27A53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LGE PSC6 Q27 (a)(b)</vt:lpstr>
      <vt:lpstr>kWh and ECR $s</vt:lpstr>
      <vt:lpstr>2018 Cust</vt:lpstr>
      <vt:lpstr>2019 Cust</vt:lpstr>
      <vt:lpstr>2020 Cust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Stephanie</dc:creator>
  <cp:lastModifiedBy>Fackler, Andrea</cp:lastModifiedBy>
  <cp:lastPrinted>2021-04-20T16:05:44Z</cp:lastPrinted>
  <dcterms:created xsi:type="dcterms:W3CDTF">2021-04-19T16:34:00Z</dcterms:created>
  <dcterms:modified xsi:type="dcterms:W3CDTF">2021-04-20T16:05:50Z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2021-04-20T15:25:26Z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2c4f93b2-b419-44e1-9957-f50f6feef69b</vt:lpwstr>
  </property>
  <property fmtid="{D5CDD505-2E9C-101B-9397-08002B2CF9AE}" pid="8" name="MSIP_Label_d662fcd2-3ff9-4261-9b26-9dd5808d0bb4_ContentBits">
    <vt:lpwstr>0</vt:lpwstr>
  </property>
  <property fmtid="{D5CDD505-2E9C-101B-9397-08002B2CF9AE}" pid="9" name="ContentTypeId">
    <vt:lpwstr>0x0101002D0103853DF7894DB347713A7250CD66</vt:lpwstr>
  </property>
</Properties>
</file>