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514C2421-68B8-44C1-895A-AE8D49B20705}" xr6:coauthVersionLast="45" xr6:coauthVersionMax="45" xr10:uidLastSave="{00000000-0000-0000-0000-000000000000}"/>
  <bookViews>
    <workbookView xWindow="28680" yWindow="1740" windowWidth="29040" windowHeight="15840" xr2:uid="{CB35765C-927E-48CC-8683-E944E744EC5E}"/>
  </bookViews>
  <sheets>
    <sheet name="WAC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0" i="1"/>
  <c r="E17" i="1" l="1"/>
  <c r="E19" i="1"/>
  <c r="E16" i="1"/>
  <c r="C17" i="1"/>
  <c r="C18" i="1"/>
  <c r="C19" i="1"/>
  <c r="C16" i="1"/>
  <c r="B20" i="1"/>
  <c r="D19" i="1"/>
  <c r="D18" i="1"/>
  <c r="E18" i="1" s="1"/>
  <c r="D17" i="1"/>
  <c r="D16" i="1"/>
  <c r="B19" i="1"/>
  <c r="B18" i="1"/>
  <c r="B17" i="1"/>
  <c r="B16" i="1"/>
  <c r="B13" i="1"/>
  <c r="B7" i="1"/>
  <c r="C6" i="1" s="1"/>
  <c r="E6" i="1" s="1"/>
  <c r="E20" i="1" l="1"/>
  <c r="C5" i="1"/>
  <c r="E5" i="1" s="1"/>
  <c r="E11" i="1"/>
  <c r="E10" i="1"/>
  <c r="C4" i="1"/>
  <c r="E4" i="1" s="1"/>
  <c r="E7" i="1" s="1"/>
  <c r="E12" i="1"/>
  <c r="E13" i="1" l="1"/>
</calcChain>
</file>

<file path=xl/sharedStrings.xml><?xml version="1.0" encoding="utf-8"?>
<sst xmlns="http://schemas.openxmlformats.org/spreadsheetml/2006/main" count="19" uniqueCount="15">
  <si>
    <t>% of Total</t>
  </si>
  <si>
    <t>Rate</t>
  </si>
  <si>
    <t>Short Term Debt</t>
  </si>
  <si>
    <t>Long Term Debt</t>
  </si>
  <si>
    <t>Equity</t>
  </si>
  <si>
    <t>Total</t>
  </si>
  <si>
    <t>LG&amp;E</t>
  </si>
  <si>
    <t>KU</t>
  </si>
  <si>
    <t>Average Debt Rate</t>
  </si>
  <si>
    <t>KU Short Term Debt</t>
  </si>
  <si>
    <t>KU Long Term Debt</t>
  </si>
  <si>
    <t>LG&amp;E Short Term Debt</t>
  </si>
  <si>
    <t>LG&amp;E Long Term Debt</t>
  </si>
  <si>
    <t>13 Mo Avg Principal</t>
  </si>
  <si>
    <t>13 Mo Avg Weighted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</si>
</sst>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164" fontId="4" fillId="0" borderId="0" xfId="1" applyNumberFormat="1" applyFont="1"/>
    <xf numFmtId="10" fontId="4" fillId="0" borderId="0" xfId="2" applyNumberFormat="1" applyFont="1"/>
    <xf numFmtId="0" fontId="3" fillId="0" borderId="0" xfId="0" applyFont="1"/>
    <xf numFmtId="164" fontId="3" fillId="0" borderId="1" xfId="1" applyNumberFormat="1" applyFont="1" applyBorder="1"/>
    <xf numFmtId="10" fontId="3" fillId="0" borderId="1" xfId="2" applyNumberFormat="1" applyFont="1" applyBorder="1"/>
    <xf numFmtId="164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1D2E-32C5-46CD-B6B6-6617E44F5783}">
  <dimension ref="A2:E20"/>
  <sheetViews>
    <sheetView tabSelected="1" workbookViewId="0">
      <selection activeCell="B2" sqref="B2"/>
    </sheetView>
  </sheetViews>
  <sheetFormatPr defaultRowHeight="15" x14ac:dyDescent="0.25"/>
  <cols>
    <col min="1" max="1" width="22" style="4" bestFit="1" customWidth="1"/>
    <col min="2" max="2" width="15.7109375" style="4" bestFit="1" customWidth="1"/>
    <col min="3" max="3" width="11.140625" style="4" customWidth="1"/>
    <col min="4" max="4" width="7.42578125" style="4" bestFit="1" customWidth="1"/>
    <col min="5" max="5" width="15.140625" style="4" bestFit="1" customWidth="1"/>
    <col min="6" max="16384" width="9.140625" style="4"/>
  </cols>
  <sheetData>
    <row r="2" spans="1:5" ht="29.25" customHeight="1" x14ac:dyDescent="0.25">
      <c r="A2" s="1"/>
      <c r="B2" s="3" t="s">
        <v>13</v>
      </c>
      <c r="C2" s="2" t="s">
        <v>0</v>
      </c>
      <c r="D2" s="2" t="s">
        <v>1</v>
      </c>
      <c r="E2" s="3" t="s">
        <v>14</v>
      </c>
    </row>
    <row r="3" spans="1:5" x14ac:dyDescent="0.25">
      <c r="A3" s="5" t="s">
        <v>7</v>
      </c>
    </row>
    <row r="4" spans="1:5" x14ac:dyDescent="0.25">
      <c r="A4" s="4" t="s">
        <v>2</v>
      </c>
      <c r="B4" s="6">
        <v>79055000.215438023</v>
      </c>
      <c r="C4" s="7">
        <f>B4/$B$7</f>
        <v>1.2756582076215467E-2</v>
      </c>
      <c r="D4" s="7">
        <v>4.5243275567864666E-3</v>
      </c>
      <c r="E4" s="7">
        <f>C4*D4</f>
        <v>5.7714955817829957E-5</v>
      </c>
    </row>
    <row r="5" spans="1:5" x14ac:dyDescent="0.25">
      <c r="A5" s="4" t="s">
        <v>3</v>
      </c>
      <c r="B5" s="6">
        <v>2806496918.1531396</v>
      </c>
      <c r="C5" s="7">
        <f t="shared" ref="C5:C6" si="0">B5/$B$7</f>
        <v>0.45286582993487784</v>
      </c>
      <c r="D5" s="7">
        <v>4.161355717864966E-2</v>
      </c>
      <c r="E5" s="7">
        <f t="shared" ref="E5:E6" si="1">C5*D5</f>
        <v>1.8845358108251671E-2</v>
      </c>
    </row>
    <row r="6" spans="1:5" x14ac:dyDescent="0.25">
      <c r="A6" s="4" t="s">
        <v>4</v>
      </c>
      <c r="B6" s="6">
        <v>3311641008.6330342</v>
      </c>
      <c r="C6" s="7">
        <f t="shared" si="0"/>
        <v>0.53437758798890678</v>
      </c>
      <c r="D6" s="7">
        <v>0.1</v>
      </c>
      <c r="E6" s="7">
        <f t="shared" si="1"/>
        <v>5.3437758798890678E-2</v>
      </c>
    </row>
    <row r="7" spans="1:5" x14ac:dyDescent="0.25">
      <c r="A7" s="8" t="s">
        <v>5</v>
      </c>
      <c r="B7" s="9">
        <f>SUM(B4:B6)</f>
        <v>6197192927.0016117</v>
      </c>
      <c r="C7" s="8"/>
      <c r="D7" s="8"/>
      <c r="E7" s="10">
        <f>SUM(E4:E6)</f>
        <v>7.2340831862960184E-2</v>
      </c>
    </row>
    <row r="9" spans="1:5" x14ac:dyDescent="0.25">
      <c r="A9" s="5" t="s">
        <v>6</v>
      </c>
    </row>
    <row r="10" spans="1:5" x14ac:dyDescent="0.25">
      <c r="A10" s="4" t="s">
        <v>2</v>
      </c>
      <c r="B10" s="6">
        <v>52918211.204192728</v>
      </c>
      <c r="C10" s="7">
        <f>B10/$B$13</f>
        <v>1.0532557339642677E-2</v>
      </c>
      <c r="D10" s="7">
        <v>4.6501770193035953E-3</v>
      </c>
      <c r="E10" s="7">
        <f>C10*D10</f>
        <v>4.8978256095303788E-5</v>
      </c>
    </row>
    <row r="11" spans="1:5" x14ac:dyDescent="0.25">
      <c r="A11" s="4" t="s">
        <v>3</v>
      </c>
      <c r="B11" s="6">
        <v>2287339113.5675297</v>
      </c>
      <c r="C11" s="7">
        <f t="shared" ref="C11:C12" si="2">B11/$B$13</f>
        <v>0.45525972667323794</v>
      </c>
      <c r="D11" s="7">
        <v>4.0413477090558925E-2</v>
      </c>
      <c r="E11" s="7">
        <f t="shared" ref="E11:E12" si="3">C11*D11</f>
        <v>1.839862853416302E-2</v>
      </c>
    </row>
    <row r="12" spans="1:5" x14ac:dyDescent="0.25">
      <c r="A12" s="4" t="s">
        <v>4</v>
      </c>
      <c r="B12" s="6">
        <v>2683993623.762682</v>
      </c>
      <c r="C12" s="7">
        <f t="shared" si="2"/>
        <v>0.53420771598711925</v>
      </c>
      <c r="D12" s="7">
        <v>0.1</v>
      </c>
      <c r="E12" s="7">
        <f t="shared" si="3"/>
        <v>5.3420771598711926E-2</v>
      </c>
    </row>
    <row r="13" spans="1:5" x14ac:dyDescent="0.25">
      <c r="A13" s="8" t="s">
        <v>5</v>
      </c>
      <c r="B13" s="9">
        <f>SUM(B10:B12)</f>
        <v>5024250948.5344048</v>
      </c>
      <c r="C13" s="8"/>
      <c r="D13" s="8"/>
      <c r="E13" s="10">
        <f>SUM(E10:E12)</f>
        <v>7.1868378388970255E-2</v>
      </c>
    </row>
    <row r="15" spans="1:5" x14ac:dyDescent="0.25">
      <c r="A15" s="5" t="s">
        <v>8</v>
      </c>
    </row>
    <row r="16" spans="1:5" x14ac:dyDescent="0.25">
      <c r="A16" s="4" t="s">
        <v>9</v>
      </c>
      <c r="B16" s="11">
        <f>B4</f>
        <v>79055000.215438023</v>
      </c>
      <c r="C16" s="7">
        <f>B16/$B$20</f>
        <v>1.5127800602214901E-2</v>
      </c>
      <c r="D16" s="7">
        <f>D4</f>
        <v>4.5243275567864666E-3</v>
      </c>
      <c r="E16" s="7">
        <f>C16*D16</f>
        <v>6.8443125138171779E-5</v>
      </c>
    </row>
    <row r="17" spans="1:5" x14ac:dyDescent="0.25">
      <c r="A17" s="4" t="s">
        <v>10</v>
      </c>
      <c r="B17" s="11">
        <f>B5</f>
        <v>2806496918.1531396</v>
      </c>
      <c r="C17" s="7">
        <f t="shared" ref="C17:C19" si="4">B17/$B$20</f>
        <v>0.53704541968061892</v>
      </c>
      <c r="D17" s="7">
        <f>D5</f>
        <v>4.161355717864966E-2</v>
      </c>
      <c r="E17" s="7">
        <f t="shared" ref="E17:E19" si="5">C17*D17</f>
        <v>2.2348370279411337E-2</v>
      </c>
    </row>
    <row r="18" spans="1:5" x14ac:dyDescent="0.25">
      <c r="A18" s="4" t="s">
        <v>11</v>
      </c>
      <c r="B18" s="11">
        <f>B10</f>
        <v>52918211.204192728</v>
      </c>
      <c r="C18" s="7">
        <f t="shared" si="4"/>
        <v>1.0126318956945518E-2</v>
      </c>
      <c r="D18" s="7">
        <f>D10</f>
        <v>4.6501770193035953E-3</v>
      </c>
      <c r="E18" s="7">
        <f t="shared" si="5"/>
        <v>4.7089175703726399E-5</v>
      </c>
    </row>
    <row r="19" spans="1:5" x14ac:dyDescent="0.25">
      <c r="A19" s="4" t="s">
        <v>12</v>
      </c>
      <c r="B19" s="11">
        <f>B11</f>
        <v>2287339113.5675297</v>
      </c>
      <c r="C19" s="7">
        <f t="shared" si="4"/>
        <v>0.43770046076022073</v>
      </c>
      <c r="D19" s="7">
        <f>D11</f>
        <v>4.0413477090558925E-2</v>
      </c>
      <c r="E19" s="7">
        <f t="shared" si="5"/>
        <v>1.7688997543460268E-2</v>
      </c>
    </row>
    <row r="20" spans="1:5" x14ac:dyDescent="0.25">
      <c r="B20" s="9">
        <f>SUM(B16:B19)</f>
        <v>5225809243.1402998</v>
      </c>
      <c r="E20" s="10">
        <f>SUM(E16:E19)</f>
        <v>4.0152900123713503E-2</v>
      </c>
    </row>
  </sheetData>
  <pageMargins left="0.7" right="0.7" top="0.75" bottom="0.75" header="0.3" footer="0.3"/>
  <pageSetup orientation="portrait" horizontalDpi="90" verticalDpi="90" r:id="rId1"/>
  <headerFooter>
    <oddFooter>&amp;R&amp;"Times New Roman,Bold"&amp;12Case No. 2020-00350
Attachment to Response to US DOD-FEA Question No. 27
Page &amp;P of &amp;N
Blake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027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U.S. Dept. of Defense/Federal Executive Agencies - DOD/FEA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7A4D2229-2D5D-4358-9FBA-7EC1A2DD4BB4}"/>
</file>

<file path=customXml/itemProps2.xml><?xml version="1.0" encoding="utf-8"?>
<ds:datastoreItem xmlns:ds="http://schemas.openxmlformats.org/officeDocument/2006/customXml" ds:itemID="{507D3183-E66C-423F-979F-AC1F384132C2}"/>
</file>

<file path=customXml/itemProps3.xml><?xml version="1.0" encoding="utf-8"?>
<ds:datastoreItem xmlns:ds="http://schemas.openxmlformats.org/officeDocument/2006/customXml" ds:itemID="{6E0A570F-5055-42D8-9A22-14D6572EC7A6}"/>
</file>

<file path=customXml/itemProps4.xml><?xml version="1.0" encoding="utf-8"?>
<ds:datastoreItem xmlns:ds="http://schemas.openxmlformats.org/officeDocument/2006/customXml" ds:itemID="{90DA6D5E-067B-406A-A97C-BF175E424235}"/>
</file>

<file path=customXml/itemProps5.xml><?xml version="1.0" encoding="utf-8"?>
<ds:datastoreItem xmlns:ds="http://schemas.openxmlformats.org/officeDocument/2006/customXml" ds:itemID="{51E62D47-9CC6-4C4D-8401-D2C6DB23BA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2021-02-07T15:31:13Z</dcterms:created>
  <dcterms:modified xsi:type="dcterms:W3CDTF">2021-02-10T00:50:50Z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2021-02-07T15:31:39Z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60766fb8-4d2f-47ae-8dce-07f6372a360a</vt:lpwstr>
  </property>
  <property fmtid="{D5CDD505-2E9C-101B-9397-08002B2CF9AE}" pid="8" name="MSIP_Label_e965de27-20ef-4eb5-94ff-abaf6a06cb9e_ContentBits">
    <vt:lpwstr>0</vt:lpwstr>
  </property>
  <property fmtid="{D5CDD505-2E9C-101B-9397-08002B2CF9AE}" pid="9" name="ContentTypeId">
    <vt:lpwstr>0x0101002D0103853DF7894DB347713A7250CD66</vt:lpwstr>
  </property>
</Properties>
</file>