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pivotTables/pivotTable2.xml" ContentType="application/vnd.openxmlformats-officedocument.spreadsheetml.pivotTable+xml"/>
  <Override PartName="/xl/drawings/drawing5.xml" ContentType="application/vnd.openxmlformats-officedocument.drawing+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2020 Rate Case\KROGER-2\LG&amp;E\"/>
    </mc:Choice>
  </mc:AlternateContent>
  <xr:revisionPtr revIDLastSave="0" documentId="8_{CB2496A0-B793-4B19-9A56-19A731C9CF71}" xr6:coauthVersionLast="45" xr6:coauthVersionMax="45" xr10:uidLastSave="{00000000-0000-0000-0000-000000000000}"/>
  <bookViews>
    <workbookView xWindow="-110" yWindow="-110" windowWidth="19420" windowHeight="10420" firstSheet="3" activeTab="6" xr2:uid="{F3C8C888-8141-4B33-BB90-F74FE12E1956}"/>
  </bookViews>
  <sheets>
    <sheet name="PRW Expense Recon - LGE p.1" sheetId="1" r:id="rId1"/>
    <sheet name="PowerPlan_CF Adj 2021 p.5" sheetId="4" r:id="rId2"/>
    <sheet name="PowerPlan_CF Adj 2022 p.6" sheetId="5" r:id="rId3"/>
    <sheet name="2021 act Calc p.7" sheetId="6" r:id="rId4"/>
    <sheet name="PowerPlan_CF Adj 2020 p.8" sheetId="7" r:id="rId5"/>
    <sheet name="2021BP Calc p.9" sheetId="8" r:id="rId6"/>
    <sheet name="p.11" sheetId="1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ctualDisbursements">#REF!</definedName>
    <definedName name="Amort_15_2016">#REF!</definedName>
    <definedName name="Amort_15_2017">#REF!</definedName>
    <definedName name="Amort_15_2018">#REF!</definedName>
    <definedName name="Amort_15_2019">#REF!</definedName>
    <definedName name="Amort_15_2020">#REF!</definedName>
    <definedName name="Amort_15_Yr1" localSheetId="5">'[1]Pension - Expense REG 15'!$A$5:$F$15</definedName>
    <definedName name="Amort_15_Yr1">'[1]Pension - Expense REG 15'!$A$5:$F$15</definedName>
    <definedName name="Amort_15_Yr2" localSheetId="5">'[1]Pension - Expense REG 15'!$A$21:$F$31</definedName>
    <definedName name="Amort_15_Yr2">'[1]Pension - Expense REG 15'!$A$21:$F$31</definedName>
    <definedName name="Amort_15_Yr3" localSheetId="5">'[1]Pension - Expense REG 15'!$A$46:$F$56</definedName>
    <definedName name="Amort_15_Yr3">'[1]Pension - Expense REG 15'!$A$46:$F$56</definedName>
    <definedName name="Amort_15_Yr4" localSheetId="5">'[1]Pension - Expense REG 15'!$A$62:$F$72</definedName>
    <definedName name="Amort_15_Yr4">'[1]Pension - Expense REG 15'!$A$62:$F$72</definedName>
    <definedName name="Amort_15_Yr5" localSheetId="5">'[1]Pension - Expense REG 15'!$A$87:$F$97</definedName>
    <definedName name="Amort_15_Yr5">'[1]Pension - Expense REG 15'!$A$87:$F$97</definedName>
    <definedName name="Amort_DC_2016">#REF!</definedName>
    <definedName name="Amort_DC_2017">#REF!</definedName>
    <definedName name="Amort_DC_2018">#REF!</definedName>
    <definedName name="Amort_DC_2019">#REF!</definedName>
    <definedName name="Amort_DC_2020">#REF!</definedName>
    <definedName name="Amort_DC_Yr1" localSheetId="5">'[1]Pension - Expense DC'!$A$5:$J$15</definedName>
    <definedName name="Amort_DC_Yr1">'[1]Pension - Expense DC'!$A$5:$J$15</definedName>
    <definedName name="Amort_DC_Yr2" localSheetId="5">'[1]Pension - Expense DC'!$A$22:$J$32</definedName>
    <definedName name="Amort_DC_Yr2">'[1]Pension - Expense DC'!$A$22:$J$32</definedName>
    <definedName name="Amort_DC_Yr3" localSheetId="5">'[1]Pension - Expense DC'!$A$46:$J$56</definedName>
    <definedName name="Amort_DC_Yr3">'[1]Pension - Expense DC'!$A$46:$J$56</definedName>
    <definedName name="Amort_DC_Yr4" localSheetId="5">'[1]Pension - Expense DC'!$A$63:$J$73</definedName>
    <definedName name="Amort_DC_Yr4">'[1]Pension - Expense DC'!$A$63:$J$73</definedName>
    <definedName name="Amort_DC_Yr5" localSheetId="5">'[1]Pension - Expense DC'!$A$87:$J$97</definedName>
    <definedName name="Amort_DC_Yr5">'[1]Pension - Expense DC'!$A$87:$J$97</definedName>
    <definedName name="AmortSchedule_Hale">#REF!</definedName>
    <definedName name="AmortSchedule_KU">#REF!</definedName>
    <definedName name="AmortSchedule_LGENonUnion">#REF!</definedName>
    <definedName name="AmortSchedule_LGEUnion" localSheetId="4">'[2]PSC Amort Schedule'!$A$6:$X$17</definedName>
    <definedName name="AmortSchedule_LGEUnion" localSheetId="1">'[2]PSC Amort Schedule'!$A$6:$X$17</definedName>
    <definedName name="AmortSchedule_LGEUnion" localSheetId="2">'[2]PSC Amort Schedule'!$A$6:$X$17</definedName>
    <definedName name="AmortSchedule_LGEUnion">'[3]PSC Amort Schedule'!$A$6:$X$17</definedName>
    <definedName name="AmortSchedule_Officer">#REF!</definedName>
    <definedName name="AmortSchedule_PRW_KU_Fin" localSheetId="3">#REF!</definedName>
    <definedName name="AmortSchedule_PRW_KU_Fin" localSheetId="5">#REF!</definedName>
    <definedName name="AmortSchedule_PRW_KU_Fin" localSheetId="4">'[4]PSC Amort Schedule (Financial)'!$A$68:$X$81</definedName>
    <definedName name="AmortSchedule_PRW_KU_Fin" localSheetId="1">'[4]PSC Amort Schedule (Financial)'!$A$68:$X$81</definedName>
    <definedName name="AmortSchedule_PRW_KU_Fin" localSheetId="2">'[4]PSC Amort Schedule (Financial)'!$A$68:$X$81</definedName>
    <definedName name="AmortSchedule_PRW_KU_Fin">'[5]PSC Amort Schedule (Financial)'!$A$68:$X$81</definedName>
    <definedName name="AmortSchedule_PRW_KU_Reg" localSheetId="3">#REF!</definedName>
    <definedName name="AmortSchedule_PRW_KU_Reg" localSheetId="5">#REF!</definedName>
    <definedName name="AmortSchedule_PRW_KU_Reg" localSheetId="4">'[4]PSC Amort Schedule (Regulatory)'!$A$68:$X$81</definedName>
    <definedName name="AmortSchedule_PRW_KU_Reg" localSheetId="1">'[4]PSC Amort Schedule (Regulatory)'!$A$68:$X$81</definedName>
    <definedName name="AmortSchedule_PRW_KU_Reg" localSheetId="2">'[4]PSC Amort Schedule (Regulatory)'!$A$68:$X$81</definedName>
    <definedName name="AmortSchedule_PRW_KU_Reg">'[5]PSC Amort Schedule (Regulatory)'!$A$68:$X$81</definedName>
    <definedName name="AmortSchedule_PRW_LGE_Fin" localSheetId="3">#REF!</definedName>
    <definedName name="AmortSchedule_PRW_LGE_Fin" localSheetId="5">#REF!</definedName>
    <definedName name="AmortSchedule_PRW_LGE_Fin" localSheetId="4">'[4]PSC Amort Schedule (Financial)'!$A$8:$X$21</definedName>
    <definedName name="AmortSchedule_PRW_LGE_Fin" localSheetId="1">'[4]PSC Amort Schedule (Financial)'!$A$8:$X$21</definedName>
    <definedName name="AmortSchedule_PRW_LGE_Fin" localSheetId="2">'[4]PSC Amort Schedule (Financial)'!$A$8:$X$21</definedName>
    <definedName name="AmortSchedule_PRW_LGE_Fin">'[5]PSC Amort Schedule (Financial)'!$A$8:$X$21</definedName>
    <definedName name="AmortSchedule_PRW_LGENonUnion_Reg" localSheetId="3">#REF!</definedName>
    <definedName name="AmortSchedule_PRW_LGENonUnion_Reg" localSheetId="5">#REF!</definedName>
    <definedName name="AmortSchedule_PRW_LGENonUnion_Reg" localSheetId="4">'[4]PSC Amort Schedule (Regulatory)'!$A$8:$X$21</definedName>
    <definedName name="AmortSchedule_PRW_LGENonUnion_Reg" localSheetId="1">'[4]PSC Amort Schedule (Regulatory)'!$A$8:$X$21</definedName>
    <definedName name="AmortSchedule_PRW_LGENonUnion_Reg" localSheetId="2">'[4]PSC Amort Schedule (Regulatory)'!$A$8:$X$21</definedName>
    <definedName name="AmortSchedule_PRW_LGENonUnion_Reg">'[5]PSC Amort Schedule (Regulatory)'!$A$8:$X$21</definedName>
    <definedName name="AmortSchedule_PRW_LGEUnion_Fin" localSheetId="3">#REF!</definedName>
    <definedName name="AmortSchedule_PRW_LGEUnion_Fin" localSheetId="5">#REF!</definedName>
    <definedName name="AmortSchedule_PRW_LGEUnion_Fin" localSheetId="4">'[4]PSC Amort Schedule (Financial)'!$A$109:$X$123</definedName>
    <definedName name="AmortSchedule_PRW_LGEUnion_Fin" localSheetId="1">'[4]PSC Amort Schedule (Financial)'!$A$109:$X$123</definedName>
    <definedName name="AmortSchedule_PRW_LGEUnion_Fin" localSheetId="2">'[4]PSC Amort Schedule (Financial)'!$A$109:$X$123</definedName>
    <definedName name="AmortSchedule_PRW_LGEUnion_Fin">'[5]PSC Amort Schedule (Financial)'!$A$109:$X$123</definedName>
    <definedName name="AmortSchedule_PRW_LGEUnion_Reg" localSheetId="3">#REF!</definedName>
    <definedName name="AmortSchedule_PRW_LGEUnion_Reg" localSheetId="5">#REF!</definedName>
    <definedName name="AmortSchedule_PRW_LGEUnion_Reg" localSheetId="4">'[4]PSC Amort Schedule (Regulatory)'!$A$109:$X$123</definedName>
    <definedName name="AmortSchedule_PRW_LGEUnion_Reg" localSheetId="1">'[4]PSC Amort Schedule (Regulatory)'!$A$109:$X$123</definedName>
    <definedName name="AmortSchedule_PRW_LGEUnion_Reg" localSheetId="2">'[4]PSC Amort Schedule (Regulatory)'!$A$109:$X$123</definedName>
    <definedName name="AmortSchedule_PRW_LGEUnion_Reg">'[5]PSC Amort Schedule (Regulatory)'!$A$109:$X$123</definedName>
    <definedName name="AmortSchedule_PRW_LPI_Fin" localSheetId="3">#REF!</definedName>
    <definedName name="AmortSchedule_PRW_LPI_Fin" localSheetId="5">#REF!</definedName>
    <definedName name="AmortSchedule_PRW_LPI_Fin" localSheetId="4">'[4]PSC Amort Schedule (Financial)'!$A$48:$X$59</definedName>
    <definedName name="AmortSchedule_PRW_LPI_Fin" localSheetId="1">'[4]PSC Amort Schedule (Financial)'!$A$48:$X$59</definedName>
    <definedName name="AmortSchedule_PRW_LPI_Fin" localSheetId="2">'[4]PSC Amort Schedule (Financial)'!$A$48:$X$59</definedName>
    <definedName name="AmortSchedule_PRW_LPI_Fin">'[5]PSC Amort Schedule (Financial)'!$A$48:$X$59</definedName>
    <definedName name="AmortSchedule_PRW_LPI_Reg" localSheetId="3">#REF!</definedName>
    <definedName name="AmortSchedule_PRW_LPI_Reg" localSheetId="5">#REF!</definedName>
    <definedName name="AmortSchedule_PRW_LPI_Reg" localSheetId="4">'[4]PSC Amort Schedule (Regulatory)'!$A$48:$X$59</definedName>
    <definedName name="AmortSchedule_PRW_LPI_Reg" localSheetId="1">'[4]PSC Amort Schedule (Regulatory)'!$A$48:$X$59</definedName>
    <definedName name="AmortSchedule_PRW_LPI_Reg" localSheetId="2">'[4]PSC Amort Schedule (Regulatory)'!$A$48:$X$59</definedName>
    <definedName name="AmortSchedule_PRW_LPI_Reg">'[5]PSC Amort Schedule (Regulatory)'!$A$48:$X$59</definedName>
    <definedName name="AmortSchedule_PRW_Servco_Fin" localSheetId="3">#REF!</definedName>
    <definedName name="AmortSchedule_PRW_Servco_Fin" localSheetId="5">#REF!</definedName>
    <definedName name="AmortSchedule_PRW_Servco_Fin" localSheetId="4">'[4]PSC Amort Schedule (Financial)'!$A$28:$X$39</definedName>
    <definedName name="AmortSchedule_PRW_Servco_Fin" localSheetId="1">'[4]PSC Amort Schedule (Financial)'!$A$28:$X$39</definedName>
    <definedName name="AmortSchedule_PRW_Servco_Fin" localSheetId="2">'[4]PSC Amort Schedule (Financial)'!$A$28:$X$39</definedName>
    <definedName name="AmortSchedule_PRW_Servco_Fin">'[5]PSC Amort Schedule (Financial)'!$A$28:$X$39</definedName>
    <definedName name="AmortSchedule_PRW_Servco_Reg" localSheetId="3">#REF!</definedName>
    <definedName name="AmortSchedule_PRW_Servco_Reg" localSheetId="5">#REF!</definedName>
    <definedName name="AmortSchedule_PRW_Servco_Reg" localSheetId="4">'[4]PSC Amort Schedule (Regulatory)'!$A$28:$X$39</definedName>
    <definedName name="AmortSchedule_PRW_Servco_Reg" localSheetId="1">'[4]PSC Amort Schedule (Regulatory)'!$A$28:$X$39</definedName>
    <definedName name="AmortSchedule_PRW_Servco_Reg" localSheetId="2">'[4]PSC Amort Schedule (Regulatory)'!$A$28:$X$39</definedName>
    <definedName name="AmortSchedule_PRW_Servco_Reg">'[5]PSC Amort Schedule (Regulatory)'!$A$28:$X$39</definedName>
    <definedName name="AmortSchedule_PRW_WKE_Fin" localSheetId="3">#REF!</definedName>
    <definedName name="AmortSchedule_PRW_WKE_Fin" localSheetId="5">#REF!</definedName>
    <definedName name="AmortSchedule_PRW_WKE_Fin" localSheetId="4">'[4]PSC Amort Schedule (Financial)'!$A$88:$X$99</definedName>
    <definedName name="AmortSchedule_PRW_WKE_Fin" localSheetId="1">'[4]PSC Amort Schedule (Financial)'!$A$88:$X$99</definedName>
    <definedName name="AmortSchedule_PRW_WKE_Fin" localSheetId="2">'[4]PSC Amort Schedule (Financial)'!$A$88:$X$99</definedName>
    <definedName name="AmortSchedule_PRW_WKE_Fin">'[5]PSC Amort Schedule (Financial)'!$A$88:$X$99</definedName>
    <definedName name="AmortSchedule_PRW_WKE_Reg" localSheetId="3">#REF!</definedName>
    <definedName name="AmortSchedule_PRW_WKE_Reg" localSheetId="5">#REF!</definedName>
    <definedName name="AmortSchedule_PRW_WKE_Reg" localSheetId="4">'[4]PSC Amort Schedule (Regulatory)'!$A$88:$X$99</definedName>
    <definedName name="AmortSchedule_PRW_WKE_Reg" localSheetId="1">'[4]PSC Amort Schedule (Regulatory)'!$A$88:$X$99</definedName>
    <definedName name="AmortSchedule_PRW_WKE_Reg" localSheetId="2">'[4]PSC Amort Schedule (Regulatory)'!$A$88:$X$99</definedName>
    <definedName name="AmortSchedule_PRW_WKE_Reg">'[5]PSC Amort Schedule (Regulatory)'!$A$88:$X$99</definedName>
    <definedName name="AmortSchedule_PRW_WKEUnion_Fin" localSheetId="3">#REF!</definedName>
    <definedName name="AmortSchedule_PRW_WKEUnion_Fin" localSheetId="5">#REF!</definedName>
    <definedName name="AmortSchedule_PRW_WKEUnion_Fin" localSheetId="4">'[4]PSC Amort Schedule (Financial)'!$A$129:$X$140</definedName>
    <definedName name="AmortSchedule_PRW_WKEUnion_Fin" localSheetId="1">'[4]PSC Amort Schedule (Financial)'!$A$129:$X$140</definedName>
    <definedName name="AmortSchedule_PRW_WKEUnion_Fin" localSheetId="2">'[4]PSC Amort Schedule (Financial)'!$A$129:$X$140</definedName>
    <definedName name="AmortSchedule_PRW_WKEUnion_Fin">'[5]PSC Amort Schedule (Financial)'!$A$129:$X$140</definedName>
    <definedName name="AmortSchedule_PRW_WKEUnion_reg" localSheetId="3">#REF!</definedName>
    <definedName name="AmortSchedule_PRW_WKEUnion_reg" localSheetId="5">#REF!</definedName>
    <definedName name="AmortSchedule_PRW_WKEUnion_reg" localSheetId="4">'[4]PSC Amort Schedule (Regulatory)'!$A$129:$X$140</definedName>
    <definedName name="AmortSchedule_PRW_WKEUnion_reg" localSheetId="1">'[4]PSC Amort Schedule (Regulatory)'!$A$129:$X$140</definedName>
    <definedName name="AmortSchedule_PRW_WKEUnion_reg" localSheetId="2">'[4]PSC Amort Schedule (Regulatory)'!$A$129:$X$140</definedName>
    <definedName name="AmortSchedule_PRW_WKEUnion_reg">'[5]PSC Amort Schedule (Regulatory)'!$A$129:$X$140</definedName>
    <definedName name="AmortSchedule_Restoration">#REF!</definedName>
    <definedName name="AmortSchedule_ServCo">#REF!</definedName>
    <definedName name="AmortSchedule_Servco_Reg">#REF!</definedName>
    <definedName name="AmortSchedule_WKE">#REF!</definedName>
    <definedName name="AmortSchedule_WKEUnion">#REF!</definedName>
    <definedName name="BOY_Hale_PBO">#REF!</definedName>
    <definedName name="BOY_KU_ABO">#REF!</definedName>
    <definedName name="BOY_KU_ABOSC">#REF!</definedName>
    <definedName name="BOY_KU_ExpDis">#REF!</definedName>
    <definedName name="BOY_KU_PBO" localSheetId="4">'[6]Expense Liability Input'!$H$19</definedName>
    <definedName name="BOY_KU_PBO" localSheetId="1">'[6]Expense Liability Input'!$H$19</definedName>
    <definedName name="BOY_KU_PBO" localSheetId="2">'[6]Expense Liability Input'!$H$19</definedName>
    <definedName name="BOY_KU_PBO">'[7]Expense Liability Input'!$H$19</definedName>
    <definedName name="BOY_KU_PBOSC">#REF!</definedName>
    <definedName name="BOY_LGENonUnion_ABO">#REF!</definedName>
    <definedName name="BOY_LGENonUnion_ABOSC">#REF!</definedName>
    <definedName name="BOY_LGENonUnion_ExpDis">#REF!</definedName>
    <definedName name="BOY_LGENonUnion_PBO" localSheetId="4">'[6]Expense Liability Input'!$B$19</definedName>
    <definedName name="BOY_LGENonUnion_PBO" localSheetId="1">'[6]Expense Liability Input'!$B$19</definedName>
    <definedName name="BOY_LGENonUnion_PBO" localSheetId="2">'[6]Expense Liability Input'!$B$19</definedName>
    <definedName name="BOY_LGENonUnion_PBO">'[7]Expense Liability Input'!$B$19</definedName>
    <definedName name="BOY_LGENonUnion_PBOSC">#REF!</definedName>
    <definedName name="BOY_LGEUnion_ABO">#REF!</definedName>
    <definedName name="BOY_LGEUnion_ABOSC">#REF!</definedName>
    <definedName name="BOY_LGEUnion_ExpDis">#REF!</definedName>
    <definedName name="BOY_LGEUnion_PBO" localSheetId="4">'[6]Expense Liability Input'!$B$34</definedName>
    <definedName name="BOY_LGEUnion_PBO" localSheetId="1">'[6]Expense Liability Input'!$B$34</definedName>
    <definedName name="BOY_LGEUnion_PBO" localSheetId="2">'[6]Expense Liability Input'!$B$34</definedName>
    <definedName name="BOY_LGEUnion_PBO">'[7]Expense Liability Input'!$B$34</definedName>
    <definedName name="BOY_LGEUnion_PBOSC">#REF!</definedName>
    <definedName name="BOY_Officer_pbo">#REF!</definedName>
    <definedName name="BOY_PRW_KU_ExpDis" localSheetId="3">#REF!</definedName>
    <definedName name="BOY_PRW_KU_ExpDis" localSheetId="5">#REF!</definedName>
    <definedName name="BOY_PRW_KU_ExpDis" localSheetId="4">[4]Input!$B$80</definedName>
    <definedName name="BOY_PRW_KU_ExpDis" localSheetId="1">[4]Input!$B$80</definedName>
    <definedName name="BOY_PRW_KU_ExpDis" localSheetId="2">[4]Input!$B$80</definedName>
    <definedName name="BOY_PRW_KU_ExpDis">[5]Input!$B$80</definedName>
    <definedName name="BOY_PRW_KU_PBO" localSheetId="3">#REF!</definedName>
    <definedName name="BOY_PRW_KU_PBO" localSheetId="5">#REF!</definedName>
    <definedName name="BOY_PRW_KU_PBO" localSheetId="4">[4]Input!$B$64</definedName>
    <definedName name="BOY_PRW_KU_PBO" localSheetId="1">[4]Input!$B$64</definedName>
    <definedName name="BOY_PRW_KU_PBO" localSheetId="2">[4]Input!$B$64</definedName>
    <definedName name="BOY_PRW_KU_PBO">[5]Input!$B$64</definedName>
    <definedName name="BOY_PRW_KU_PBOSC" localSheetId="3">#REF!</definedName>
    <definedName name="BOY_PRW_KU_PBOSC" localSheetId="5">#REF!</definedName>
    <definedName name="BOY_PRW_KU_PBOSC" localSheetId="4">[4]Input!$B$72</definedName>
    <definedName name="BOY_PRW_KU_PBOSC" localSheetId="1">[4]Input!$B$72</definedName>
    <definedName name="BOY_PRW_KU_PBOSC" localSheetId="2">[4]Input!$B$72</definedName>
    <definedName name="BOY_PRW_KU_PBOSC">[5]Input!$B$72</definedName>
    <definedName name="BOY_PRW_LGE_ExpDis" localSheetId="3">#REF!</definedName>
    <definedName name="BOY_PRW_LGE_ExpDis" localSheetId="5">#REF!</definedName>
    <definedName name="BOY_PRW_LGE_ExpDis" localSheetId="4">[4]Input!$B$77</definedName>
    <definedName name="BOY_PRW_LGE_ExpDis" localSheetId="1">[4]Input!$B$77</definedName>
    <definedName name="BOY_PRW_LGE_ExpDis" localSheetId="2">[4]Input!$B$77</definedName>
    <definedName name="BOY_PRW_LGE_ExpDis">[5]Input!$B$77</definedName>
    <definedName name="BOY_PRW_LGE_PBO" localSheetId="3">#REF!</definedName>
    <definedName name="BOY_PRW_LGE_PBO" localSheetId="5">#REF!</definedName>
    <definedName name="BOY_PRW_LGE_PBO" localSheetId="4">[4]Input!$B$61</definedName>
    <definedName name="BOY_PRW_LGE_PBO" localSheetId="1">[4]Input!$B$61</definedName>
    <definedName name="BOY_PRW_LGE_PBO" localSheetId="2">[4]Input!$B$61</definedName>
    <definedName name="BOY_PRW_LGE_PBO">[5]Input!$B$61</definedName>
    <definedName name="BOY_PRW_LGE_PBOSC" localSheetId="3">#REF!</definedName>
    <definedName name="BOY_PRW_LGE_PBOSC" localSheetId="5">#REF!</definedName>
    <definedName name="BOY_PRW_LGE_PBOSC" localSheetId="4">[4]Input!$B$69</definedName>
    <definedName name="BOY_PRW_LGE_PBOSC" localSheetId="1">[4]Input!$B$69</definedName>
    <definedName name="BOY_PRW_LGE_PBOSC" localSheetId="2">[4]Input!$B$69</definedName>
    <definedName name="BOY_PRW_LGE_PBOSC">[5]Input!$B$69</definedName>
    <definedName name="BOY_PRW_LGEunion_ExpDis" localSheetId="3">#REF!</definedName>
    <definedName name="BOY_PRW_LGEunion_ExpDis" localSheetId="5">#REF!</definedName>
    <definedName name="BOY_PRW_LGEunion_ExpDis" localSheetId="4">[4]Input!$B$82</definedName>
    <definedName name="BOY_PRW_LGEunion_ExpDis" localSheetId="1">[4]Input!$B$82</definedName>
    <definedName name="BOY_PRW_LGEunion_ExpDis" localSheetId="2">[4]Input!$B$82</definedName>
    <definedName name="BOY_PRW_LGEunion_ExpDis">[5]Input!$B$82</definedName>
    <definedName name="BOY_PRW_LGEUnion_PBO" localSheetId="3">#REF!</definedName>
    <definedName name="BOY_PRW_LGEUnion_PBO" localSheetId="5">#REF!</definedName>
    <definedName name="BOY_PRW_LGEUnion_PBO" localSheetId="4">[4]Input!$B$66</definedName>
    <definedName name="BOY_PRW_LGEUnion_PBO" localSheetId="1">[4]Input!$B$66</definedName>
    <definedName name="BOY_PRW_LGEUnion_PBO" localSheetId="2">[4]Input!$B$66</definedName>
    <definedName name="BOY_PRW_LGEUnion_PBO">[5]Input!$B$66</definedName>
    <definedName name="BOY_PRW_LGEUnion_PBOSC" localSheetId="3">#REF!</definedName>
    <definedName name="BOY_PRW_LGEUnion_PBOSC" localSheetId="5">#REF!</definedName>
    <definedName name="BOY_PRW_LGEUnion_PBOSC" localSheetId="4">[4]Input!$B$74</definedName>
    <definedName name="BOY_PRW_LGEUnion_PBOSC" localSheetId="1">[4]Input!$B$74</definedName>
    <definedName name="BOY_PRW_LGEUnion_PBOSC" localSheetId="2">[4]Input!$B$74</definedName>
    <definedName name="BOY_PRW_LGEUnion_PBOSC">[5]Input!$B$74</definedName>
    <definedName name="BOY_PRW_LPI_ExpDis" localSheetId="3">#REF!</definedName>
    <definedName name="BOY_PRW_LPI_ExpDis" localSheetId="5">#REF!</definedName>
    <definedName name="BOY_PRW_LPI_ExpDis" localSheetId="4">[4]Input!$B$79</definedName>
    <definedName name="BOY_PRW_LPI_ExpDis" localSheetId="1">[4]Input!$B$79</definedName>
    <definedName name="BOY_PRW_LPI_ExpDis" localSheetId="2">[4]Input!$B$79</definedName>
    <definedName name="BOY_PRW_LPI_ExpDis">[5]Input!$B$79</definedName>
    <definedName name="BOY_PRW_LPI_PBO" localSheetId="3">#REF!</definedName>
    <definedName name="BOY_PRW_LPI_PBO" localSheetId="5">#REF!</definedName>
    <definedName name="BOY_PRW_LPI_PBO" localSheetId="4">[4]Input!$B$63</definedName>
    <definedName name="BOY_PRW_LPI_PBO" localSheetId="1">[4]Input!$B$63</definedName>
    <definedName name="BOY_PRW_LPI_PBO" localSheetId="2">[4]Input!$B$63</definedName>
    <definedName name="BOY_PRW_LPI_PBO">[5]Input!$B$63</definedName>
    <definedName name="BOY_PRW_ServCo_ExpDis" localSheetId="3">#REF!</definedName>
    <definedName name="BOY_PRW_ServCo_ExpDis" localSheetId="5">#REF!</definedName>
    <definedName name="BOY_PRW_ServCo_ExpDis" localSheetId="4">[4]Input!$B$78</definedName>
    <definedName name="BOY_PRW_ServCo_ExpDis" localSheetId="1">[4]Input!$B$78</definedName>
    <definedName name="BOY_PRW_ServCo_ExpDis" localSheetId="2">[4]Input!$B$78</definedName>
    <definedName name="BOY_PRW_ServCo_ExpDis">[5]Input!$B$78</definedName>
    <definedName name="BOY_PRW_ServCo_PBO" localSheetId="3">#REF!</definedName>
    <definedName name="BOY_PRW_ServCo_PBO" localSheetId="5">#REF!</definedName>
    <definedName name="BOY_PRW_ServCo_PBO" localSheetId="4">[4]Input!$B$62</definedName>
    <definedName name="BOY_PRW_ServCo_PBO" localSheetId="1">[4]Input!$B$62</definedName>
    <definedName name="BOY_PRW_ServCo_PBO" localSheetId="2">[4]Input!$B$62</definedName>
    <definedName name="BOY_PRW_ServCo_PBO">[5]Input!$B$62</definedName>
    <definedName name="BOY_PRW_ServCo_PBOSC" localSheetId="3">#REF!</definedName>
    <definedName name="BOY_PRW_ServCo_PBOSC" localSheetId="5">#REF!</definedName>
    <definedName name="BOY_PRW_ServCo_PBOSC" localSheetId="4">[4]Input!$B$70</definedName>
    <definedName name="BOY_PRW_ServCo_PBOSC" localSheetId="1">[4]Input!$B$70</definedName>
    <definedName name="BOY_PRW_ServCo_PBOSC" localSheetId="2">[4]Input!$B$70</definedName>
    <definedName name="BOY_PRW_ServCo_PBOSC">[5]Input!$B$70</definedName>
    <definedName name="BOY_PRW_WKE_ExpDis" localSheetId="3">#REF!</definedName>
    <definedName name="BOY_PRW_WKE_ExpDis" localSheetId="5">#REF!</definedName>
    <definedName name="BOY_PRW_WKE_ExpDis" localSheetId="4">[4]Input!$B$81</definedName>
    <definedName name="BOY_PRW_WKE_ExpDis" localSheetId="1">[4]Input!$B$81</definedName>
    <definedName name="BOY_PRW_WKE_ExpDis" localSheetId="2">[4]Input!$B$81</definedName>
    <definedName name="BOY_PRW_WKE_ExpDis">#REF!</definedName>
    <definedName name="BOY_PRW_WKE_PBO" localSheetId="3">#REF!</definedName>
    <definedName name="BOY_PRW_WKE_PBO" localSheetId="5">#REF!</definedName>
    <definedName name="BOY_PRW_WKE_PBO" localSheetId="4">[4]Input!$B$65</definedName>
    <definedName name="BOY_PRW_WKE_PBO" localSheetId="1">[4]Input!$B$65</definedName>
    <definedName name="BOY_PRW_WKE_PBO" localSheetId="2">[4]Input!$B$65</definedName>
    <definedName name="BOY_PRW_WKE_PBO">#REF!</definedName>
    <definedName name="BOY_PRW_WKE_PBOSC" localSheetId="3">#REF!</definedName>
    <definedName name="BOY_PRW_WKE_PBOSC" localSheetId="5">#REF!</definedName>
    <definedName name="BOY_PRW_WKE_PBOSC" localSheetId="4">[4]Input!$B$73</definedName>
    <definedName name="BOY_PRW_WKE_PBOSC" localSheetId="1">[4]Input!$B$73</definedName>
    <definedName name="BOY_PRW_WKE_PBOSC" localSheetId="2">[4]Input!$B$73</definedName>
    <definedName name="BOY_PRW_WKE_PBOSC">#REF!</definedName>
    <definedName name="BOY_PRW_WKEUnion_ExpDis" localSheetId="3">#REF!</definedName>
    <definedName name="BOY_PRW_WKEUnion_ExpDis" localSheetId="5">#REF!</definedName>
    <definedName name="BOY_PRW_WKEUnion_ExpDis" localSheetId="4">[4]Input!$B$83</definedName>
    <definedName name="BOY_PRW_WKEUnion_ExpDis" localSheetId="1">[4]Input!$B$83</definedName>
    <definedName name="BOY_PRW_WKEUnion_ExpDis" localSheetId="2">[4]Input!$B$83</definedName>
    <definedName name="BOY_PRW_WKEUnion_ExpDis">[5]Input!$B$83</definedName>
    <definedName name="BOY_PRW_WKEUnion_PBO" localSheetId="3">#REF!</definedName>
    <definedName name="BOY_PRW_WKEUnion_PBO" localSheetId="5">#REF!</definedName>
    <definedName name="BOY_PRW_WKEUnion_PBO" localSheetId="4">[4]Input!$B$67</definedName>
    <definedName name="BOY_PRW_WKEUnion_PBO" localSheetId="1">[4]Input!$B$67</definedName>
    <definedName name="BOY_PRW_WKEUnion_PBO" localSheetId="2">[4]Input!$B$67</definedName>
    <definedName name="BOY_PRW_WKEUnion_PBO">[5]Input!$B$67</definedName>
    <definedName name="BOY_PRW_WKEUnion_PBOSC" localSheetId="3">#REF!</definedName>
    <definedName name="BOY_PRW_WKEUnion_PBOSC" localSheetId="5">#REF!</definedName>
    <definedName name="BOY_PRW_WKEUnion_PBOSC" localSheetId="4">[4]Input!$B$75</definedName>
    <definedName name="BOY_PRW_WKEUnion_PBOSC" localSheetId="1">[4]Input!$B$75</definedName>
    <definedName name="BOY_PRW_WKEUnion_PBOSC" localSheetId="2">[4]Input!$B$75</definedName>
    <definedName name="BOY_PRW_WKEUnion_PBOSC">[5]Input!$B$75</definedName>
    <definedName name="BOY_Restoration_PBO">#REF!</definedName>
    <definedName name="BOY_ServCo_ABO">#REF!</definedName>
    <definedName name="BOY_ServCo_ABOSC">#REF!</definedName>
    <definedName name="BOY_ServCo_ExpDis">#REF!</definedName>
    <definedName name="BOY_ServCo_PBO" localSheetId="4">'[6]Expense Liability Input'!$E$19</definedName>
    <definedName name="BOY_ServCo_PBO" localSheetId="1">'[6]Expense Liability Input'!$E$19</definedName>
    <definedName name="BOY_ServCo_PBO" localSheetId="2">'[6]Expense Liability Input'!$E$19</definedName>
    <definedName name="BOY_ServCo_PBO">'[7]Expense Liability Input'!$E$19</definedName>
    <definedName name="BOY_ServCo_PBOSC">#REF!</definedName>
    <definedName name="BOY_WKE_ABO">#REF!</definedName>
    <definedName name="BOY_WKE_ABOSC">#REF!</definedName>
    <definedName name="BOY_WKE_ExpDis">#REF!</definedName>
    <definedName name="BOY_WKE_PBO" localSheetId="4">'[6]Expense Liability Input'!$K$19</definedName>
    <definedName name="BOY_WKE_PBO" localSheetId="1">'[6]Expense Liability Input'!$K$19</definedName>
    <definedName name="BOY_WKE_PBO" localSheetId="2">'[6]Expense Liability Input'!$K$19</definedName>
    <definedName name="BOY_WKE_PBO">'[7]Expense Liability Input'!$K$19</definedName>
    <definedName name="BOY_WKE_PBOSC">#REF!</definedName>
    <definedName name="BOY_WKEUnion_ABO">#REF!</definedName>
    <definedName name="BOY_WKEUnion_ABOSC">#REF!</definedName>
    <definedName name="BOY_WKEUnion_ExpDis">#REF!</definedName>
    <definedName name="BOY_WKEUnion_PBO" localSheetId="4">'[6]Expense Liability Input'!$B$49</definedName>
    <definedName name="BOY_WKEUnion_PBO" localSheetId="1">'[6]Expense Liability Input'!$B$49</definedName>
    <definedName name="BOY_WKEUnion_PBO" localSheetId="2">'[6]Expense Liability Input'!$B$49</definedName>
    <definedName name="BOY_WKEUnion_PBO">'[7]Expense Liability Input'!$B$49</definedName>
    <definedName name="BOY_WKEUnion_PBOSC">#REF!</definedName>
    <definedName name="BudgetDate1">'[8]BudgetYr1 Calculations'!$C$40</definedName>
    <definedName name="BudgetDate2">#REF!</definedName>
    <definedName name="CY_Hale_abo_eoy">#REF!</definedName>
    <definedName name="CY_Hale_Amort_planChange">#REF!</definedName>
    <definedName name="CY_Hale_bp">#REF!</definedName>
    <definedName name="CY_Hale_Contrib">#REF!</definedName>
    <definedName name="CY_Hale_discomp">#REF!</definedName>
    <definedName name="CY_Hale_Disrate">#REF!</definedName>
    <definedName name="CY_Hale_expcomp">#REF!</definedName>
    <definedName name="CY_Hale_netact">#REF!</definedName>
    <definedName name="CY_Hale_netamt_eoy">#REF!</definedName>
    <definedName name="CY_Hale_pbo_eoy">#REF!</definedName>
    <definedName name="CY_Hale_PlanChange">#REF!</definedName>
    <definedName name="CY_Hale_PSC">#REF!</definedName>
    <definedName name="CY_KU_ABO_EOY">#REF!</definedName>
    <definedName name="CY_KU_AFS_dis">#REF!</definedName>
    <definedName name="CY_KU_AFS_exp">#REF!</definedName>
    <definedName name="CY_KU_Amort" localSheetId="4">[2]Input!$B$173</definedName>
    <definedName name="CY_KU_Amort" localSheetId="1">[2]Input!$B$173</definedName>
    <definedName name="CY_KU_Amort" localSheetId="2">[2]Input!$B$173</definedName>
    <definedName name="CY_KU_Amort">[3]Input!$B$173</definedName>
    <definedName name="CY_KU_Amort_PlanChange" localSheetId="3">#REF!</definedName>
    <definedName name="CY_KU_Amort_PlanChange" localSheetId="5">#REF!</definedName>
    <definedName name="CY_KU_Amort_PlanChange" localSheetId="4">#REF!</definedName>
    <definedName name="CY_KU_Amort_PlanChange" localSheetId="1">#REF!</definedName>
    <definedName name="CY_KU_Amort_PlanChange" localSheetId="2">#REF!</definedName>
    <definedName name="CY_KU_Amort_PlanChange">#REF!</definedName>
    <definedName name="CY_KU_Base">#REF!</definedName>
    <definedName name="CY_KU_BP">#REF!</definedName>
    <definedName name="CY_KU_BP_expected">#REF!</definedName>
    <definedName name="CY_KU_Comp">#REF!</definedName>
    <definedName name="CY_KU_Contrib">#REF!</definedName>
    <definedName name="CY_KU_DisComp" localSheetId="4">[2]Input!$B$88</definedName>
    <definedName name="CY_KU_DisComp" localSheetId="1">[2]Input!$B$88</definedName>
    <definedName name="CY_KU_DisComp" localSheetId="2">[2]Input!$B$88</definedName>
    <definedName name="CY_KU_DisComp">[3]Input!$B$88</definedName>
    <definedName name="CY_KU_DisEROA" localSheetId="4">[2]Input!$B$81</definedName>
    <definedName name="CY_KU_DisEROA" localSheetId="1">[2]Input!$B$81</definedName>
    <definedName name="CY_KU_DisEROA" localSheetId="2">[2]Input!$B$81</definedName>
    <definedName name="CY_KU_DisEROA">[3]Input!$B$81</definedName>
    <definedName name="CY_KU_Disrate" localSheetId="4">[2]Input!$B$74</definedName>
    <definedName name="CY_KU_Disrate" localSheetId="1">[2]Input!$B$74</definedName>
    <definedName name="CY_KU_Disrate" localSheetId="2">[2]Input!$B$74</definedName>
    <definedName name="CY_KU_Disrate">[3]Input!$B$74</definedName>
    <definedName name="CY_KU_EROA">#REF!</definedName>
    <definedName name="CY_KU_exprate">#REF!</definedName>
    <definedName name="CY_KU_Fed_Subsidy" localSheetId="3">#REF!</definedName>
    <definedName name="CY_KU_Fed_Subsidy" localSheetId="5">#REF!</definedName>
    <definedName name="CY_KU_Fed_Subsidy" localSheetId="4">[4]Input!$B$200</definedName>
    <definedName name="CY_KU_Fed_Subsidy" localSheetId="1">[4]Input!$B$200</definedName>
    <definedName name="CY_KU_Fed_Subsidy" localSheetId="2">[4]Input!$B$200</definedName>
    <definedName name="CY_KU_Fed_Subsidy">[5]Input!$B$200</definedName>
    <definedName name="CY_KU_FVAssets_eoy" localSheetId="4">[2]Input!$B$166</definedName>
    <definedName name="CY_KU_FVAssets_eoy" localSheetId="1">[2]Input!$B$166</definedName>
    <definedName name="CY_KU_FVAssets_eoy" localSheetId="2">[2]Input!$B$166</definedName>
    <definedName name="CY_KU_FVAssets_eoy">[3]Input!$B$166</definedName>
    <definedName name="CY_KU_MRVA">#REF!</definedName>
    <definedName name="CY_KU_netact">#REF!</definedName>
    <definedName name="CY_KU_netamt_eoy">#REF!</definedName>
    <definedName name="CY_KU_PBO_EOY" localSheetId="4">[2]Input!$B$163</definedName>
    <definedName name="CY_KU_PBO_EOY" localSheetId="1">[2]Input!$B$163</definedName>
    <definedName name="CY_KU_PBO_EOY" localSheetId="2">[2]Input!$B$163</definedName>
    <definedName name="CY_KU_PBO_EOY">[3]Input!$B$163</definedName>
    <definedName name="CY_KU_PlanChange" localSheetId="3">#REF!</definedName>
    <definedName name="CY_KU_PlanChange" localSheetId="5">#REF!</definedName>
    <definedName name="CY_KU_PlanChange" localSheetId="4">[4]Input!$B$213</definedName>
    <definedName name="CY_KU_PlanChange" localSheetId="1">[4]Input!$B$213</definedName>
    <definedName name="CY_KU_PlanChange" localSheetId="2">[4]Input!$B$213</definedName>
    <definedName name="CY_KU_PlanChange">[5]Input!$B$213</definedName>
    <definedName name="CY_KU_PSC">#REF!</definedName>
    <definedName name="CY_LGE_ABO_EOY">#REF!</definedName>
    <definedName name="CY_LGE_AFS_dis">#REF!</definedName>
    <definedName name="CY_LGE_AFS_exp">#REF!</definedName>
    <definedName name="CY_LGE_Amort_PlanChange" localSheetId="3">#REF!</definedName>
    <definedName name="CY_LGE_Amort_PlanChange" localSheetId="5">#REF!</definedName>
    <definedName name="CY_LGE_Amort_PlanChange" localSheetId="4">#REF!</definedName>
    <definedName name="CY_LGE_Amort_PlanChange" localSheetId="1">#REF!</definedName>
    <definedName name="CY_LGE_Amort_PlanChange" localSheetId="2">#REF!</definedName>
    <definedName name="CY_LGE_Amort_PlanChange">#REF!</definedName>
    <definedName name="CY_LGE_BP">#REF!</definedName>
    <definedName name="CY_LGE_BP_expected">#REF!</definedName>
    <definedName name="CY_LGE_Comp">#REF!</definedName>
    <definedName name="CY_LGE_Contrib">#REF!</definedName>
    <definedName name="CY_LGE_DisComp" localSheetId="4">[2]Input!$B$86</definedName>
    <definedName name="CY_LGE_DisComp" localSheetId="1">[2]Input!$B$86</definedName>
    <definedName name="CY_LGE_DisComp" localSheetId="2">[2]Input!$B$86</definedName>
    <definedName name="CY_LGE_DisComp">[3]Input!$B$86</definedName>
    <definedName name="CY_LGE_DisEROA" localSheetId="4">[2]Input!$B$79</definedName>
    <definedName name="CY_LGE_DisEROA" localSheetId="1">[2]Input!$B$79</definedName>
    <definedName name="CY_LGE_DisEROA" localSheetId="2">[2]Input!$B$79</definedName>
    <definedName name="CY_LGE_DisEROA">[3]Input!$B$79</definedName>
    <definedName name="CY_LGE_Disrate" localSheetId="4">[2]Input!$B$72</definedName>
    <definedName name="CY_LGE_Disrate" localSheetId="1">[2]Input!$B$72</definedName>
    <definedName name="CY_LGE_Disrate" localSheetId="2">[2]Input!$B$72</definedName>
    <definedName name="CY_LGE_Disrate">[3]Input!$B$72</definedName>
    <definedName name="CY_LGE_EROA">#REF!</definedName>
    <definedName name="CY_LGE_exprate">#REF!</definedName>
    <definedName name="CY_lge_FVAssets_eoy" localSheetId="4">[2]Input!$B$125</definedName>
    <definedName name="CY_lge_FVAssets_eoy" localSheetId="1">[2]Input!$B$125</definedName>
    <definedName name="CY_lge_FVAssets_eoy" localSheetId="2">[2]Input!$B$125</definedName>
    <definedName name="CY_lge_FVAssets_eoy">[3]Input!$B$125</definedName>
    <definedName name="CY_LGE_MRVA">#REF!</definedName>
    <definedName name="CY_lge_netact">#REF!</definedName>
    <definedName name="CY_lge_netamt_eoy">#REF!</definedName>
    <definedName name="CY_LGE_PBO_EOY" localSheetId="4">[2]Input!$B$122</definedName>
    <definedName name="CY_LGE_PBO_EOY" localSheetId="1">[2]Input!$B$122</definedName>
    <definedName name="CY_LGE_PBO_EOY" localSheetId="2">[2]Input!$B$122</definedName>
    <definedName name="CY_LGE_PBO_EOY">[3]Input!$B$122</definedName>
    <definedName name="CY_LGE_PlanChange" localSheetId="3">#REF!</definedName>
    <definedName name="CY_LGE_PlanChange" localSheetId="5">#REF!</definedName>
    <definedName name="CY_LGE_PlanChange" localSheetId="4">[4]Input!$B$134</definedName>
    <definedName name="CY_LGE_PlanChange" localSheetId="1">[4]Input!$B$134</definedName>
    <definedName name="CY_LGE_PlanChange" localSheetId="2">[4]Input!$B$134</definedName>
    <definedName name="CY_LGE_PlanChange">[5]Input!$B$134</definedName>
    <definedName name="CY_lge_PSC">#REF!</definedName>
    <definedName name="CY_LGENonUnion_Amort" localSheetId="4">[2]Input!$B$132</definedName>
    <definedName name="CY_LGENonUnion_Amort" localSheetId="1">[2]Input!$B$132</definedName>
    <definedName name="CY_LGENonUnion_Amort" localSheetId="2">[2]Input!$B$132</definedName>
    <definedName name="CY_LGENonUnion_Amort">[3]Input!$B$132</definedName>
    <definedName name="CY_LGENonUnion_Base">#REF!</definedName>
    <definedName name="CY_LGEUn_Comp">#REF!</definedName>
    <definedName name="CY_LGEUn_EROA">#REF!</definedName>
    <definedName name="CY_LGEUn_exprate">#REF!</definedName>
    <definedName name="CY_LGEUnion_ABO_EOY">#REF!</definedName>
    <definedName name="CY_LGEUnion_AFS_dis">#REF!</definedName>
    <definedName name="CY_LGEUnion_AFS_exp">#REF!</definedName>
    <definedName name="CY_LGEUnion_Amort" localSheetId="4">[2]Input!$B$112</definedName>
    <definedName name="CY_LGEUnion_Amort" localSheetId="1">[2]Input!$B$112</definedName>
    <definedName name="CY_LGEUnion_Amort" localSheetId="2">[2]Input!$B$112</definedName>
    <definedName name="CY_LGEUnion_Amort">[3]Input!$B$112</definedName>
    <definedName name="CY_lgeunion_amort_planchange" localSheetId="3">#REF!</definedName>
    <definedName name="CY_lgeunion_amort_planchange" localSheetId="5">#REF!</definedName>
    <definedName name="CY_lgeunion_amort_planchange" localSheetId="4">#REF!</definedName>
    <definedName name="CY_lgeunion_amort_planchange" localSheetId="1">#REF!</definedName>
    <definedName name="CY_lgeunion_amort_planchange" localSheetId="2">#REF!</definedName>
    <definedName name="CY_lgeunion_amort_planchange">#REF!</definedName>
    <definedName name="CY_LGEUnion_Base">#REF!</definedName>
    <definedName name="CY_LGEUnion_BP">#REF!</definedName>
    <definedName name="CY_LGEUnion_BP_expected">#REF!</definedName>
    <definedName name="CY_LGEUnion_Contrib">#REF!</definedName>
    <definedName name="CY_LGEUnion_Discomp" localSheetId="4">[2]Input!$B$85</definedName>
    <definedName name="CY_LGEUnion_Discomp" localSheetId="1">[2]Input!$B$85</definedName>
    <definedName name="CY_LGEUnion_Discomp" localSheetId="2">[2]Input!$B$85</definedName>
    <definedName name="CY_LGEUnion_Discomp">[3]Input!$B$85</definedName>
    <definedName name="CY_LGEUnion_DisEROA" localSheetId="4">[2]Input!$B$78</definedName>
    <definedName name="CY_LGEUnion_DisEROA" localSheetId="1">[2]Input!$B$78</definedName>
    <definedName name="CY_LGEUnion_DisEROA" localSheetId="2">[2]Input!$B$78</definedName>
    <definedName name="CY_LGEUnion_DisEROA">[3]Input!$B$78</definedName>
    <definedName name="CY_LGEUnion_Disrate" localSheetId="4">[2]Input!$B$71</definedName>
    <definedName name="CY_LGEUnion_Disrate" localSheetId="1">[2]Input!$B$71</definedName>
    <definedName name="CY_LGEUnion_Disrate" localSheetId="2">[2]Input!$B$71</definedName>
    <definedName name="CY_LGEUnion_Disrate">[3]Input!$B$71</definedName>
    <definedName name="CY_lgeunion_FVAssets_eoy" localSheetId="4">[2]Input!$B$105</definedName>
    <definedName name="CY_lgeunion_FVAssets_eoy" localSheetId="1">[2]Input!$B$105</definedName>
    <definedName name="CY_lgeunion_FVAssets_eoy" localSheetId="2">[2]Input!$B$105</definedName>
    <definedName name="CY_lgeunion_FVAssets_eoy">[3]Input!$B$105</definedName>
    <definedName name="CY_LGEUnion_MRVA">#REF!</definedName>
    <definedName name="CY_lgeunion_netact">#REF!</definedName>
    <definedName name="CY_lgeunion_netamt_eoy">#REF!</definedName>
    <definedName name="CY_LGEUnion_PBO_EOY" localSheetId="4">[2]Input!$B$102</definedName>
    <definedName name="CY_LGEUnion_PBO_EOY" localSheetId="1">[2]Input!$B$102</definedName>
    <definedName name="CY_LGEUnion_PBO_EOY" localSheetId="2">[2]Input!$B$102</definedName>
    <definedName name="CY_LGEUnion_PBO_EOY">[3]Input!$B$102</definedName>
    <definedName name="CY_LGEUnion_PlanChange" localSheetId="3">#REF!</definedName>
    <definedName name="CY_LGEUnion_PlanChange" localSheetId="5">#REF!</definedName>
    <definedName name="CY_LGEUnion_PlanChange" localSheetId="4">[4]Input!$B$263</definedName>
    <definedName name="CY_LGEUnion_PlanChange" localSheetId="1">[4]Input!$B$263</definedName>
    <definedName name="CY_LGEUnion_PlanChange" localSheetId="2">[4]Input!$B$263</definedName>
    <definedName name="CY_LGEUnion_PlanChange">[5]Input!$B$263</definedName>
    <definedName name="CY_lgeunion_PSC">#REF!</definedName>
    <definedName name="CY_LPI_Amort_PlanChange" localSheetId="3">#REF!</definedName>
    <definedName name="CY_LPI_Amort_PlanChange" localSheetId="5">#REF!</definedName>
    <definedName name="CY_LPI_Amort_PlanChange" localSheetId="4">#REF!</definedName>
    <definedName name="CY_LPI_Amort_PlanChange" localSheetId="1">#REF!</definedName>
    <definedName name="CY_LPI_Amort_PlanChange" localSheetId="2">#REF!</definedName>
    <definedName name="CY_LPI_Amort_PlanChange">#REF!</definedName>
    <definedName name="CY_LPI_PlanChange" localSheetId="3">#REF!</definedName>
    <definedName name="CY_LPI_PlanChange" localSheetId="5">#REF!</definedName>
    <definedName name="CY_LPI_PlanChange" localSheetId="4">[4]Input!$B$185</definedName>
    <definedName name="CY_LPI_PlanChange" localSheetId="1">[4]Input!$B$185</definedName>
    <definedName name="CY_LPI_PlanChange" localSheetId="2">[4]Input!$B$185</definedName>
    <definedName name="CY_LPI_PlanChange">[5]Input!$B$185</definedName>
    <definedName name="CY_Officer_abo_eoy">#REF!</definedName>
    <definedName name="CY_Officer_Amort_PlanChange">#REF!</definedName>
    <definedName name="CY_Officer_bp">#REF!</definedName>
    <definedName name="CY_Officer_Contrib">#REF!</definedName>
    <definedName name="cy_officer_discomp">#REF!</definedName>
    <definedName name="CY_Officer_Disrate">#REF!</definedName>
    <definedName name="CY_Officer_expcomp">#REF!</definedName>
    <definedName name="CY_Officer_netact">#REF!</definedName>
    <definedName name="CY_officer_netamt_eoy">#REF!</definedName>
    <definedName name="CY_Officer_pbo_eoy">#REF!</definedName>
    <definedName name="CY_Officer_PlanChange">#REF!</definedName>
    <definedName name="CY_Officer_PSC">#REF!</definedName>
    <definedName name="cy_prw_ku_amort" localSheetId="3">#REF!</definedName>
    <definedName name="cy_prw_ku_amort" localSheetId="5">#REF!</definedName>
    <definedName name="cy_prw_ku_amort" localSheetId="4">[4]Input!$B$202</definedName>
    <definedName name="cy_prw_ku_amort" localSheetId="1">[4]Input!$B$202</definedName>
    <definedName name="cy_prw_ku_amort" localSheetId="2">[4]Input!$B$202</definedName>
    <definedName name="cy_prw_ku_amort">[5]Input!$B$202</definedName>
    <definedName name="CY_PRW_KU_Amort_Fin" localSheetId="3">#REF!</definedName>
    <definedName name="CY_PRW_KU_Amort_Fin" localSheetId="5">#REF!</definedName>
    <definedName name="CY_PRW_KU_Amort_Fin" localSheetId="4">#REF!</definedName>
    <definedName name="CY_PRW_KU_Amort_Fin" localSheetId="1">#REF!</definedName>
    <definedName name="CY_PRW_KU_Amort_Fin" localSheetId="2">#REF!</definedName>
    <definedName name="CY_PRW_KU_Amort_Fin">#REF!</definedName>
    <definedName name="CY_PRW_KU_assets_boy" localSheetId="3">#REF!</definedName>
    <definedName name="CY_PRW_KU_assets_boy" localSheetId="5">#REF!</definedName>
    <definedName name="CY_PRW_KU_assets_boy" localSheetId="4">[4]Input!$B$192</definedName>
    <definedName name="CY_PRW_KU_assets_boy" localSheetId="1">[4]Input!$B$192</definedName>
    <definedName name="CY_PRW_KU_assets_boy" localSheetId="2">[4]Input!$B$192</definedName>
    <definedName name="CY_PRW_KU_assets_boy">[5]Input!$B$192</definedName>
    <definedName name="CY_PRW_KU_assets_eoy" localSheetId="3">#REF!</definedName>
    <definedName name="CY_PRW_KU_assets_eoy" localSheetId="5">#REF!</definedName>
    <definedName name="CY_PRW_KU_assets_eoy" localSheetId="4">[4]Input!$B$193</definedName>
    <definedName name="CY_PRW_KU_assets_eoy" localSheetId="1">[4]Input!$B$193</definedName>
    <definedName name="CY_PRW_KU_assets_eoy" localSheetId="2">[4]Input!$B$193</definedName>
    <definedName name="CY_PRW_KU_assets_eoy">[5]Input!$B$193</definedName>
    <definedName name="cy_prw_ku_base" localSheetId="3">#REF!</definedName>
    <definedName name="cy_prw_ku_base" localSheetId="5">#REF!</definedName>
    <definedName name="cy_prw_ku_base" localSheetId="4">[4]Input!$B$201</definedName>
    <definedName name="cy_prw_ku_base" localSheetId="1">[4]Input!$B$201</definedName>
    <definedName name="cy_prw_ku_base" localSheetId="2">[4]Input!$B$201</definedName>
    <definedName name="cy_prw_ku_base">#REF!</definedName>
    <definedName name="CY_PRW_KU_Base_Fin" localSheetId="3">#REF!</definedName>
    <definedName name="CY_PRW_KU_Base_Fin" localSheetId="5">#REF!</definedName>
    <definedName name="CY_PRW_KU_Base_Fin" localSheetId="4">#REF!</definedName>
    <definedName name="CY_PRW_KU_Base_Fin" localSheetId="1">#REF!</definedName>
    <definedName name="CY_PRW_KU_Base_Fin" localSheetId="2">#REF!</definedName>
    <definedName name="CY_PRW_KU_Base_Fin">#REF!</definedName>
    <definedName name="cy_prw_ku_bp" localSheetId="3">#REF!</definedName>
    <definedName name="cy_prw_ku_bp" localSheetId="5">#REF!</definedName>
    <definedName name="cy_prw_ku_bp" localSheetId="4">[4]Input!$B$198</definedName>
    <definedName name="cy_prw_ku_bp" localSheetId="1">[4]Input!$B$198</definedName>
    <definedName name="cy_prw_ku_bp" localSheetId="2">[4]Input!$B$198</definedName>
    <definedName name="cy_prw_ku_bp">[5]Input!$B$198</definedName>
    <definedName name="CY_PRW_KU_COMP" localSheetId="3">#REF!</definedName>
    <definedName name="CY_PRW_KU_COMP" localSheetId="5">#REF!</definedName>
    <definedName name="CY_PRW_KU_COMP" localSheetId="4">[4]Input!$B$32</definedName>
    <definedName name="CY_PRW_KU_COMP" localSheetId="1">[4]Input!$B$32</definedName>
    <definedName name="CY_PRW_KU_COMP" localSheetId="2">[4]Input!$B$32</definedName>
    <definedName name="CY_PRW_KU_COMP">[5]Input!$B$32</definedName>
    <definedName name="CY_PRW_KU_CorpContrib" localSheetId="3">#REF!</definedName>
    <definedName name="CY_PRW_KU_CorpContrib" localSheetId="5">#REF!</definedName>
    <definedName name="CY_PRW_KU_CorpContrib" localSheetId="4">[4]Input!$B$196</definedName>
    <definedName name="CY_PRW_KU_CorpContrib" localSheetId="1">[4]Input!$B$196</definedName>
    <definedName name="CY_PRW_KU_CorpContrib" localSheetId="2">[4]Input!$B$196</definedName>
    <definedName name="CY_PRW_KU_CorpContrib">[5]Input!$B$196</definedName>
    <definedName name="CY_PRW_KU_DISCOMP" localSheetId="3">#REF!</definedName>
    <definedName name="CY_PRW_KU_DISCOMP" localSheetId="5">#REF!</definedName>
    <definedName name="CY_PRW_KU_DISCOMP" localSheetId="4">[4]Input!$B$107</definedName>
    <definedName name="CY_PRW_KU_DISCOMP" localSheetId="1">[4]Input!$B$107</definedName>
    <definedName name="CY_PRW_KU_DISCOMP" localSheetId="2">[4]Input!$B$107</definedName>
    <definedName name="CY_PRW_KU_DISCOMP">[5]Input!$B$107</definedName>
    <definedName name="CY_PRW_KU_DISEROA" localSheetId="3">#REF!</definedName>
    <definedName name="CY_PRW_KU_DISEROA" localSheetId="5">#REF!</definedName>
    <definedName name="CY_PRW_KU_DISEROA" localSheetId="4">[4]Input!$B$99</definedName>
    <definedName name="CY_PRW_KU_DISEROA" localSheetId="1">[4]Input!$B$99</definedName>
    <definedName name="CY_PRW_KU_DISEROA" localSheetId="2">[4]Input!$B$99</definedName>
    <definedName name="CY_PRW_KU_DISEROA">[5]Input!$B$99</definedName>
    <definedName name="CY_PRW_KU_DISRATE" localSheetId="3">#REF!</definedName>
    <definedName name="CY_PRW_KU_DISRATE" localSheetId="5">#REF!</definedName>
    <definedName name="CY_PRW_KU_DISRATE" localSheetId="4">[4]Input!$B$91</definedName>
    <definedName name="CY_PRW_KU_DISRATE" localSheetId="1">[4]Input!$B$91</definedName>
    <definedName name="CY_PRW_KU_DISRATE" localSheetId="2">[4]Input!$B$91</definedName>
    <definedName name="CY_PRW_KU_DISRATE">[5]Input!$B$91</definedName>
    <definedName name="CY_PRW_KU_EEContrib" localSheetId="3">#REF!</definedName>
    <definedName name="CY_PRW_KU_EEContrib" localSheetId="5">#REF!</definedName>
    <definedName name="CY_PRW_KU_EEContrib" localSheetId="4">[4]Input!$B$197</definedName>
    <definedName name="CY_PRW_KU_EEContrib" localSheetId="1">[4]Input!$B$197</definedName>
    <definedName name="CY_PRW_KU_EEContrib" localSheetId="2">[4]Input!$B$197</definedName>
    <definedName name="CY_PRW_KU_EEContrib">[5]Input!$B$197</definedName>
    <definedName name="cy_PRW_ku_effect_of_subsidy_eoy" localSheetId="3">#REF!</definedName>
    <definedName name="cy_PRW_ku_effect_of_subsidy_eoy" localSheetId="5">#REF!</definedName>
    <definedName name="cy_PRW_ku_effect_of_subsidy_eoy" localSheetId="4">[4]Input!$B$191</definedName>
    <definedName name="cy_PRW_ku_effect_of_subsidy_eoy" localSheetId="1">[4]Input!$B$191</definedName>
    <definedName name="cy_PRW_ku_effect_of_subsidy_eoy" localSheetId="2">[4]Input!$B$191</definedName>
    <definedName name="cy_PRW_ku_effect_of_subsidy_eoy">[5]Input!$B$191</definedName>
    <definedName name="CY_PRW_KU_EROA" localSheetId="3">#REF!</definedName>
    <definedName name="CY_PRW_KU_EROA" localSheetId="5">#REF!</definedName>
    <definedName name="CY_PRW_KU_EROA" localSheetId="4">[4]Input!$B$24</definedName>
    <definedName name="CY_PRW_KU_EROA" localSheetId="1">[4]Input!$B$24</definedName>
    <definedName name="CY_PRW_KU_EROA" localSheetId="2">[4]Input!$B$24</definedName>
    <definedName name="CY_PRW_KU_EROA">[5]Input!$B$24</definedName>
    <definedName name="CY_PRW_KU_EXPRATE" localSheetId="3">#REF!</definedName>
    <definedName name="CY_PRW_KU_EXPRATE" localSheetId="5">#REF!</definedName>
    <definedName name="CY_PRW_KU_EXPRATE" localSheetId="4">[4]Input!$B$16</definedName>
    <definedName name="CY_PRW_KU_EXPRATE" localSheetId="1">[4]Input!$B$16</definedName>
    <definedName name="CY_PRW_KU_EXPRATE" localSheetId="2">[4]Input!$B$16</definedName>
    <definedName name="CY_PRW_KU_EXPRATE">[5]Input!$B$16</definedName>
    <definedName name="cy_prw_ku_inspaid" localSheetId="3">#REF!</definedName>
    <definedName name="cy_prw_ku_inspaid" localSheetId="5">#REF!</definedName>
    <definedName name="cy_prw_ku_inspaid" localSheetId="4">#REF!</definedName>
    <definedName name="cy_prw_ku_inspaid" localSheetId="1">#REF!</definedName>
    <definedName name="cy_prw_ku_inspaid" localSheetId="2">#REF!</definedName>
    <definedName name="cy_prw_ku_inspaid">#REF!</definedName>
    <definedName name="CY_PRW_KU_pbo_eoy" localSheetId="3">#REF!</definedName>
    <definedName name="CY_PRW_KU_pbo_eoy" localSheetId="5">#REF!</definedName>
    <definedName name="CY_PRW_KU_pbo_eoy" localSheetId="4">[4]Input!$B$189</definedName>
    <definedName name="CY_PRW_KU_pbo_eoy" localSheetId="1">[4]Input!$B$189</definedName>
    <definedName name="CY_PRW_KU_pbo_eoy" localSheetId="2">[4]Input!$B$189</definedName>
    <definedName name="CY_PRW_KU_pbo_eoy">[5]Input!$B$189</definedName>
    <definedName name="CY_PRW_KU_Trend" localSheetId="3">#REF!</definedName>
    <definedName name="CY_PRW_KU_Trend" localSheetId="5">#REF!</definedName>
    <definedName name="CY_PRW_KU_Trend" localSheetId="4">[4]Input!$B$40</definedName>
    <definedName name="CY_PRW_KU_Trend" localSheetId="1">[4]Input!$B$40</definedName>
    <definedName name="CY_PRW_KU_Trend" localSheetId="2">[4]Input!$B$40</definedName>
    <definedName name="CY_PRW_KU_Trend">[5]Input!$B$40</definedName>
    <definedName name="CY_PRW_KU_UltTrend" localSheetId="3">#REF!</definedName>
    <definedName name="CY_PRW_KU_UltTrend" localSheetId="5">#REF!</definedName>
    <definedName name="CY_PRW_KU_UltTrend" localSheetId="4">[4]Input!$B$48</definedName>
    <definedName name="CY_PRW_KU_UltTrend" localSheetId="1">[4]Input!$B$48</definedName>
    <definedName name="CY_PRW_KU_UltTrend" localSheetId="2">[4]Input!$B$48</definedName>
    <definedName name="CY_PRW_KU_UltTrend">[5]Input!$B$48</definedName>
    <definedName name="CY_PRW_KU_VEBAContrib" localSheetId="3">#REF!</definedName>
    <definedName name="CY_PRW_KU_VEBAContrib" localSheetId="5">#REF!</definedName>
    <definedName name="CY_PRW_KU_VEBAContrib" localSheetId="4">[4]Input!$B$195</definedName>
    <definedName name="CY_PRW_KU_VEBAContrib" localSheetId="1">[4]Input!$B$195</definedName>
    <definedName name="CY_PRW_KU_VEBAContrib" localSheetId="2">[4]Input!$B$195</definedName>
    <definedName name="CY_PRW_KU_VEBAContrib">[5]Input!$B$195</definedName>
    <definedName name="CY_PRW_KU_without_subsidy_eoy" localSheetId="3">#REF!</definedName>
    <definedName name="CY_PRW_KU_without_subsidy_eoy" localSheetId="5">#REF!</definedName>
    <definedName name="CY_PRW_KU_without_subsidy_eoy" localSheetId="4">[4]Input!$B$190</definedName>
    <definedName name="CY_PRW_KU_without_subsidy_eoy" localSheetId="1">[4]Input!$B$190</definedName>
    <definedName name="CY_PRW_KU_without_subsidy_eoy" localSheetId="2">[4]Input!$B$190</definedName>
    <definedName name="CY_PRW_KU_without_subsidy_eoy">[5]Input!$B$190</definedName>
    <definedName name="CY_PRW_KU_Yrs" localSheetId="3">#REF!</definedName>
    <definedName name="CY_PRW_KU_Yrs" localSheetId="5">#REF!</definedName>
    <definedName name="CY_PRW_KU_Yrs" localSheetId="4">[4]Input!$B$56</definedName>
    <definedName name="CY_PRW_KU_Yrs" localSheetId="1">[4]Input!$B$56</definedName>
    <definedName name="CY_PRW_KU_Yrs" localSheetId="2">[4]Input!$B$56</definedName>
    <definedName name="CY_PRW_KU_Yrs">[5]Input!$B$56</definedName>
    <definedName name="CY_PRW_LGE_Amort_fin" localSheetId="3">#REF!</definedName>
    <definedName name="CY_PRW_LGE_Amort_fin" localSheetId="5">#REF!</definedName>
    <definedName name="CY_PRW_LGE_Amort_fin" localSheetId="4">#REF!</definedName>
    <definedName name="CY_PRW_LGE_Amort_fin" localSheetId="1">#REF!</definedName>
    <definedName name="CY_PRW_LGE_Amort_fin" localSheetId="2">#REF!</definedName>
    <definedName name="CY_PRW_LGE_Amort_fin">#REF!</definedName>
    <definedName name="CY_PRW_LGE_assets_boy" localSheetId="3">#REF!</definedName>
    <definedName name="CY_PRW_LGE_assets_boy" localSheetId="5">#REF!</definedName>
    <definedName name="CY_PRW_LGE_assets_boy" localSheetId="4">[4]Input!$B$114</definedName>
    <definedName name="CY_PRW_LGE_assets_boy" localSheetId="1">[4]Input!$B$114</definedName>
    <definedName name="CY_PRW_LGE_assets_boy" localSheetId="2">[4]Input!$B$114</definedName>
    <definedName name="CY_PRW_LGE_assets_boy">[5]Input!$B$114</definedName>
    <definedName name="CY_PRW_LGE_assets_eoy" localSheetId="3">#REF!</definedName>
    <definedName name="CY_PRW_LGE_assets_eoy" localSheetId="5">#REF!</definedName>
    <definedName name="CY_PRW_LGE_assets_eoy" localSheetId="4">[4]Input!$B$115</definedName>
    <definedName name="CY_PRW_LGE_assets_eoy" localSheetId="1">[4]Input!$B$115</definedName>
    <definedName name="CY_PRW_LGE_assets_eoy" localSheetId="2">[4]Input!$B$115</definedName>
    <definedName name="CY_PRW_LGE_assets_eoy">[5]Input!$B$115</definedName>
    <definedName name="CY_PRW_LGE_Base_fin" localSheetId="3">#REF!</definedName>
    <definedName name="CY_PRW_LGE_Base_fin" localSheetId="5">#REF!</definedName>
    <definedName name="CY_PRW_LGE_Base_fin" localSheetId="4">#REF!</definedName>
    <definedName name="CY_PRW_LGE_Base_fin" localSheetId="1">#REF!</definedName>
    <definedName name="CY_PRW_LGE_Base_fin" localSheetId="2">#REF!</definedName>
    <definedName name="CY_PRW_LGE_Base_fin">#REF!</definedName>
    <definedName name="cy_prw_lge_bp" localSheetId="3">#REF!</definedName>
    <definedName name="cy_prw_lge_bp" localSheetId="5">#REF!</definedName>
    <definedName name="cy_prw_lge_bp" localSheetId="4">[4]Input!$B$120</definedName>
    <definedName name="cy_prw_lge_bp" localSheetId="1">[4]Input!$B$120</definedName>
    <definedName name="cy_prw_lge_bp" localSheetId="2">[4]Input!$B$120</definedName>
    <definedName name="cy_prw_lge_bp">[5]Input!$B$120</definedName>
    <definedName name="CY_PRW_LGE_COMP" localSheetId="3">#REF!</definedName>
    <definedName name="CY_PRW_LGE_COMP" localSheetId="5">#REF!</definedName>
    <definedName name="CY_PRW_LGE_COMP" localSheetId="4">[4]Input!$B$29</definedName>
    <definedName name="CY_PRW_LGE_COMP" localSheetId="1">[4]Input!$B$29</definedName>
    <definedName name="CY_PRW_LGE_COMP" localSheetId="2">[4]Input!$B$29</definedName>
    <definedName name="CY_PRW_LGE_COMP">[5]Input!$B$29</definedName>
    <definedName name="CY_PRW_LGE_CorpContrib" localSheetId="3">#REF!</definedName>
    <definedName name="CY_PRW_LGE_CorpContrib" localSheetId="5">#REF!</definedName>
    <definedName name="CY_PRW_LGE_CorpContrib" localSheetId="4">[4]Input!$B$118</definedName>
    <definedName name="CY_PRW_LGE_CorpContrib" localSheetId="1">[4]Input!$B$118</definedName>
    <definedName name="CY_PRW_LGE_CorpContrib" localSheetId="2">[4]Input!$B$118</definedName>
    <definedName name="CY_PRW_LGE_CorpContrib">[5]Input!$B$118</definedName>
    <definedName name="CY_PRW_LGE_DISCOMP" localSheetId="3">#REF!</definedName>
    <definedName name="CY_PRW_LGE_DISCOMP" localSheetId="5">#REF!</definedName>
    <definedName name="CY_PRW_LGE_DISCOMP" localSheetId="4">[4]Input!$B$104</definedName>
    <definedName name="CY_PRW_LGE_DISCOMP" localSheetId="1">[4]Input!$B$104</definedName>
    <definedName name="CY_PRW_LGE_DISCOMP" localSheetId="2">[4]Input!$B$104</definedName>
    <definedName name="CY_PRW_LGE_DISCOMP">[5]Input!$B$104</definedName>
    <definedName name="CY_PRW_LGE_DISEROA" localSheetId="3">#REF!</definedName>
    <definedName name="CY_PRW_LGE_DISEROA" localSheetId="5">#REF!</definedName>
    <definedName name="CY_PRW_LGE_DISEROA" localSheetId="4">[4]Input!$B$96</definedName>
    <definedName name="CY_PRW_LGE_DISEROA" localSheetId="1">[4]Input!$B$96</definedName>
    <definedName name="CY_PRW_LGE_DISEROA" localSheetId="2">[4]Input!$B$96</definedName>
    <definedName name="CY_PRW_LGE_DISEROA">[5]Input!$B$96</definedName>
    <definedName name="CY_PRW_LGE_DISRATE" localSheetId="3">#REF!</definedName>
    <definedName name="CY_PRW_LGE_DISRATE" localSheetId="5">#REF!</definedName>
    <definedName name="CY_PRW_LGE_DISRATE" localSheetId="4">[4]Input!$B$88</definedName>
    <definedName name="CY_PRW_LGE_DISRATE" localSheetId="1">[4]Input!$B$88</definedName>
    <definedName name="CY_PRW_LGE_DISRATE" localSheetId="2">[4]Input!$B$88</definedName>
    <definedName name="CY_PRW_LGE_DISRATE">[5]Input!$B$88</definedName>
    <definedName name="CY_PRW_LGE_EEContrib" localSheetId="3">#REF!</definedName>
    <definedName name="CY_PRW_LGE_EEContrib" localSheetId="5">#REF!</definedName>
    <definedName name="CY_PRW_LGE_EEContrib" localSheetId="4">[4]Input!$B$119</definedName>
    <definedName name="CY_PRW_LGE_EEContrib" localSheetId="1">[4]Input!$B$119</definedName>
    <definedName name="CY_PRW_LGE_EEContrib" localSheetId="2">[4]Input!$B$119</definedName>
    <definedName name="CY_PRW_LGE_EEContrib">[5]Input!$B$119</definedName>
    <definedName name="CY_PRW_LGE_EROA" localSheetId="3">#REF!</definedName>
    <definedName name="CY_PRW_LGE_EROA" localSheetId="5">#REF!</definedName>
    <definedName name="CY_PRW_LGE_EROA" localSheetId="4">[4]Input!$B$21</definedName>
    <definedName name="CY_PRW_LGE_EROA" localSheetId="1">[4]Input!$B$21</definedName>
    <definedName name="CY_PRW_LGE_EROA" localSheetId="2">[4]Input!$B$21</definedName>
    <definedName name="CY_PRW_LGE_EROA">[5]Input!$B$21</definedName>
    <definedName name="CY_PRW_LGE_EXPRATE" localSheetId="3">#REF!</definedName>
    <definedName name="CY_PRW_LGE_EXPRATE" localSheetId="5">#REF!</definedName>
    <definedName name="CY_PRW_LGE_EXPRATE" localSheetId="4">[4]Input!$B$13</definedName>
    <definedName name="CY_PRW_LGE_EXPRATE" localSheetId="1">[4]Input!$B$13</definedName>
    <definedName name="CY_PRW_LGE_EXPRATE" localSheetId="2">[4]Input!$B$13</definedName>
    <definedName name="CY_PRW_LGE_EXPRATE">[5]Input!$B$13</definedName>
    <definedName name="cy_prw_lge_inspaid" localSheetId="3">#REF!</definedName>
    <definedName name="cy_prw_lge_inspaid" localSheetId="5">#REF!</definedName>
    <definedName name="cy_prw_lge_inspaid" localSheetId="4">#REF!</definedName>
    <definedName name="cy_prw_lge_inspaid" localSheetId="1">#REF!</definedName>
    <definedName name="cy_prw_lge_inspaid" localSheetId="2">#REF!</definedName>
    <definedName name="cy_prw_lge_inspaid">#REF!</definedName>
    <definedName name="CY_PRW_LGE_pbo_eoy" localSheetId="3">#REF!</definedName>
    <definedName name="CY_PRW_LGE_pbo_eoy" localSheetId="5">#REF!</definedName>
    <definedName name="CY_PRW_LGE_pbo_eoy" localSheetId="4">[4]Input!$B$113</definedName>
    <definedName name="CY_PRW_LGE_pbo_eoy" localSheetId="1">[4]Input!$B$113</definedName>
    <definedName name="CY_PRW_LGE_pbo_eoy" localSheetId="2">[4]Input!$B$113</definedName>
    <definedName name="CY_PRW_LGE_pbo_eoy">[5]Input!$B$113</definedName>
    <definedName name="CY_PRW_LGE_PSC_reg" localSheetId="3">#REF!</definedName>
    <definedName name="CY_PRW_LGE_PSC_reg" localSheetId="5">#REF!</definedName>
    <definedName name="CY_PRW_LGE_PSC_reg" localSheetId="4">#REF!</definedName>
    <definedName name="CY_PRW_LGE_PSC_reg" localSheetId="1">#REF!</definedName>
    <definedName name="CY_PRW_LGE_PSC_reg" localSheetId="2">#REF!</definedName>
    <definedName name="CY_PRW_LGE_PSC_reg">#REF!</definedName>
    <definedName name="CY_PRW_LGE_Trend" localSheetId="3">#REF!</definedName>
    <definedName name="CY_PRW_LGE_Trend" localSheetId="5">#REF!</definedName>
    <definedName name="CY_PRW_LGE_Trend" localSheetId="4">[4]Input!$B$37</definedName>
    <definedName name="CY_PRW_LGE_Trend" localSheetId="1">[4]Input!$B$37</definedName>
    <definedName name="CY_PRW_LGE_Trend" localSheetId="2">[4]Input!$B$37</definedName>
    <definedName name="CY_PRW_LGE_Trend">[5]Input!$B$37</definedName>
    <definedName name="CY_PRW_LGE_UltTrend" localSheetId="3">#REF!</definedName>
    <definedName name="CY_PRW_LGE_UltTrend" localSheetId="5">#REF!</definedName>
    <definedName name="CY_PRW_LGE_UltTrend" localSheetId="4">[4]Input!$B$45</definedName>
    <definedName name="CY_PRW_LGE_UltTrend" localSheetId="1">[4]Input!$B$45</definedName>
    <definedName name="CY_PRW_LGE_UltTrend" localSheetId="2">[4]Input!$B$45</definedName>
    <definedName name="CY_PRW_LGE_UltTrend">[5]Input!$B$45</definedName>
    <definedName name="CY_PRW_LGE_VEBAContrib" localSheetId="3">#REF!</definedName>
    <definedName name="CY_PRW_LGE_VEBAContrib" localSheetId="5">#REF!</definedName>
    <definedName name="CY_PRW_LGE_VEBAContrib" localSheetId="4">[4]Input!$B$117</definedName>
    <definedName name="CY_PRW_LGE_VEBAContrib" localSheetId="1">[4]Input!$B$117</definedName>
    <definedName name="CY_PRW_LGE_VEBAContrib" localSheetId="2">[4]Input!$B$117</definedName>
    <definedName name="CY_PRW_LGE_VEBAContrib">[5]Input!$B$117</definedName>
    <definedName name="CY_PRW_LGE_Yrs" localSheetId="3">#REF!</definedName>
    <definedName name="CY_PRW_LGE_Yrs" localSheetId="5">#REF!</definedName>
    <definedName name="CY_PRW_LGE_Yrs" localSheetId="4">[4]Input!$B$53</definedName>
    <definedName name="CY_PRW_LGE_Yrs" localSheetId="1">[4]Input!$B$53</definedName>
    <definedName name="CY_PRW_LGE_Yrs" localSheetId="2">[4]Input!$B$53</definedName>
    <definedName name="CY_PRW_LGE_Yrs">[5]Input!$B$53</definedName>
    <definedName name="cy_prw_lgenonunion_amort" localSheetId="3">#REF!</definedName>
    <definedName name="cy_prw_lgenonunion_amort" localSheetId="5">#REF!</definedName>
    <definedName name="cy_prw_lgenonunion_amort" localSheetId="4">[4]Input!$B$123</definedName>
    <definedName name="cy_prw_lgenonunion_amort" localSheetId="1">[4]Input!$B$123</definedName>
    <definedName name="cy_prw_lgenonunion_amort" localSheetId="2">[4]Input!$B$123</definedName>
    <definedName name="cy_prw_lgenonunion_amort">[5]Input!$B$123</definedName>
    <definedName name="CY_PRW_lgenonunion_base" localSheetId="3">#REF!</definedName>
    <definedName name="CY_PRW_lgenonunion_base" localSheetId="5">#REF!</definedName>
    <definedName name="CY_PRW_lgenonunion_base" localSheetId="4">[4]Input!$B$122</definedName>
    <definedName name="CY_PRW_lgenonunion_base" localSheetId="1">[4]Input!$B$122</definedName>
    <definedName name="CY_PRW_lgenonunion_base" localSheetId="2">[4]Input!$B$122</definedName>
    <definedName name="CY_PRW_lgenonunion_base">#REF!</definedName>
    <definedName name="cy_prw_lgeunion_amort" localSheetId="3">#REF!</definedName>
    <definedName name="cy_prw_lgeunion_amort" localSheetId="5">#REF!</definedName>
    <definedName name="cy_prw_lgeunion_amort" localSheetId="4">[4]Input!$B$252</definedName>
    <definedName name="cy_prw_lgeunion_amort" localSheetId="1">[4]Input!$B$252</definedName>
    <definedName name="cy_prw_lgeunion_amort" localSheetId="2">[4]Input!$B$252</definedName>
    <definedName name="cy_prw_lgeunion_amort">[5]Input!$B$252</definedName>
    <definedName name="CY_PRW_LGEUnion_Amort_Fin" localSheetId="3">#REF!</definedName>
    <definedName name="CY_PRW_LGEUnion_Amort_Fin" localSheetId="5">#REF!</definedName>
    <definedName name="CY_PRW_LGEUnion_Amort_Fin" localSheetId="4">#REF!</definedName>
    <definedName name="CY_PRW_LGEUnion_Amort_Fin" localSheetId="1">#REF!</definedName>
    <definedName name="CY_PRW_LGEUnion_Amort_Fin" localSheetId="2">#REF!</definedName>
    <definedName name="CY_PRW_LGEUnion_Amort_Fin">#REF!</definedName>
    <definedName name="CY_PRW_LGEUnion_assets_boy" localSheetId="3">#REF!</definedName>
    <definedName name="CY_PRW_LGEUnion_assets_boy" localSheetId="5">#REF!</definedName>
    <definedName name="CY_PRW_LGEUnion_assets_boy" localSheetId="4">[4]Input!$B$243</definedName>
    <definedName name="CY_PRW_LGEUnion_assets_boy" localSheetId="1">[4]Input!$B$243</definedName>
    <definedName name="CY_PRW_LGEUnion_assets_boy" localSheetId="2">[4]Input!$B$243</definedName>
    <definedName name="CY_PRW_LGEUnion_assets_boy">[5]Input!$B$243</definedName>
    <definedName name="CY_PRW_LGEUnion_assets_eoy" localSheetId="3">#REF!</definedName>
    <definedName name="CY_PRW_LGEUnion_assets_eoy" localSheetId="5">#REF!</definedName>
    <definedName name="CY_PRW_LGEUnion_assets_eoy" localSheetId="4">[4]Input!$B$244</definedName>
    <definedName name="CY_PRW_LGEUnion_assets_eoy" localSheetId="1">[4]Input!$B$244</definedName>
    <definedName name="CY_PRW_LGEUnion_assets_eoy" localSheetId="2">[4]Input!$B$244</definedName>
    <definedName name="CY_PRW_LGEUnion_assets_eoy">[5]Input!$B$244</definedName>
    <definedName name="cy_prw_lgeunion_base" localSheetId="3">#REF!</definedName>
    <definedName name="cy_prw_lgeunion_base" localSheetId="5">#REF!</definedName>
    <definedName name="cy_prw_lgeunion_base" localSheetId="4">[4]Input!$B$251</definedName>
    <definedName name="cy_prw_lgeunion_base" localSheetId="1">[4]Input!$B$251</definedName>
    <definedName name="cy_prw_lgeunion_base" localSheetId="2">[4]Input!$B$251</definedName>
    <definedName name="cy_prw_lgeunion_base">#REF!</definedName>
    <definedName name="CY_PRW_LGEUnion_Base_Fin" localSheetId="3">#REF!</definedName>
    <definedName name="CY_PRW_LGEUnion_Base_Fin" localSheetId="5">#REF!</definedName>
    <definedName name="CY_PRW_LGEUnion_Base_Fin" localSheetId="4">#REF!</definedName>
    <definedName name="CY_PRW_LGEUnion_Base_Fin" localSheetId="1">#REF!</definedName>
    <definedName name="CY_PRW_LGEUnion_Base_Fin" localSheetId="2">#REF!</definedName>
    <definedName name="CY_PRW_LGEUnion_Base_Fin">#REF!</definedName>
    <definedName name="cy_prw_lgeUnion_bp" localSheetId="3">#REF!</definedName>
    <definedName name="cy_prw_lgeUnion_bp" localSheetId="5">#REF!</definedName>
    <definedName name="cy_prw_lgeUnion_bp" localSheetId="4">[4]Input!$B$249</definedName>
    <definedName name="cy_prw_lgeUnion_bp" localSheetId="1">[4]Input!$B$249</definedName>
    <definedName name="cy_prw_lgeUnion_bp" localSheetId="2">[4]Input!$B$249</definedName>
    <definedName name="cy_prw_lgeUnion_bp">[5]Input!$B$249</definedName>
    <definedName name="CY_PRW_LGEUNION_COMP" localSheetId="3">#REF!</definedName>
    <definedName name="CY_PRW_LGEUNION_COMP" localSheetId="5">#REF!</definedName>
    <definedName name="CY_PRW_LGEUNION_COMP" localSheetId="4">[4]Input!$B$34</definedName>
    <definedName name="CY_PRW_LGEUNION_COMP" localSheetId="1">[4]Input!$B$34</definedName>
    <definedName name="CY_PRW_LGEUNION_COMP" localSheetId="2">[4]Input!$B$34</definedName>
    <definedName name="CY_PRW_LGEUNION_COMP">[5]Input!$B$34</definedName>
    <definedName name="CY_PRW_LGEUnion_CorpContrib" localSheetId="3">#REF!</definedName>
    <definedName name="CY_PRW_LGEUnion_CorpContrib" localSheetId="5">#REF!</definedName>
    <definedName name="CY_PRW_LGEUnion_CorpContrib" localSheetId="4">[4]Input!$B$247</definedName>
    <definedName name="CY_PRW_LGEUnion_CorpContrib" localSheetId="1">[4]Input!$B$247</definedName>
    <definedName name="CY_PRW_LGEUnion_CorpContrib" localSheetId="2">[4]Input!$B$247</definedName>
    <definedName name="CY_PRW_LGEUnion_CorpContrib">[5]Input!$B$247</definedName>
    <definedName name="CY_PRW_LGEUNION_DISCOMP" localSheetId="3">#REF!</definedName>
    <definedName name="CY_PRW_LGEUNION_DISCOMP" localSheetId="5">#REF!</definedName>
    <definedName name="CY_PRW_LGEUNION_DISCOMP" localSheetId="4">[4]Input!$B$109</definedName>
    <definedName name="CY_PRW_LGEUNION_DISCOMP" localSheetId="1">[4]Input!$B$109</definedName>
    <definedName name="CY_PRW_LGEUNION_DISCOMP" localSheetId="2">[4]Input!$B$109</definedName>
    <definedName name="CY_PRW_LGEUNION_DISCOMP">[5]Input!$B$109</definedName>
    <definedName name="CY_PRW_LGEUNION_DISEROA" localSheetId="3">#REF!</definedName>
    <definedName name="CY_PRW_LGEUNION_DISEROA" localSheetId="5">#REF!</definedName>
    <definedName name="CY_PRW_LGEUNION_DISEROA" localSheetId="4">[4]Input!$B$101</definedName>
    <definedName name="CY_PRW_LGEUNION_DISEROA" localSheetId="1">[4]Input!$B$101</definedName>
    <definedName name="CY_PRW_LGEUNION_DISEROA" localSheetId="2">[4]Input!$B$101</definedName>
    <definedName name="CY_PRW_LGEUNION_DISEROA">[5]Input!$B$101</definedName>
    <definedName name="CY_PRW_LGEUNION_DISRATE" localSheetId="3">#REF!</definedName>
    <definedName name="CY_PRW_LGEUNION_DISRATE" localSheetId="5">#REF!</definedName>
    <definedName name="CY_PRW_LGEUNION_DISRATE" localSheetId="4">[4]Input!$B$93</definedName>
    <definedName name="CY_PRW_LGEUNION_DISRATE" localSheetId="1">[4]Input!$B$93</definedName>
    <definedName name="CY_PRW_LGEUNION_DISRATE" localSheetId="2">[4]Input!$B$93</definedName>
    <definedName name="CY_PRW_LGEUNION_DISRATE">[5]Input!$B$93</definedName>
    <definedName name="CY_PRW_LGEunion_EEContrib" localSheetId="3">#REF!</definedName>
    <definedName name="CY_PRW_LGEunion_EEContrib" localSheetId="5">#REF!</definedName>
    <definedName name="CY_PRW_LGEunion_EEContrib" localSheetId="4">[4]Input!$B$248</definedName>
    <definedName name="CY_PRW_LGEunion_EEContrib" localSheetId="1">[4]Input!$B$248</definedName>
    <definedName name="CY_PRW_LGEunion_EEContrib" localSheetId="2">[4]Input!$B$248</definedName>
    <definedName name="CY_PRW_LGEunion_EEContrib">[5]Input!$B$248</definedName>
    <definedName name="CY_PRW_LGEUNION_EROA" localSheetId="3">#REF!</definedName>
    <definedName name="CY_PRW_LGEUNION_EROA" localSheetId="5">#REF!</definedName>
    <definedName name="CY_PRW_LGEUNION_EROA" localSheetId="4">[4]Input!$B$26</definedName>
    <definedName name="CY_PRW_LGEUNION_EROA" localSheetId="1">[4]Input!$B$26</definedName>
    <definedName name="CY_PRW_LGEUNION_EROA" localSheetId="2">[4]Input!$B$26</definedName>
    <definedName name="CY_PRW_LGEUNION_EROA">[5]Input!$B$26</definedName>
    <definedName name="CY_PRW_LGEUNION_EXPRATE" localSheetId="3">#REF!</definedName>
    <definedName name="CY_PRW_LGEUNION_EXPRATE" localSheetId="5">#REF!</definedName>
    <definedName name="CY_PRW_LGEUNION_EXPRATE" localSheetId="4">[4]Input!$B$18</definedName>
    <definedName name="CY_PRW_LGEUNION_EXPRATE" localSheetId="1">[4]Input!$B$18</definedName>
    <definedName name="CY_PRW_LGEUNION_EXPRATE" localSheetId="2">[4]Input!$B$18</definedName>
    <definedName name="CY_PRW_LGEUNION_EXPRATE">[5]Input!$B$18</definedName>
    <definedName name="cy_prw_lgeunion_inspaid" localSheetId="3">#REF!</definedName>
    <definedName name="cy_prw_lgeunion_inspaid" localSheetId="5">#REF!</definedName>
    <definedName name="cy_prw_lgeunion_inspaid" localSheetId="4">#REF!</definedName>
    <definedName name="cy_prw_lgeunion_inspaid" localSheetId="1">#REF!</definedName>
    <definedName name="cy_prw_lgeunion_inspaid" localSheetId="2">#REF!</definedName>
    <definedName name="cy_prw_lgeunion_inspaid">#REF!</definedName>
    <definedName name="CY_PRW_LGEUnion_pbo_eoy" localSheetId="3">#REF!</definedName>
    <definedName name="CY_PRW_LGEUnion_pbo_eoy" localSheetId="5">#REF!</definedName>
    <definedName name="CY_PRW_LGEUnion_pbo_eoy" localSheetId="4">[4]Input!$B$242</definedName>
    <definedName name="CY_PRW_LGEUnion_pbo_eoy" localSheetId="1">[4]Input!$B$242</definedName>
    <definedName name="CY_PRW_LGEUnion_pbo_eoy" localSheetId="2">[4]Input!$B$242</definedName>
    <definedName name="CY_PRW_LGEUnion_pbo_eoy">[5]Input!$B$242</definedName>
    <definedName name="CY_PRW_LGEUnion_Trend" localSheetId="3">#REF!</definedName>
    <definedName name="CY_PRW_LGEUnion_Trend" localSheetId="5">#REF!</definedName>
    <definedName name="CY_PRW_LGEUnion_Trend" localSheetId="4">[4]Input!$B$42</definedName>
    <definedName name="CY_PRW_LGEUnion_Trend" localSheetId="1">[4]Input!$B$42</definedName>
    <definedName name="CY_PRW_LGEUnion_Trend" localSheetId="2">[4]Input!$B$42</definedName>
    <definedName name="CY_PRW_LGEUnion_Trend">[5]Input!$B$42</definedName>
    <definedName name="CY_PRW_LGEUnion_UltTrend" localSheetId="3">#REF!</definedName>
    <definedName name="CY_PRW_LGEUnion_UltTrend" localSheetId="5">#REF!</definedName>
    <definedName name="CY_PRW_LGEUnion_UltTrend" localSheetId="4">[4]Input!$B$50</definedName>
    <definedName name="CY_PRW_LGEUnion_UltTrend" localSheetId="1">[4]Input!$B$50</definedName>
    <definedName name="CY_PRW_LGEUnion_UltTrend" localSheetId="2">[4]Input!$B$50</definedName>
    <definedName name="CY_PRW_LGEUnion_UltTrend">[5]Input!$B$50</definedName>
    <definedName name="CY_PRW_LGEUnion_VEBAContrib" localSheetId="3">#REF!</definedName>
    <definedName name="CY_PRW_LGEUnion_VEBAContrib" localSheetId="5">#REF!</definedName>
    <definedName name="CY_PRW_LGEUnion_VEBAContrib" localSheetId="4">[4]Input!$B$246</definedName>
    <definedName name="CY_PRW_LGEUnion_VEBAContrib" localSheetId="1">[4]Input!$B$246</definedName>
    <definedName name="CY_PRW_LGEUnion_VEBAContrib" localSheetId="2">[4]Input!$B$246</definedName>
    <definedName name="CY_PRW_LGEUnion_VEBAContrib">[5]Input!$B$246</definedName>
    <definedName name="CY_PRW_LGEUnion_Yrs" localSheetId="3">#REF!</definedName>
    <definedName name="CY_PRW_LGEUnion_Yrs" localSheetId="5">#REF!</definedName>
    <definedName name="CY_PRW_LGEUnion_Yrs" localSheetId="4">[4]Input!$B$58</definedName>
    <definedName name="CY_PRW_LGEUnion_Yrs" localSheetId="1">[4]Input!$B$58</definedName>
    <definedName name="CY_PRW_LGEUnion_Yrs" localSheetId="2">[4]Input!$B$58</definedName>
    <definedName name="CY_PRW_LGEUnion_Yrs">[5]Input!$B$58</definedName>
    <definedName name="cy_prw_lpi_amort" localSheetId="3">#REF!</definedName>
    <definedName name="cy_prw_lpi_amort" localSheetId="5">#REF!</definedName>
    <definedName name="cy_prw_lpi_amort" localSheetId="4">#REF!</definedName>
    <definedName name="cy_prw_lpi_amort" localSheetId="1">#REF!</definedName>
    <definedName name="cy_prw_lpi_amort" localSheetId="2">#REF!</definedName>
    <definedName name="cy_prw_lpi_amort">#REF!</definedName>
    <definedName name="CY_PRW_LPI_Amort_Fin" localSheetId="3">#REF!</definedName>
    <definedName name="CY_PRW_LPI_Amort_Fin" localSheetId="5">#REF!</definedName>
    <definedName name="CY_PRW_LPI_Amort_Fin" localSheetId="4">#REF!</definedName>
    <definedName name="CY_PRW_LPI_Amort_Fin" localSheetId="1">#REF!</definedName>
    <definedName name="CY_PRW_LPI_Amort_Fin" localSheetId="2">#REF!</definedName>
    <definedName name="CY_PRW_LPI_Amort_Fin">#REF!</definedName>
    <definedName name="CY_PRW_LPI_assets_boy" localSheetId="3">#REF!</definedName>
    <definedName name="CY_PRW_LPI_assets_boy" localSheetId="5">#REF!</definedName>
    <definedName name="CY_PRW_LPI_assets_boy" localSheetId="4">[4]Input!$B$165</definedName>
    <definedName name="CY_PRW_LPI_assets_boy" localSheetId="1">[4]Input!$B$165</definedName>
    <definedName name="CY_PRW_LPI_assets_boy" localSheetId="2">[4]Input!$B$165</definedName>
    <definedName name="CY_PRW_LPI_assets_boy">[5]Input!$B$165</definedName>
    <definedName name="CY_PRW_LPI_assets_eoy" localSheetId="3">#REF!</definedName>
    <definedName name="CY_PRW_LPI_assets_eoy" localSheetId="5">#REF!</definedName>
    <definedName name="CY_PRW_LPI_assets_eoy" localSheetId="4">[4]Input!$B$166</definedName>
    <definedName name="CY_PRW_LPI_assets_eoy" localSheetId="1">[4]Input!$B$166</definedName>
    <definedName name="CY_PRW_LPI_assets_eoy" localSheetId="2">[4]Input!$B$166</definedName>
    <definedName name="CY_PRW_LPI_assets_eoy">[5]Input!$B$166</definedName>
    <definedName name="cy_prw_lpi_base" localSheetId="3">#REF!</definedName>
    <definedName name="cy_prw_lpi_base" localSheetId="5">#REF!</definedName>
    <definedName name="cy_prw_lpi_base" localSheetId="4">[4]Input!$B$173</definedName>
    <definedName name="cy_prw_lpi_base" localSheetId="1">[4]Input!$B$173</definedName>
    <definedName name="cy_prw_lpi_base" localSheetId="2">[4]Input!$B$173</definedName>
    <definedName name="cy_prw_lpi_base">#REF!</definedName>
    <definedName name="CY_PRW_LPI_Base_Fin" localSheetId="3">#REF!</definedName>
    <definedName name="CY_PRW_LPI_Base_Fin" localSheetId="5">#REF!</definedName>
    <definedName name="CY_PRW_LPI_Base_Fin" localSheetId="4">#REF!</definedName>
    <definedName name="CY_PRW_LPI_Base_Fin" localSheetId="1">#REF!</definedName>
    <definedName name="CY_PRW_LPI_Base_Fin" localSheetId="2">#REF!</definedName>
    <definedName name="CY_PRW_LPI_Base_Fin">#REF!</definedName>
    <definedName name="cy_prw_lpi_bp" localSheetId="3">#REF!</definedName>
    <definedName name="cy_prw_lpi_bp" localSheetId="5">#REF!</definedName>
    <definedName name="cy_prw_lpi_bp" localSheetId="4">[4]Input!$B$171</definedName>
    <definedName name="cy_prw_lpi_bp" localSheetId="1">[4]Input!$B$171</definedName>
    <definedName name="cy_prw_lpi_bp" localSheetId="2">[4]Input!$B$171</definedName>
    <definedName name="cy_prw_lpi_bp">[5]Input!$B$171</definedName>
    <definedName name="CY_PRW_LPI_COMP" localSheetId="3">#REF!</definedName>
    <definedName name="CY_PRW_LPI_COMP" localSheetId="5">#REF!</definedName>
    <definedName name="CY_PRW_LPI_COMP" localSheetId="4">[4]Input!$B$31</definedName>
    <definedName name="CY_PRW_LPI_COMP" localSheetId="1">[4]Input!$B$31</definedName>
    <definedName name="CY_PRW_LPI_COMP" localSheetId="2">[4]Input!$B$31</definedName>
    <definedName name="CY_PRW_LPI_COMP">[5]Input!$B$31</definedName>
    <definedName name="CY_PRW_LPI_CorpContrib" localSheetId="3">#REF!</definedName>
    <definedName name="CY_PRW_LPI_CorpContrib" localSheetId="5">#REF!</definedName>
    <definedName name="CY_PRW_LPI_CorpContrib" localSheetId="4">[4]Input!$B$169</definedName>
    <definedName name="CY_PRW_LPI_CorpContrib" localSheetId="1">[4]Input!$B$169</definedName>
    <definedName name="CY_PRW_LPI_CorpContrib" localSheetId="2">[4]Input!$B$169</definedName>
    <definedName name="CY_PRW_LPI_CorpContrib">[5]Input!$B$169</definedName>
    <definedName name="CY_PRW_LPI_DISCOMP" localSheetId="3">#REF!</definedName>
    <definedName name="CY_PRW_LPI_DISCOMP" localSheetId="5">#REF!</definedName>
    <definedName name="CY_PRW_LPI_DISCOMP" localSheetId="4">[4]Input!$B$106</definedName>
    <definedName name="CY_PRW_LPI_DISCOMP" localSheetId="1">[4]Input!$B$106</definedName>
    <definedName name="CY_PRW_LPI_DISCOMP" localSheetId="2">[4]Input!$B$106</definedName>
    <definedName name="CY_PRW_LPI_DISCOMP">[5]Input!$B$106</definedName>
    <definedName name="CY_PRW_LPI_DISEROA" localSheetId="3">#REF!</definedName>
    <definedName name="CY_PRW_LPI_DISEROA" localSheetId="5">#REF!</definedName>
    <definedName name="CY_PRW_LPI_DISEROA" localSheetId="4">[4]Input!$B$98</definedName>
    <definedName name="CY_PRW_LPI_DISEROA" localSheetId="1">[4]Input!$B$98</definedName>
    <definedName name="CY_PRW_LPI_DISEROA" localSheetId="2">[4]Input!$B$98</definedName>
    <definedName name="CY_PRW_LPI_DISEROA">[5]Input!$B$98</definedName>
    <definedName name="CY_PRW_LPI_DISRATE" localSheetId="3">#REF!</definedName>
    <definedName name="CY_PRW_LPI_DISRATE" localSheetId="5">#REF!</definedName>
    <definedName name="CY_PRW_LPI_DISRATE" localSheetId="4">[4]Input!$B$90</definedName>
    <definedName name="CY_PRW_LPI_DISRATE" localSheetId="1">[4]Input!$B$90</definedName>
    <definedName name="CY_PRW_LPI_DISRATE" localSheetId="2">[4]Input!$B$90</definedName>
    <definedName name="CY_PRW_LPI_DISRATE">[5]Input!$B$90</definedName>
    <definedName name="CY_PRW_LPI_EEContrib" localSheetId="3">#REF!</definedName>
    <definedName name="CY_PRW_LPI_EEContrib" localSheetId="5">#REF!</definedName>
    <definedName name="CY_PRW_LPI_EEContrib" localSheetId="4">[4]Input!$B$170</definedName>
    <definedName name="CY_PRW_LPI_EEContrib" localSheetId="1">[4]Input!$B$170</definedName>
    <definedName name="CY_PRW_LPI_EEContrib" localSheetId="2">[4]Input!$B$170</definedName>
    <definedName name="CY_PRW_LPI_EEContrib">[5]Input!$B$170</definedName>
    <definedName name="CY_PRW_LPI_EROA" localSheetId="3">#REF!</definedName>
    <definedName name="CY_PRW_LPI_EROA" localSheetId="5">#REF!</definedName>
    <definedName name="CY_PRW_LPI_EROA" localSheetId="4">[4]Input!$B$23</definedName>
    <definedName name="CY_PRW_LPI_EROA" localSheetId="1">[4]Input!$B$23</definedName>
    <definedName name="CY_PRW_LPI_EROA" localSheetId="2">[4]Input!$B$23</definedName>
    <definedName name="CY_PRW_LPI_EROA">[5]Input!$B$23</definedName>
    <definedName name="CY_PRW_LPI_EXPRATE" localSheetId="3">#REF!</definedName>
    <definedName name="CY_PRW_LPI_EXPRATE" localSheetId="5">#REF!</definedName>
    <definedName name="CY_PRW_LPI_EXPRATE" localSheetId="4">[4]Input!$B$15</definedName>
    <definedName name="CY_PRW_LPI_EXPRATE" localSheetId="1">[4]Input!$B$15</definedName>
    <definedName name="CY_PRW_LPI_EXPRATE" localSheetId="2">[4]Input!$B$15</definedName>
    <definedName name="CY_PRW_LPI_EXPRATE">[5]Input!$B$15</definedName>
    <definedName name="cy_prw_lpi_inspaid" localSheetId="3">#REF!</definedName>
    <definedName name="cy_prw_lpi_inspaid" localSheetId="5">#REF!</definedName>
    <definedName name="cy_prw_lpi_inspaid" localSheetId="4">#REF!</definedName>
    <definedName name="cy_prw_lpi_inspaid" localSheetId="1">#REF!</definedName>
    <definedName name="cy_prw_lpi_inspaid" localSheetId="2">#REF!</definedName>
    <definedName name="cy_prw_lpi_inspaid">#REF!</definedName>
    <definedName name="CY_PRW_LPI_pbo_eoy" localSheetId="3">#REF!</definedName>
    <definedName name="CY_PRW_LPI_pbo_eoy" localSheetId="5">#REF!</definedName>
    <definedName name="CY_PRW_LPI_pbo_eoy" localSheetId="4">[4]Input!$B$164</definedName>
    <definedName name="CY_PRW_LPI_pbo_eoy" localSheetId="1">[4]Input!$B$164</definedName>
    <definedName name="CY_PRW_LPI_pbo_eoy" localSheetId="2">[4]Input!$B$164</definedName>
    <definedName name="CY_PRW_LPI_pbo_eoy">[5]Input!$B$164</definedName>
    <definedName name="CY_PRW_LPI_PBOSC" localSheetId="3">#REF!</definedName>
    <definedName name="CY_PRW_LPI_PBOSC" localSheetId="5">#REF!</definedName>
    <definedName name="CY_PRW_LPI_PBOSC" localSheetId="4">[4]Input!$B$71</definedName>
    <definedName name="CY_PRW_LPI_PBOSC" localSheetId="1">[4]Input!$B$71</definedName>
    <definedName name="CY_PRW_LPI_PBOSC" localSheetId="2">[4]Input!$B$71</definedName>
    <definedName name="CY_PRW_LPI_PBOSC">[5]Input!$B$71</definedName>
    <definedName name="CY_PRW_LPI_Trend" localSheetId="3">#REF!</definedName>
    <definedName name="CY_PRW_LPI_Trend" localSheetId="5">#REF!</definedName>
    <definedName name="CY_PRW_LPI_Trend" localSheetId="4">[4]Input!$B$39</definedName>
    <definedName name="CY_PRW_LPI_Trend" localSheetId="1">[4]Input!$B$39</definedName>
    <definedName name="CY_PRW_LPI_Trend" localSheetId="2">[4]Input!$B$39</definedName>
    <definedName name="CY_PRW_LPI_Trend">[5]Input!$B$39</definedName>
    <definedName name="CY_PRW_LPI_UltTrend" localSheetId="3">#REF!</definedName>
    <definedName name="CY_PRW_LPI_UltTrend" localSheetId="5">#REF!</definedName>
    <definedName name="CY_PRW_LPI_UltTrend" localSheetId="4">[4]Input!$B$47</definedName>
    <definedName name="CY_PRW_LPI_UltTrend" localSheetId="1">[4]Input!$B$47</definedName>
    <definedName name="CY_PRW_LPI_UltTrend" localSheetId="2">[4]Input!$B$47</definedName>
    <definedName name="CY_PRW_LPI_UltTrend">[5]Input!$B$47</definedName>
    <definedName name="CY_PRW_LPI_VEBAContrib" localSheetId="3">#REF!</definedName>
    <definedName name="CY_PRW_LPI_VEBAContrib" localSheetId="5">#REF!</definedName>
    <definedName name="CY_PRW_LPI_VEBAContrib" localSheetId="4">[4]Input!$B$168</definedName>
    <definedName name="CY_PRW_LPI_VEBAContrib" localSheetId="1">[4]Input!$B$168</definedName>
    <definedName name="CY_PRW_LPI_VEBAContrib" localSheetId="2">[4]Input!$B$168</definedName>
    <definedName name="CY_PRW_LPI_VEBAContrib">[5]Input!$B$168</definedName>
    <definedName name="CY_PRW_LPI_Yrs" localSheetId="3">#REF!</definedName>
    <definedName name="CY_PRW_LPI_Yrs" localSheetId="5">#REF!</definedName>
    <definedName name="CY_PRW_LPI_Yrs" localSheetId="4">[4]Input!$B$55</definedName>
    <definedName name="CY_PRW_LPI_Yrs" localSheetId="1">[4]Input!$B$55</definedName>
    <definedName name="CY_PRW_LPI_Yrs" localSheetId="2">[4]Input!$B$55</definedName>
    <definedName name="CY_PRW_LPI_Yrs">[5]Input!$B$55</definedName>
    <definedName name="CY_PRW_ServCo_Amort" localSheetId="3">#REF!</definedName>
    <definedName name="CY_PRW_ServCo_Amort" localSheetId="5">#REF!</definedName>
    <definedName name="CY_PRW_ServCo_Amort" localSheetId="4">[4]Input!$B$149</definedName>
    <definedName name="CY_PRW_ServCo_Amort" localSheetId="1">[4]Input!$B$149</definedName>
    <definedName name="CY_PRW_ServCo_Amort" localSheetId="2">[4]Input!$B$149</definedName>
    <definedName name="CY_PRW_ServCo_Amort">[5]Input!$B$149</definedName>
    <definedName name="CY_PRW_ServCo_Amort_Fin" localSheetId="3">#REF!</definedName>
    <definedName name="CY_PRW_ServCo_Amort_Fin" localSheetId="5">#REF!</definedName>
    <definedName name="CY_PRW_ServCo_Amort_Fin" localSheetId="4">[4]Input!$B$151</definedName>
    <definedName name="CY_PRW_ServCo_Amort_Fin" localSheetId="1">[4]Input!$B$151</definedName>
    <definedName name="CY_PRW_ServCo_Amort_Fin" localSheetId="2">[4]Input!$B$151</definedName>
    <definedName name="CY_PRW_ServCo_Amort_Fin">[5]Input!$B$151</definedName>
    <definedName name="CY_PRW_Servco_assets_boy" localSheetId="3">#REF!</definedName>
    <definedName name="CY_PRW_Servco_assets_boy" localSheetId="5">#REF!</definedName>
    <definedName name="CY_PRW_Servco_assets_boy" localSheetId="4">[4]Input!$B$139</definedName>
    <definedName name="CY_PRW_Servco_assets_boy" localSheetId="1">[4]Input!$B$139</definedName>
    <definedName name="CY_PRW_Servco_assets_boy" localSheetId="2">[4]Input!$B$139</definedName>
    <definedName name="CY_PRW_Servco_assets_boy">[5]Input!$B$139</definedName>
    <definedName name="CY_PRW_ServCo_assets_eoy" localSheetId="3">#REF!</definedName>
    <definedName name="CY_PRW_ServCo_assets_eoy" localSheetId="5">#REF!</definedName>
    <definedName name="CY_PRW_ServCo_assets_eoy" localSheetId="4">[4]Input!$B$140</definedName>
    <definedName name="CY_PRW_ServCo_assets_eoy" localSheetId="1">[4]Input!$B$140</definedName>
    <definedName name="CY_PRW_ServCo_assets_eoy" localSheetId="2">[4]Input!$B$140</definedName>
    <definedName name="CY_PRW_ServCo_assets_eoy">[5]Input!$B$140</definedName>
    <definedName name="CY_PRW_ServCo_Base" localSheetId="3">#REF!</definedName>
    <definedName name="CY_PRW_ServCo_Base" localSheetId="5">#REF!</definedName>
    <definedName name="CY_PRW_ServCo_Base" localSheetId="4">#REF!</definedName>
    <definedName name="CY_PRW_ServCo_Base" localSheetId="1">#REF!</definedName>
    <definedName name="CY_PRW_ServCo_Base" localSheetId="2">#REF!</definedName>
    <definedName name="CY_PRW_ServCo_Base">#REF!</definedName>
    <definedName name="CY_PRW_ServCo_Base_Fin" localSheetId="3">#REF!</definedName>
    <definedName name="CY_PRW_ServCo_Base_Fin" localSheetId="5">#REF!</definedName>
    <definedName name="CY_PRW_ServCo_Base_Fin" localSheetId="4">#REF!</definedName>
    <definedName name="CY_PRW_ServCo_Base_Fin" localSheetId="1">#REF!</definedName>
    <definedName name="CY_PRW_ServCo_Base_Fin" localSheetId="2">#REF!</definedName>
    <definedName name="CY_PRW_ServCo_Base_Fin">#REF!</definedName>
    <definedName name="cy_prw_servco_bp" localSheetId="3">#REF!</definedName>
    <definedName name="cy_prw_servco_bp" localSheetId="5">#REF!</definedName>
    <definedName name="cy_prw_servco_bp" localSheetId="4">[4]Input!$B$145</definedName>
    <definedName name="cy_prw_servco_bp" localSheetId="1">[4]Input!$B$145</definedName>
    <definedName name="cy_prw_servco_bp" localSheetId="2">[4]Input!$B$145</definedName>
    <definedName name="cy_prw_servco_bp">[5]Input!$B$145</definedName>
    <definedName name="CY_PRW_SERVCO_COMP" localSheetId="3">#REF!</definedName>
    <definedName name="CY_PRW_SERVCO_COMP" localSheetId="5">#REF!</definedName>
    <definedName name="CY_PRW_SERVCO_COMP" localSheetId="4">[4]Input!$B$30</definedName>
    <definedName name="CY_PRW_SERVCO_COMP" localSheetId="1">[4]Input!$B$30</definedName>
    <definedName name="CY_PRW_SERVCO_COMP" localSheetId="2">[4]Input!$B$30</definedName>
    <definedName name="CY_PRW_SERVCO_COMP">[5]Input!$B$30</definedName>
    <definedName name="CY_PRW_ServCo_CorpContrib" localSheetId="3">#REF!</definedName>
    <definedName name="CY_PRW_ServCo_CorpContrib" localSheetId="5">#REF!</definedName>
    <definedName name="CY_PRW_ServCo_CorpContrib" localSheetId="4">[4]Input!$B$143</definedName>
    <definedName name="CY_PRW_ServCo_CorpContrib" localSheetId="1">[4]Input!$B$143</definedName>
    <definedName name="CY_PRW_ServCo_CorpContrib" localSheetId="2">[4]Input!$B$143</definedName>
    <definedName name="CY_PRW_ServCo_CorpContrib">[5]Input!$B$143</definedName>
    <definedName name="CY_PRW_SERVCO_DISCOMP" localSheetId="3">#REF!</definedName>
    <definedName name="CY_PRW_SERVCO_DISCOMP" localSheetId="5">#REF!</definedName>
    <definedName name="CY_PRW_SERVCO_DISCOMP" localSheetId="4">[4]Input!$B$105</definedName>
    <definedName name="CY_PRW_SERVCO_DISCOMP" localSheetId="1">[4]Input!$B$105</definedName>
    <definedName name="CY_PRW_SERVCO_DISCOMP" localSheetId="2">[4]Input!$B$105</definedName>
    <definedName name="CY_PRW_SERVCO_DISCOMP">[5]Input!$B$105</definedName>
    <definedName name="CY_PRW_SERVCO_DISEROA" localSheetId="3">#REF!</definedName>
    <definedName name="CY_PRW_SERVCO_DISEROA" localSheetId="5">#REF!</definedName>
    <definedName name="CY_PRW_SERVCO_DISEROA" localSheetId="4">[4]Input!$B$97</definedName>
    <definedName name="CY_PRW_SERVCO_DISEROA" localSheetId="1">[4]Input!$B$97</definedName>
    <definedName name="CY_PRW_SERVCO_DISEROA" localSheetId="2">[4]Input!$B$97</definedName>
    <definedName name="CY_PRW_SERVCO_DISEROA">[5]Input!$B$97</definedName>
    <definedName name="CY_PRW_SERVCO_DISRATE" localSheetId="3">#REF!</definedName>
    <definedName name="CY_PRW_SERVCO_DISRATE" localSheetId="5">#REF!</definedName>
    <definedName name="CY_PRW_SERVCO_DISRATE" localSheetId="4">[4]Input!$B$89</definedName>
    <definedName name="CY_PRW_SERVCO_DISRATE" localSheetId="1">[4]Input!$B$89</definedName>
    <definedName name="CY_PRW_SERVCO_DISRATE" localSheetId="2">[4]Input!$B$89</definedName>
    <definedName name="CY_PRW_SERVCO_DISRATE">[5]Input!$B$89</definedName>
    <definedName name="CY_PRW_ServCo_EEContrib" localSheetId="3">#REF!</definedName>
    <definedName name="CY_PRW_ServCo_EEContrib" localSheetId="5">#REF!</definedName>
    <definedName name="CY_PRW_ServCo_EEContrib" localSheetId="4">[4]Input!$B$144</definedName>
    <definedName name="CY_PRW_ServCo_EEContrib" localSheetId="1">[4]Input!$B$144</definedName>
    <definedName name="CY_PRW_ServCo_EEContrib" localSheetId="2">[4]Input!$B$144</definedName>
    <definedName name="CY_PRW_ServCo_EEContrib">[5]Input!$B$144</definedName>
    <definedName name="CY_PRW_SERVCO_EROA" localSheetId="3">#REF!</definedName>
    <definedName name="CY_PRW_SERVCO_EROA" localSheetId="5">#REF!</definedName>
    <definedName name="CY_PRW_SERVCO_EROA" localSheetId="4">[4]Input!$B$22</definedName>
    <definedName name="CY_PRW_SERVCO_EROA" localSheetId="1">[4]Input!$B$22</definedName>
    <definedName name="CY_PRW_SERVCO_EROA" localSheetId="2">[4]Input!$B$22</definedName>
    <definedName name="CY_PRW_SERVCO_EROA">[5]Input!$B$22</definedName>
    <definedName name="CY_PRW_SERVCO_EXPRATE" localSheetId="3">#REF!</definedName>
    <definedName name="CY_PRW_SERVCO_EXPRATE" localSheetId="5">#REF!</definedName>
    <definedName name="CY_PRW_SERVCO_EXPRATE" localSheetId="4">[4]Input!$B$14</definedName>
    <definedName name="CY_PRW_SERVCO_EXPRATE" localSheetId="1">[4]Input!$B$14</definedName>
    <definedName name="CY_PRW_SERVCO_EXPRATE" localSheetId="2">[4]Input!$B$14</definedName>
    <definedName name="CY_PRW_SERVCO_EXPRATE">[5]Input!$B$14</definedName>
    <definedName name="cy_prw_servco_inspaid" localSheetId="3">#REF!</definedName>
    <definedName name="cy_prw_servco_inspaid" localSheetId="5">#REF!</definedName>
    <definedName name="cy_prw_servco_inspaid" localSheetId="4">#REF!</definedName>
    <definedName name="cy_prw_servco_inspaid" localSheetId="1">#REF!</definedName>
    <definedName name="cy_prw_servco_inspaid" localSheetId="2">#REF!</definedName>
    <definedName name="cy_prw_servco_inspaid">#REF!</definedName>
    <definedName name="CY_PRW_ServCo_pbo_eoy" localSheetId="3">#REF!</definedName>
    <definedName name="CY_PRW_ServCo_pbo_eoy" localSheetId="5">#REF!</definedName>
    <definedName name="CY_PRW_ServCo_pbo_eoy" localSheetId="4">[4]Input!$B$138</definedName>
    <definedName name="CY_PRW_ServCo_pbo_eoy" localSheetId="1">[4]Input!$B$138</definedName>
    <definedName name="CY_PRW_ServCo_pbo_eoy" localSheetId="2">[4]Input!$B$138</definedName>
    <definedName name="CY_PRW_ServCo_pbo_eoy">[5]Input!$B$138</definedName>
    <definedName name="cy_prw_servco_reg_amort" localSheetId="3">#REF!</definedName>
    <definedName name="cy_prw_servco_reg_amort" localSheetId="5">#REF!</definedName>
    <definedName name="cy_prw_servco_reg_amort" localSheetId="4">[4]Input!#REF!</definedName>
    <definedName name="cy_prw_servco_reg_amort" localSheetId="1">[4]Input!#REF!</definedName>
    <definedName name="cy_prw_servco_reg_amort" localSheetId="2">[4]Input!#REF!</definedName>
    <definedName name="cy_prw_servco_reg_amort">[5]Input!#REF!</definedName>
    <definedName name="cy_prw_servco_reg_base" localSheetId="3">#REF!</definedName>
    <definedName name="cy_prw_servco_reg_base" localSheetId="5">#REF!</definedName>
    <definedName name="cy_prw_servco_reg_base" localSheetId="4">[4]Input!#REF!</definedName>
    <definedName name="cy_prw_servco_reg_base" localSheetId="1">[4]Input!#REF!</definedName>
    <definedName name="cy_prw_servco_reg_base" localSheetId="2">[4]Input!#REF!</definedName>
    <definedName name="cy_prw_servco_reg_base">[5]Input!#REF!</definedName>
    <definedName name="CY_PRW_ServCo_Trend" localSheetId="3">#REF!</definedName>
    <definedName name="CY_PRW_ServCo_Trend" localSheetId="5">#REF!</definedName>
    <definedName name="CY_PRW_ServCo_Trend" localSheetId="4">[4]Input!$B$38</definedName>
    <definedName name="CY_PRW_ServCo_Trend" localSheetId="1">[4]Input!$B$38</definedName>
    <definedName name="CY_PRW_ServCo_Trend" localSheetId="2">[4]Input!$B$38</definedName>
    <definedName name="CY_PRW_ServCo_Trend">[5]Input!$B$38</definedName>
    <definedName name="CY_PRW_ServCo_UltTrend" localSheetId="3">#REF!</definedName>
    <definedName name="CY_PRW_ServCo_UltTrend" localSheetId="5">#REF!</definedName>
    <definedName name="CY_PRW_ServCo_UltTrend" localSheetId="4">[4]Input!$B$46</definedName>
    <definedName name="CY_PRW_ServCo_UltTrend" localSheetId="1">[4]Input!$B$46</definedName>
    <definedName name="CY_PRW_ServCo_UltTrend" localSheetId="2">[4]Input!$B$46</definedName>
    <definedName name="CY_PRW_ServCo_UltTrend">[5]Input!$B$46</definedName>
    <definedName name="CY_PRW_ServCo_VEBAContrib" localSheetId="3">#REF!</definedName>
    <definedName name="CY_PRW_ServCo_VEBAContrib" localSheetId="5">#REF!</definedName>
    <definedName name="CY_PRW_ServCo_VEBAContrib" localSheetId="4">[4]Input!$B$142</definedName>
    <definedName name="CY_PRW_ServCo_VEBAContrib" localSheetId="1">[4]Input!$B$142</definedName>
    <definedName name="CY_PRW_ServCo_VEBAContrib" localSheetId="2">[4]Input!$B$142</definedName>
    <definedName name="CY_PRW_ServCo_VEBAContrib">[5]Input!$B$142</definedName>
    <definedName name="CY_PRW_ServCo_Yrs" localSheetId="3">#REF!</definedName>
    <definedName name="CY_PRW_ServCo_Yrs" localSheetId="5">#REF!</definedName>
    <definedName name="CY_PRW_ServCo_Yrs" localSheetId="4">[4]Input!$B$54</definedName>
    <definedName name="CY_PRW_ServCo_Yrs" localSheetId="1">[4]Input!$B$54</definedName>
    <definedName name="CY_PRW_ServCo_Yrs" localSheetId="2">[4]Input!$B$54</definedName>
    <definedName name="CY_PRW_ServCo_Yrs">[5]Input!$B$54</definedName>
    <definedName name="CY_PRW_WKE_Amort_Fin" localSheetId="3">#REF!</definedName>
    <definedName name="CY_PRW_WKE_Amort_Fin" localSheetId="5">#REF!</definedName>
    <definedName name="CY_PRW_WKE_Amort_Fin" localSheetId="4">#REF!</definedName>
    <definedName name="CY_PRW_WKE_Amort_Fin" localSheetId="1">#REF!</definedName>
    <definedName name="CY_PRW_WKE_Amort_Fin" localSheetId="2">#REF!</definedName>
    <definedName name="CY_PRW_WKE_Amort_Fin">#REF!</definedName>
    <definedName name="CY_PRW_WKE_assets_boy" localSheetId="3">#REF!</definedName>
    <definedName name="CY_PRW_WKE_assets_boy" localSheetId="5">#REF!</definedName>
    <definedName name="CY_PRW_WKE_assets_boy" localSheetId="4">[4]Input!$B$218</definedName>
    <definedName name="CY_PRW_WKE_assets_boy" localSheetId="1">[4]Input!$B$218</definedName>
    <definedName name="CY_PRW_WKE_assets_boy" localSheetId="2">[4]Input!$B$218</definedName>
    <definedName name="CY_PRW_WKE_assets_boy">#REF!</definedName>
    <definedName name="CY_PRW_WKE_assets_eoy" localSheetId="3">#REF!</definedName>
    <definedName name="CY_PRW_WKE_assets_eoy" localSheetId="5">#REF!</definedName>
    <definedName name="CY_PRW_WKE_assets_eoy" localSheetId="4">[4]Input!$B$219</definedName>
    <definedName name="CY_PRW_WKE_assets_eoy" localSheetId="1">[4]Input!$B$219</definedName>
    <definedName name="CY_PRW_WKE_assets_eoy" localSheetId="2">[4]Input!$B$219</definedName>
    <definedName name="CY_PRW_WKE_assets_eoy">[5]Input!$B$219</definedName>
    <definedName name="CY_PRW_WKE_Base_Fin" localSheetId="3">#REF!</definedName>
    <definedName name="CY_PRW_WKE_Base_Fin" localSheetId="5">#REF!</definedName>
    <definedName name="CY_PRW_WKE_Base_Fin" localSheetId="4">#REF!</definedName>
    <definedName name="CY_PRW_WKE_Base_Fin" localSheetId="1">#REF!</definedName>
    <definedName name="CY_PRW_WKE_Base_Fin" localSheetId="2">#REF!</definedName>
    <definedName name="CY_PRW_WKE_Base_Fin">#REF!</definedName>
    <definedName name="cy_prw_wke_bp" localSheetId="3">#REF!</definedName>
    <definedName name="cy_prw_wke_bp" localSheetId="5">#REF!</definedName>
    <definedName name="cy_prw_wke_bp" localSheetId="4">[4]Input!$B$224</definedName>
    <definedName name="cy_prw_wke_bp" localSheetId="1">[4]Input!$B$224</definedName>
    <definedName name="cy_prw_wke_bp" localSheetId="2">[4]Input!$B$224</definedName>
    <definedName name="cy_prw_wke_bp">[5]Input!$B$224</definedName>
    <definedName name="CY_PRW_WKE_COMP" localSheetId="3">#REF!</definedName>
    <definedName name="CY_PRW_WKE_COMP" localSheetId="5">#REF!</definedName>
    <definedName name="CY_PRW_WKE_COMP" localSheetId="4">[4]Input!$B$33</definedName>
    <definedName name="CY_PRW_WKE_COMP" localSheetId="1">[4]Input!$B$33</definedName>
    <definedName name="CY_PRW_WKE_COMP" localSheetId="2">[4]Input!$B$33</definedName>
    <definedName name="CY_PRW_WKE_COMP">[5]Input!$B$33</definedName>
    <definedName name="CY_PRW_WKE_CorpContrib" localSheetId="3">#REF!</definedName>
    <definedName name="CY_PRW_WKE_CorpContrib" localSheetId="5">#REF!</definedName>
    <definedName name="CY_PRW_WKE_CorpContrib" localSheetId="4">[4]Input!$B$222</definedName>
    <definedName name="CY_PRW_WKE_CorpContrib" localSheetId="1">[4]Input!$B$222</definedName>
    <definedName name="CY_PRW_WKE_CorpContrib" localSheetId="2">[4]Input!$B$222</definedName>
    <definedName name="CY_PRW_WKE_CorpContrib">[5]Input!$B$222</definedName>
    <definedName name="CY_PRW_WKE_DISCOMP" localSheetId="3">#REF!</definedName>
    <definedName name="CY_PRW_WKE_DISCOMP" localSheetId="5">#REF!</definedName>
    <definedName name="CY_PRW_WKE_DISCOMP" localSheetId="4">[4]Input!$B$108</definedName>
    <definedName name="CY_PRW_WKE_DISCOMP" localSheetId="1">[4]Input!$B$108</definedName>
    <definedName name="CY_PRW_WKE_DISCOMP" localSheetId="2">[4]Input!$B$108</definedName>
    <definedName name="CY_PRW_WKE_DISCOMP">[5]Input!$B$108</definedName>
    <definedName name="CY_PRW_WKE_DISEROA" localSheetId="3">#REF!</definedName>
    <definedName name="CY_PRW_WKE_DISEROA" localSheetId="5">#REF!</definedName>
    <definedName name="CY_PRW_WKE_DISEROA" localSheetId="4">[4]Input!$B$100</definedName>
    <definedName name="CY_PRW_WKE_DISEROA" localSheetId="1">[4]Input!$B$100</definedName>
    <definedName name="CY_PRW_WKE_DISEROA" localSheetId="2">[4]Input!$B$100</definedName>
    <definedName name="CY_PRW_WKE_DISEROA">[5]Input!$B$100</definedName>
    <definedName name="CY_PRW_WKE_DISRATE" localSheetId="3">#REF!</definedName>
    <definedName name="CY_PRW_WKE_DISRATE" localSheetId="5">#REF!</definedName>
    <definedName name="CY_PRW_WKE_DISRATE" localSheetId="4">[4]Input!$B$92</definedName>
    <definedName name="CY_PRW_WKE_DISRATE" localSheetId="1">[4]Input!$B$92</definedName>
    <definedName name="CY_PRW_WKE_DISRATE" localSheetId="2">[4]Input!$B$92</definedName>
    <definedName name="CY_PRW_WKE_DISRATE">[5]Input!$B$92</definedName>
    <definedName name="CY_PRW_WKE_EEContrib" localSheetId="3">#REF!</definedName>
    <definedName name="CY_PRW_WKE_EEContrib" localSheetId="5">#REF!</definedName>
    <definedName name="CY_PRW_WKE_EEContrib" localSheetId="4">[4]Input!$B$223</definedName>
    <definedName name="CY_PRW_WKE_EEContrib" localSheetId="1">[4]Input!$B$223</definedName>
    <definedName name="CY_PRW_WKE_EEContrib" localSheetId="2">[4]Input!$B$223</definedName>
    <definedName name="CY_PRW_WKE_EEContrib">[5]Input!$B$223</definedName>
    <definedName name="CY_PRW_WKE_EROA" localSheetId="3">#REF!</definedName>
    <definedName name="CY_PRW_WKE_EROA" localSheetId="5">#REF!</definedName>
    <definedName name="CY_PRW_WKE_EROA" localSheetId="4">[4]Input!$B$25</definedName>
    <definedName name="CY_PRW_WKE_EROA" localSheetId="1">[4]Input!$B$25</definedName>
    <definedName name="CY_PRW_WKE_EROA" localSheetId="2">[4]Input!$B$25</definedName>
    <definedName name="CY_PRW_WKE_EROA">[5]Input!$B$25</definedName>
    <definedName name="CY_PRW_WKE_EXPRATE" localSheetId="3">#REF!</definedName>
    <definedName name="CY_PRW_WKE_EXPRATE" localSheetId="5">#REF!</definedName>
    <definedName name="CY_PRW_WKE_EXPRATE" localSheetId="4">[4]Input!$B$17</definedName>
    <definedName name="CY_PRW_WKE_EXPRATE" localSheetId="1">[4]Input!$B$17</definedName>
    <definedName name="CY_PRW_WKE_EXPRATE" localSheetId="2">[4]Input!$B$17</definedName>
    <definedName name="CY_PRW_WKE_EXPRATE">[5]Input!$B$17</definedName>
    <definedName name="cy_prw_wke_inspaid" localSheetId="3">#REF!</definedName>
    <definedName name="cy_prw_wke_inspaid" localSheetId="5">#REF!</definedName>
    <definedName name="cy_prw_wke_inspaid" localSheetId="4">#REF!</definedName>
    <definedName name="cy_prw_wke_inspaid" localSheetId="1">#REF!</definedName>
    <definedName name="cy_prw_wke_inspaid" localSheetId="2">#REF!</definedName>
    <definedName name="cy_prw_wke_inspaid">#REF!</definedName>
    <definedName name="CY_PRW_WKE_pbo_eoy" localSheetId="3">#REF!</definedName>
    <definedName name="CY_PRW_WKE_pbo_eoy" localSheetId="5">#REF!</definedName>
    <definedName name="CY_PRW_WKE_pbo_eoy" localSheetId="4">[4]Input!$B$217</definedName>
    <definedName name="CY_PRW_WKE_pbo_eoy" localSheetId="1">[4]Input!$B$217</definedName>
    <definedName name="CY_PRW_WKE_pbo_eoy" localSheetId="2">[4]Input!$B$217</definedName>
    <definedName name="CY_PRW_WKE_pbo_eoy">[5]Input!$B$217</definedName>
    <definedName name="CY_PRW_WKE_Trend" localSheetId="3">#REF!</definedName>
    <definedName name="CY_PRW_WKE_Trend" localSheetId="5">#REF!</definedName>
    <definedName name="CY_PRW_WKE_Trend" localSheetId="4">[4]Input!$B$41</definedName>
    <definedName name="CY_PRW_WKE_Trend" localSheetId="1">[4]Input!$B$41</definedName>
    <definedName name="CY_PRW_WKE_Trend" localSheetId="2">[4]Input!$B$41</definedName>
    <definedName name="CY_PRW_WKE_Trend">#REF!</definedName>
    <definedName name="CY_PRW_WKE_UltTrend" localSheetId="3">#REF!</definedName>
    <definedName name="CY_PRW_WKE_UltTrend" localSheetId="5">#REF!</definedName>
    <definedName name="CY_PRW_WKE_UltTrend" localSheetId="4">[4]Input!$B$49</definedName>
    <definedName name="CY_PRW_WKE_UltTrend" localSheetId="1">[4]Input!$B$49</definedName>
    <definedName name="CY_PRW_WKE_UltTrend" localSheetId="2">[4]Input!$B$49</definedName>
    <definedName name="CY_PRW_WKE_UltTrend">#REF!</definedName>
    <definedName name="CY_PRW_WKE_VEBAContrib" localSheetId="3">#REF!</definedName>
    <definedName name="CY_PRW_WKE_VEBAContrib" localSheetId="5">#REF!</definedName>
    <definedName name="CY_PRW_WKE_VEBAContrib" localSheetId="4">[4]Input!$B$221</definedName>
    <definedName name="CY_PRW_WKE_VEBAContrib" localSheetId="1">[4]Input!$B$221</definedName>
    <definedName name="CY_PRW_WKE_VEBAContrib" localSheetId="2">[4]Input!$B$221</definedName>
    <definedName name="CY_PRW_WKE_VEBAContrib">[5]Input!$B$221</definedName>
    <definedName name="CY_PRW_WKE_Yrs" localSheetId="3">#REF!</definedName>
    <definedName name="CY_PRW_WKE_Yrs" localSheetId="5">#REF!</definedName>
    <definedName name="CY_PRW_WKE_Yrs" localSheetId="4">[4]Input!$B$57</definedName>
    <definedName name="CY_PRW_WKE_Yrs" localSheetId="1">[4]Input!$B$57</definedName>
    <definedName name="CY_PRW_WKE_Yrs" localSheetId="2">[4]Input!$B$57</definedName>
    <definedName name="CY_PRW_WKE_Yrs">#REF!</definedName>
    <definedName name="cy_prw_wkenonunion_amort" localSheetId="3">#REF!</definedName>
    <definedName name="cy_prw_wkenonunion_amort" localSheetId="5">#REF!</definedName>
    <definedName name="cy_prw_wkenonunion_amort" localSheetId="4">#REF!</definedName>
    <definedName name="cy_prw_wkenonunion_amort" localSheetId="1">#REF!</definedName>
    <definedName name="cy_prw_wkenonunion_amort" localSheetId="2">#REF!</definedName>
    <definedName name="cy_prw_wkenonunion_amort">#REF!</definedName>
    <definedName name="cy_prw_wkenonunion_base" localSheetId="3">#REF!</definedName>
    <definedName name="cy_prw_wkenonunion_base" localSheetId="5">#REF!</definedName>
    <definedName name="cy_prw_wkenonunion_base" localSheetId="4">[4]Input!$B$226</definedName>
    <definedName name="cy_prw_wkenonunion_base" localSheetId="1">[4]Input!$B$226</definedName>
    <definedName name="cy_prw_wkenonunion_base" localSheetId="2">[4]Input!$B$226</definedName>
    <definedName name="cy_prw_wkenonunion_base">#REF!</definedName>
    <definedName name="cy_prw_wkeunion_amort" localSheetId="3">#REF!</definedName>
    <definedName name="cy_prw_wkeunion_amort" localSheetId="5">#REF!</definedName>
    <definedName name="cy_prw_wkeunion_amort" localSheetId="4">#REF!</definedName>
    <definedName name="cy_prw_wkeunion_amort" localSheetId="1">#REF!</definedName>
    <definedName name="cy_prw_wkeunion_amort" localSheetId="2">#REF!</definedName>
    <definedName name="cy_prw_wkeunion_amort">#REF!</definedName>
    <definedName name="CY_PRW_WKeUnion_Amort_Fin" localSheetId="3">#REF!</definedName>
    <definedName name="CY_PRW_WKeUnion_Amort_Fin" localSheetId="5">#REF!</definedName>
    <definedName name="CY_PRW_WKeUnion_Amort_Fin" localSheetId="4">#REF!</definedName>
    <definedName name="CY_PRW_WKeUnion_Amort_Fin" localSheetId="1">#REF!</definedName>
    <definedName name="CY_PRW_WKeUnion_Amort_Fin" localSheetId="2">#REF!</definedName>
    <definedName name="CY_PRW_WKeUnion_Amort_Fin">#REF!</definedName>
    <definedName name="CY_PRW_WKEUnion_assets_boy" localSheetId="3">#REF!</definedName>
    <definedName name="CY_PRW_WKEUnion_assets_boy" localSheetId="5">#REF!</definedName>
    <definedName name="CY_PRW_WKEUnion_assets_boy" localSheetId="4">[4]Input!$B$268</definedName>
    <definedName name="CY_PRW_WKEUnion_assets_boy" localSheetId="1">[4]Input!$B$268</definedName>
    <definedName name="CY_PRW_WKEUnion_assets_boy" localSheetId="2">[4]Input!$B$268</definedName>
    <definedName name="CY_PRW_WKEUnion_assets_boy">[5]Input!$B$268</definedName>
    <definedName name="CY_PRW_WKEUnion_assets_eoy" localSheetId="3">#REF!</definedName>
    <definedName name="CY_PRW_WKEUnion_assets_eoy" localSheetId="5">#REF!</definedName>
    <definedName name="CY_PRW_WKEUnion_assets_eoy" localSheetId="4">[4]Input!$B$269</definedName>
    <definedName name="CY_PRW_WKEUnion_assets_eoy" localSheetId="1">[4]Input!$B$269</definedName>
    <definedName name="CY_PRW_WKEUnion_assets_eoy" localSheetId="2">[4]Input!$B$269</definedName>
    <definedName name="CY_PRW_WKEUnion_assets_eoy">[5]Input!$B$269</definedName>
    <definedName name="cy_prw_wkeunion_base" localSheetId="3">#REF!</definedName>
    <definedName name="cy_prw_wkeunion_base" localSheetId="5">#REF!</definedName>
    <definedName name="cy_prw_wkeunion_base" localSheetId="4">[4]Input!$B$276</definedName>
    <definedName name="cy_prw_wkeunion_base" localSheetId="1">[4]Input!$B$276</definedName>
    <definedName name="cy_prw_wkeunion_base" localSheetId="2">[4]Input!$B$276</definedName>
    <definedName name="cy_prw_wkeunion_base">#REF!</definedName>
    <definedName name="CY_PRW_WKEUnion_Base_Fin" localSheetId="3">#REF!</definedName>
    <definedName name="CY_PRW_WKEUnion_Base_Fin" localSheetId="5">#REF!</definedName>
    <definedName name="CY_PRW_WKEUnion_Base_Fin" localSheetId="4">#REF!</definedName>
    <definedName name="CY_PRW_WKEUnion_Base_Fin" localSheetId="1">#REF!</definedName>
    <definedName name="CY_PRW_WKEUnion_Base_Fin" localSheetId="2">#REF!</definedName>
    <definedName name="CY_PRW_WKEUnion_Base_Fin">#REF!</definedName>
    <definedName name="cy_prw_wkeunion_bp" localSheetId="3">#REF!</definedName>
    <definedName name="cy_prw_wkeunion_bp" localSheetId="5">#REF!</definedName>
    <definedName name="cy_prw_wkeunion_bp" localSheetId="4">[4]Input!$B$274</definedName>
    <definedName name="cy_prw_wkeunion_bp" localSheetId="1">[4]Input!$B$274</definedName>
    <definedName name="cy_prw_wkeunion_bp" localSheetId="2">[4]Input!$B$274</definedName>
    <definedName name="cy_prw_wkeunion_bp">[5]Input!$B$274</definedName>
    <definedName name="CY_PRW_WKEUNION_COMP" localSheetId="3">#REF!</definedName>
    <definedName name="CY_PRW_WKEUNION_COMP" localSheetId="5">#REF!</definedName>
    <definedName name="CY_PRW_WKEUNION_COMP" localSheetId="4">[4]Input!$B$35</definedName>
    <definedName name="CY_PRW_WKEUNION_COMP" localSheetId="1">[4]Input!$B$35</definedName>
    <definedName name="CY_PRW_WKEUNION_COMP" localSheetId="2">[4]Input!$B$35</definedName>
    <definedName name="CY_PRW_WKEUNION_COMP">[5]Input!$B$35</definedName>
    <definedName name="CY_PRW_WKEUnion_CorpContrib" localSheetId="3">#REF!</definedName>
    <definedName name="CY_PRW_WKEUnion_CorpContrib" localSheetId="5">#REF!</definedName>
    <definedName name="CY_PRW_WKEUnion_CorpContrib" localSheetId="4">[4]Input!$B$272</definedName>
    <definedName name="CY_PRW_WKEUnion_CorpContrib" localSheetId="1">[4]Input!$B$272</definedName>
    <definedName name="CY_PRW_WKEUnion_CorpContrib" localSheetId="2">[4]Input!$B$272</definedName>
    <definedName name="CY_PRW_WKEUnion_CorpContrib">[5]Input!$B$272</definedName>
    <definedName name="CY_PRW_WKEUNION_DISCOMP" localSheetId="3">#REF!</definedName>
    <definedName name="CY_PRW_WKEUNION_DISCOMP" localSheetId="5">#REF!</definedName>
    <definedName name="CY_PRW_WKEUNION_DISCOMP" localSheetId="4">[4]Input!$B$110</definedName>
    <definedName name="CY_PRW_WKEUNION_DISCOMP" localSheetId="1">[4]Input!$B$110</definedName>
    <definedName name="CY_PRW_WKEUNION_DISCOMP" localSheetId="2">[4]Input!$B$110</definedName>
    <definedName name="CY_PRW_WKEUNION_DISCOMP">[5]Input!$B$110</definedName>
    <definedName name="CY_PRW_WKEUNION_DISEROA" localSheetId="3">#REF!</definedName>
    <definedName name="CY_PRW_WKEUNION_DISEROA" localSheetId="5">#REF!</definedName>
    <definedName name="CY_PRW_WKEUNION_DISEROA" localSheetId="4">[4]Input!$B$102</definedName>
    <definedName name="CY_PRW_WKEUNION_DISEROA" localSheetId="1">[4]Input!$B$102</definedName>
    <definedName name="CY_PRW_WKEUNION_DISEROA" localSheetId="2">[4]Input!$B$102</definedName>
    <definedName name="CY_PRW_WKEUNION_DISEROA">[5]Input!$B$102</definedName>
    <definedName name="CY_PRW_WKEUNION_DISRATE" localSheetId="3">#REF!</definedName>
    <definedName name="CY_PRW_WKEUNION_DISRATE" localSheetId="5">#REF!</definedName>
    <definedName name="CY_PRW_WKEUNION_DISRATE" localSheetId="4">[4]Input!$B$94</definedName>
    <definedName name="CY_PRW_WKEUNION_DISRATE" localSheetId="1">[4]Input!$B$94</definedName>
    <definedName name="CY_PRW_WKEUNION_DISRATE" localSheetId="2">[4]Input!$B$94</definedName>
    <definedName name="CY_PRW_WKEUNION_DISRATE">[5]Input!$B$94</definedName>
    <definedName name="CY_PRW_WKEUnion_EEcontrib" localSheetId="3">#REF!</definedName>
    <definedName name="CY_PRW_WKEUnion_EEcontrib" localSheetId="5">#REF!</definedName>
    <definedName name="CY_PRW_WKEUnion_EEcontrib" localSheetId="4">[4]Input!$B$273</definedName>
    <definedName name="CY_PRW_WKEUnion_EEcontrib" localSheetId="1">[4]Input!$B$273</definedName>
    <definedName name="CY_PRW_WKEUnion_EEcontrib" localSheetId="2">[4]Input!$B$273</definedName>
    <definedName name="CY_PRW_WKEUnion_EEcontrib">[5]Input!$B$273</definedName>
    <definedName name="CY_PRW_WKEUNION_EROA" localSheetId="3">#REF!</definedName>
    <definedName name="CY_PRW_WKEUNION_EROA" localSheetId="5">#REF!</definedName>
    <definedName name="CY_PRW_WKEUNION_EROA" localSheetId="4">[4]Input!$B$27</definedName>
    <definedName name="CY_PRW_WKEUNION_EROA" localSheetId="1">[4]Input!$B$27</definedName>
    <definedName name="CY_PRW_WKEUNION_EROA" localSheetId="2">[4]Input!$B$27</definedName>
    <definedName name="CY_PRW_WKEUNION_EROA">[5]Input!$B$27</definedName>
    <definedName name="CY_PRW_WKEUNION_EXPRATE" localSheetId="3">#REF!</definedName>
    <definedName name="CY_PRW_WKEUNION_EXPRATE" localSheetId="5">#REF!</definedName>
    <definedName name="CY_PRW_WKEUNION_EXPRATE" localSheetId="4">[4]Input!$B$19</definedName>
    <definedName name="CY_PRW_WKEUNION_EXPRATE" localSheetId="1">[4]Input!$B$19</definedName>
    <definedName name="CY_PRW_WKEUNION_EXPRATE" localSheetId="2">[4]Input!$B$19</definedName>
    <definedName name="CY_PRW_WKEUNION_EXPRATE">[5]Input!$B$19</definedName>
    <definedName name="cy_prw_wkeunion_inspaid" localSheetId="3">#REF!</definedName>
    <definedName name="cy_prw_wkeunion_inspaid" localSheetId="5">#REF!</definedName>
    <definedName name="cy_prw_wkeunion_inspaid" localSheetId="4">#REF!</definedName>
    <definedName name="cy_prw_wkeunion_inspaid" localSheetId="1">#REF!</definedName>
    <definedName name="cy_prw_wkeunion_inspaid" localSheetId="2">#REF!</definedName>
    <definedName name="cy_prw_wkeunion_inspaid">#REF!</definedName>
    <definedName name="CY_PRW_WKEUnion_pbo_eoy" localSheetId="3">#REF!</definedName>
    <definedName name="CY_PRW_WKEUnion_pbo_eoy" localSheetId="5">#REF!</definedName>
    <definedName name="CY_PRW_WKEUnion_pbo_eoy" localSheetId="4">[4]Input!$B$267</definedName>
    <definedName name="CY_PRW_WKEUnion_pbo_eoy" localSheetId="1">[4]Input!$B$267</definedName>
    <definedName name="CY_PRW_WKEUnion_pbo_eoy" localSheetId="2">[4]Input!$B$267</definedName>
    <definedName name="CY_PRW_WKEUnion_pbo_eoy">[5]Input!$B$267</definedName>
    <definedName name="CY_PRW_WKEUnion_Trend" localSheetId="3">#REF!</definedName>
    <definedName name="CY_PRW_WKEUnion_Trend" localSheetId="5">#REF!</definedName>
    <definedName name="CY_PRW_WKEUnion_Trend" localSheetId="4">[4]Input!$B$43</definedName>
    <definedName name="CY_PRW_WKEUnion_Trend" localSheetId="1">[4]Input!$B$43</definedName>
    <definedName name="CY_PRW_WKEUnion_Trend" localSheetId="2">[4]Input!$B$43</definedName>
    <definedName name="CY_PRW_WKEUnion_Trend">[5]Input!$B$43</definedName>
    <definedName name="CY_PRW_WKEUnion_UltTrend" localSheetId="3">#REF!</definedName>
    <definedName name="CY_PRW_WKEUnion_UltTrend" localSheetId="5">#REF!</definedName>
    <definedName name="CY_PRW_WKEUnion_UltTrend" localSheetId="4">[4]Input!$B$51</definedName>
    <definedName name="CY_PRW_WKEUnion_UltTrend" localSheetId="1">[4]Input!$B$51</definedName>
    <definedName name="CY_PRW_WKEUnion_UltTrend" localSheetId="2">[4]Input!$B$51</definedName>
    <definedName name="CY_PRW_WKEUnion_UltTrend">[5]Input!$B$51</definedName>
    <definedName name="CY_PRW_WKEUnion_VEBAContrib" localSheetId="3">#REF!</definedName>
    <definedName name="CY_PRW_WKEUnion_VEBAContrib" localSheetId="5">#REF!</definedName>
    <definedName name="CY_PRW_WKEUnion_VEBAContrib" localSheetId="4">[4]Input!$B$271</definedName>
    <definedName name="CY_PRW_WKEUnion_VEBAContrib" localSheetId="1">[4]Input!$B$271</definedName>
    <definedName name="CY_PRW_WKEUnion_VEBAContrib" localSheetId="2">[4]Input!$B$271</definedName>
    <definedName name="CY_PRW_WKEUnion_VEBAContrib">[5]Input!$B$271</definedName>
    <definedName name="CY_PRW_WKEUnion_Yrs" localSheetId="3">#REF!</definedName>
    <definedName name="CY_PRW_WKEUnion_Yrs" localSheetId="5">#REF!</definedName>
    <definedName name="CY_PRW_WKEUnion_Yrs" localSheetId="4">[4]Input!$B$59</definedName>
    <definedName name="CY_PRW_WKEUnion_Yrs" localSheetId="1">[4]Input!$B$59</definedName>
    <definedName name="CY_PRW_WKEUnion_Yrs" localSheetId="2">[4]Input!$B$59</definedName>
    <definedName name="CY_PRW_WKEUnion_Yrs">[5]Input!$B$59</definedName>
    <definedName name="CY_Restoration_abo_eoy">#REF!</definedName>
    <definedName name="CY_Restoration_amort_planChange">#REF!</definedName>
    <definedName name="CY_Restoration_bp">#REF!</definedName>
    <definedName name="CY_restoration_comp">#REF!</definedName>
    <definedName name="CY_Restoration_Contrib">#REF!</definedName>
    <definedName name="CY_restoration_discomp">#REF!</definedName>
    <definedName name="CY_Restoration_Disrate">#REF!</definedName>
    <definedName name="cy_restoration_expcomp">#REF!</definedName>
    <definedName name="CY_restoration_netact">#REF!</definedName>
    <definedName name="CY_restoration_netamt_eoy">#REF!</definedName>
    <definedName name="CY_Restoration_pbo_eoy">#REF!</definedName>
    <definedName name="CY_Restoration_PlanChange">#REF!</definedName>
    <definedName name="CY_restoration_PSC">#REF!</definedName>
    <definedName name="CY_ServCo_ABO_EOY">#REF!</definedName>
    <definedName name="CY_ServCo_AFS_dis">#REF!</definedName>
    <definedName name="CY_Servco_AFS_exp">#REF!</definedName>
    <definedName name="CY_Servco_amort" localSheetId="4">[2]Input!$B$153</definedName>
    <definedName name="CY_Servco_amort" localSheetId="1">[2]Input!$B$153</definedName>
    <definedName name="CY_Servco_amort" localSheetId="2">[2]Input!$B$153</definedName>
    <definedName name="CY_Servco_amort">[3]Input!$B$153</definedName>
    <definedName name="CY_Servco_Amort_PlanChange" localSheetId="3">#REF!</definedName>
    <definedName name="CY_Servco_Amort_PlanChange" localSheetId="5">#REF!</definedName>
    <definedName name="CY_Servco_Amort_PlanChange" localSheetId="4">#REF!</definedName>
    <definedName name="CY_Servco_Amort_PlanChange" localSheetId="1">#REF!</definedName>
    <definedName name="CY_Servco_Amort_PlanChange" localSheetId="2">#REF!</definedName>
    <definedName name="CY_Servco_Amort_PlanChange">#REF!</definedName>
    <definedName name="CY_Servco_base">#REF!</definedName>
    <definedName name="CY_ServCo_BP">#REF!</definedName>
    <definedName name="CY_ServCo_BP_expected">#REF!</definedName>
    <definedName name="CY_ServCo_Comp">#REF!</definedName>
    <definedName name="CY_ServCo_Contrib">#REF!</definedName>
    <definedName name="CY_ServCo_Discomp" localSheetId="4">[2]Input!$B$87</definedName>
    <definedName name="CY_ServCo_Discomp" localSheetId="1">[2]Input!$B$87</definedName>
    <definedName name="CY_ServCo_Discomp" localSheetId="2">[2]Input!$B$87</definedName>
    <definedName name="CY_ServCo_Discomp">[3]Input!$B$87</definedName>
    <definedName name="CY_ServCo_DisEROA" localSheetId="4">[2]Input!$B$80</definedName>
    <definedName name="CY_ServCo_DisEROA" localSheetId="1">[2]Input!$B$80</definedName>
    <definedName name="CY_ServCo_DisEROA" localSheetId="2">[2]Input!$B$80</definedName>
    <definedName name="CY_ServCo_DisEROA">[3]Input!$B$80</definedName>
    <definedName name="CY_ServCo_Disrate" localSheetId="4">[2]Input!$B$73</definedName>
    <definedName name="CY_ServCo_Disrate" localSheetId="1">[2]Input!$B$73</definedName>
    <definedName name="CY_ServCo_Disrate" localSheetId="2">[2]Input!$B$73</definedName>
    <definedName name="CY_ServCo_Disrate">[3]Input!$B$73</definedName>
    <definedName name="CY_ServCo_EROA">#REF!</definedName>
    <definedName name="CY_ServCo_exprate">#REF!</definedName>
    <definedName name="CY_ServCo_FVAssets_eoy" localSheetId="4">[2]Input!$B$146</definedName>
    <definedName name="CY_ServCo_FVAssets_eoy" localSheetId="1">[2]Input!$B$146</definedName>
    <definedName name="CY_ServCo_FVAssets_eoy" localSheetId="2">[2]Input!$B$146</definedName>
    <definedName name="CY_ServCo_FVAssets_eoy">[3]Input!$B$146</definedName>
    <definedName name="CY_ServCo_MRVA">#REF!</definedName>
    <definedName name="CY_Servco_netact">#REF!</definedName>
    <definedName name="CY_ServCo_netamt_eoy">#REF!</definedName>
    <definedName name="CY_ServCo_PBO_EOY" localSheetId="4">[2]Input!$B$143</definedName>
    <definedName name="CY_ServCo_PBO_EOY" localSheetId="1">[2]Input!$B$143</definedName>
    <definedName name="CY_ServCo_PBO_EOY" localSheetId="2">[2]Input!$B$143</definedName>
    <definedName name="CY_ServCo_PBO_EOY">[3]Input!$B$143</definedName>
    <definedName name="CY_Servco_PlanChange" localSheetId="3">#REF!</definedName>
    <definedName name="CY_Servco_PlanChange" localSheetId="5">#REF!</definedName>
    <definedName name="CY_Servco_PlanChange" localSheetId="4">[4]Input!$B$160</definedName>
    <definedName name="CY_Servco_PlanChange" localSheetId="1">[4]Input!$B$160</definedName>
    <definedName name="CY_Servco_PlanChange" localSheetId="2">[4]Input!$B$160</definedName>
    <definedName name="CY_Servco_PlanChange">[5]Input!$B$160</definedName>
    <definedName name="CY_ServCo_PSC">#REF!</definedName>
    <definedName name="CY_ServCo_Reg_Amort" localSheetId="4">[2]Input!$B$229</definedName>
    <definedName name="CY_ServCo_Reg_Amort" localSheetId="1">[2]Input!$B$229</definedName>
    <definedName name="CY_ServCo_Reg_Amort" localSheetId="2">[2]Input!$B$229</definedName>
    <definedName name="CY_ServCo_Reg_Amort">[3]Input!$B$229</definedName>
    <definedName name="CY_ServCo_Reg_Base">#REF!</definedName>
    <definedName name="CY_Servco_reg_netamt_eoy">#REF!</definedName>
    <definedName name="CY_ServcoReg_Amort_PlanChange">#REF!</definedName>
    <definedName name="CY_ServCoReg_Contrib">#REF!</definedName>
    <definedName name="CY_ServCoReg_netact">#REF!</definedName>
    <definedName name="CY_ServcoReg_Planchange">#REF!</definedName>
    <definedName name="CY_ServcoReg_PSC">#REF!</definedName>
    <definedName name="CY_ValDate_BOY" localSheetId="3">#REF!</definedName>
    <definedName name="CY_ValDate_BOY" localSheetId="5">#REF!</definedName>
    <definedName name="CY_ValDate_BOY" localSheetId="4">[4]Input!$B$9</definedName>
    <definedName name="CY_ValDate_BOY" localSheetId="1">[4]Input!$B$9</definedName>
    <definedName name="CY_ValDate_BOY" localSheetId="2">[4]Input!$B$9</definedName>
    <definedName name="CY_ValDate_BOY">[5]Input!$B$9</definedName>
    <definedName name="CY_Valdate_EOY" localSheetId="3">#REF!</definedName>
    <definedName name="CY_Valdate_EOY" localSheetId="5">#REF!</definedName>
    <definedName name="CY_Valdate_EOY" localSheetId="4">[4]Input!$B$10</definedName>
    <definedName name="CY_Valdate_EOY" localSheetId="1">[4]Input!$B$10</definedName>
    <definedName name="CY_Valdate_EOY" localSheetId="2">[4]Input!$B$10</definedName>
    <definedName name="CY_Valdate_EOY">[5]Input!$B$10</definedName>
    <definedName name="CY_WKE_ABO_EOY">#REF!</definedName>
    <definedName name="CY_WKE_AFS_dis">#REF!</definedName>
    <definedName name="CY_WKE_AFS_exp">#REF!</definedName>
    <definedName name="cy_wke_amort">#REF!</definedName>
    <definedName name="CY_WKE_Amort_PlanChange" localSheetId="3">#REF!</definedName>
    <definedName name="CY_WKE_Amort_PlanChange" localSheetId="5">#REF!</definedName>
    <definedName name="CY_WKE_Amort_PlanChange" localSheetId="4">#REF!</definedName>
    <definedName name="CY_WKE_Amort_PlanChange" localSheetId="1">#REF!</definedName>
    <definedName name="CY_WKE_Amort_PlanChange" localSheetId="2">#REF!</definedName>
    <definedName name="CY_WKE_Amort_PlanChange">#REF!</definedName>
    <definedName name="CY_wke_base">#REF!</definedName>
    <definedName name="CY_WKE_BP">#REF!</definedName>
    <definedName name="CY_WKE_BP_expected">#REF!</definedName>
    <definedName name="CY_WKE_Comp">#REF!</definedName>
    <definedName name="CY_WKE_Contrib">#REF!</definedName>
    <definedName name="cy_WKE_DisComp">#REF!</definedName>
    <definedName name="CY_WKE_DisEROA">#REF!</definedName>
    <definedName name="CY_WKE_disrate">#REF!</definedName>
    <definedName name="CY_WKE_EROA">#REF!</definedName>
    <definedName name="CY_WKE_exprate">#REF!</definedName>
    <definedName name="cy_WKE_FVAssets_eoy">#REF!</definedName>
    <definedName name="CY_WKE_MRVA">#REF!</definedName>
    <definedName name="CY_WKE_netact">#REF!</definedName>
    <definedName name="CY_WKE_netamt_eoy">#REF!</definedName>
    <definedName name="CY_WKE_PBO_EOY">#REF!</definedName>
    <definedName name="CY_WKE_PlanChange" localSheetId="3">#REF!</definedName>
    <definedName name="CY_WKE_PlanChange" localSheetId="5">#REF!</definedName>
    <definedName name="CY_WKE_PlanChange" localSheetId="4">[4]Input!$B$238</definedName>
    <definedName name="CY_WKE_PlanChange" localSheetId="1">[4]Input!$B$238</definedName>
    <definedName name="CY_WKE_PlanChange" localSheetId="2">[4]Input!$B$238</definedName>
    <definedName name="CY_WKE_PlanChange">[5]Input!$B$238</definedName>
    <definedName name="CY_WKE_PSC">#REF!</definedName>
    <definedName name="CY_WKEUn_Comp">#REF!</definedName>
    <definedName name="CY_WKEUn_EROA">#REF!</definedName>
    <definedName name="CY_WKEUn_exprate">#REF!</definedName>
    <definedName name="CY_WKEUnion_ABO_EOY">#REF!</definedName>
    <definedName name="CY_WKEUnion_AFS_dis">#REF!</definedName>
    <definedName name="CY_WKEUnion_AFS_exp">#REF!</definedName>
    <definedName name="cy_wkeunion_amort">#REF!</definedName>
    <definedName name="cy_wkeunion_amort_planchange" localSheetId="3">#REF!</definedName>
    <definedName name="cy_wkeunion_amort_planchange" localSheetId="5">#REF!</definedName>
    <definedName name="cy_wkeunion_amort_planchange" localSheetId="4">#REF!</definedName>
    <definedName name="cy_wkeunion_amort_planchange" localSheetId="1">#REF!</definedName>
    <definedName name="cy_wkeunion_amort_planchange" localSheetId="2">#REF!</definedName>
    <definedName name="cy_wkeunion_amort_planchange">#REF!</definedName>
    <definedName name="CY_WKEUnion_BP">#REF!</definedName>
    <definedName name="CY_WKEUnion_BP_expected">#REF!</definedName>
    <definedName name="CY_WKEunion_Contrib">#REF!</definedName>
    <definedName name="CY_WKEUnion_DisComp">#REF!</definedName>
    <definedName name="CY_WKEUnion_DisEROA">#REF!</definedName>
    <definedName name="CY_WKEunion_disrate">#REF!</definedName>
    <definedName name="CY_WKEUnion_FVAssets_eoy">#REF!</definedName>
    <definedName name="CY_WKEUnion_MRVA">#REF!</definedName>
    <definedName name="CY_WKEunion_netact">#REF!</definedName>
    <definedName name="CY_wkeunion_netamt_eoy">#REF!</definedName>
    <definedName name="CY_WKEUnion_PBO_EOY">#REF!</definedName>
    <definedName name="CY_wkeunion_planchange" localSheetId="3">#REF!</definedName>
    <definedName name="CY_wkeunion_planchange" localSheetId="5">#REF!</definedName>
    <definedName name="CY_wkeunion_planchange" localSheetId="4">[4]Input!$B$288</definedName>
    <definedName name="CY_wkeunion_planchange" localSheetId="1">[4]Input!$B$288</definedName>
    <definedName name="CY_wkeunion_planchange" localSheetId="2">[4]Input!$B$288</definedName>
    <definedName name="CY_wkeunion_planchange">[5]Input!$B$288</definedName>
    <definedName name="CY_WKEunion_PSC">#REF!</definedName>
    <definedName name="cy_wkeunuion_base">#REF!</definedName>
    <definedName name="DisRate_decrease_bps">#REF!</definedName>
    <definedName name="DR" localSheetId="3">#REF!</definedName>
    <definedName name="DR" localSheetId="5">#REF!</definedName>
    <definedName name="DR" localSheetId="4">#REF!</definedName>
    <definedName name="DR" localSheetId="1">#REF!</definedName>
    <definedName name="DR" localSheetId="2">#REF!</definedName>
    <definedName name="DR">#REF!</definedName>
    <definedName name="Expected_BP_NonQualified_Plan">#REF!</definedName>
    <definedName name="Expected_BP_PRW" localSheetId="3">#REF!</definedName>
    <definedName name="Expected_BP_PRW" localSheetId="5">#REF!</definedName>
    <definedName name="Expected_BP_PRW" localSheetId="4">[4]Cashflows!$A$13:$I$92</definedName>
    <definedName name="Expected_BP_PRW" localSheetId="1">[4]Cashflows!$A$13:$I$92</definedName>
    <definedName name="Expected_BP_PRW" localSheetId="2">[4]Cashflows!$A$13:$I$92</definedName>
    <definedName name="Expected_BP_PRW">[5]Cashflows!$A$13:$I$92</definedName>
    <definedName name="Expected_BP_Qualified_Plan" localSheetId="4">[2]Cashflows!$A$13:$H$92</definedName>
    <definedName name="Expected_BP_Qualified_Plan" localSheetId="1">[2]Cashflows!$A$13:$H$92</definedName>
    <definedName name="Expected_BP_Qualified_Plan" localSheetId="2">[2]Cashflows!$A$13:$H$92</definedName>
    <definedName name="Expected_BP_Qualified_Plan">[3]Cashflows!$A$13:$H$92</definedName>
    <definedName name="Expected_Fed_Subsidy_Payments" localSheetId="3">#REF!</definedName>
    <definedName name="Expected_Fed_Subsidy_Payments" localSheetId="5">#REF!</definedName>
    <definedName name="Expected_Fed_Subsidy_Payments" localSheetId="4">'[4]Expected Fed Sub Payments'!$A$9:$D$88</definedName>
    <definedName name="Expected_Fed_Subsidy_Payments" localSheetId="1">'[4]Expected Fed Sub Payments'!$A$9:$D$88</definedName>
    <definedName name="Expected_Fed_Subsidy_Payments" localSheetId="2">'[4]Expected Fed Sub Payments'!$A$9:$D$88</definedName>
    <definedName name="Expected_Fed_Subsidy_Payments">#REF!</definedName>
    <definedName name="Expense_Yr1" localSheetId="3">'[9]Exhibit p.4-4c'!$A$1:$I$15</definedName>
    <definedName name="Expense_Yr1" localSheetId="5">'[10]Exhibit p.4-4c'!$A$1:$I$15</definedName>
    <definedName name="Expense_Yr1" localSheetId="1">'[9]Exhibit p.4-4c'!$A$1:$I$15</definedName>
    <definedName name="Expense_Yr1" localSheetId="2">'[9]Exhibit p.4-4c'!$A$1:$I$15</definedName>
    <definedName name="Expense_Yr1">[11]Exhibit!$A$1:$K$15</definedName>
    <definedName name="Expense_Yr2" localSheetId="3">'[9]Exhibit p.4-4c'!$A$25:$I$39</definedName>
    <definedName name="Expense_Yr2" localSheetId="5">'[10]Exhibit p.4-4c'!$A$25:$I$39</definedName>
    <definedName name="Expense_Yr2" localSheetId="1">'[9]Exhibit p.4-4c'!$A$25:$I$39</definedName>
    <definedName name="Expense_Yr2" localSheetId="2">'[9]Exhibit p.4-4c'!$A$25:$I$39</definedName>
    <definedName name="Expense_Yr2">[11]Exhibit!$A$25:$K$39</definedName>
    <definedName name="Expense_Yr3" localSheetId="3">'[9]Exhibit p.4-4c'!$A$48:$I$64</definedName>
    <definedName name="Expense_Yr3" localSheetId="5">'[10]Exhibit p.4-4c'!$A$48:$I$64</definedName>
    <definedName name="Expense_Yr3" localSheetId="1">'[9]Exhibit p.4-4c'!$A$48:$I$64</definedName>
    <definedName name="Expense_Yr3" localSheetId="2">'[9]Exhibit p.4-4c'!$A$48:$I$64</definedName>
    <definedName name="Expense_Yr3">[11]Exhibit!$A$48:$K$62</definedName>
    <definedName name="Expense_Yr4" localSheetId="3">'[9]Exhibit p.4-4c'!$A$74:$I$88</definedName>
    <definedName name="Expense_Yr4" localSheetId="5">'[10]Exhibit p.4-4c'!$A$74:$I$88</definedName>
    <definedName name="Expense_Yr4" localSheetId="1">'[9]Exhibit p.4-4c'!$A$74:$I$88</definedName>
    <definedName name="Expense_Yr4" localSheetId="2">'[9]Exhibit p.4-4c'!$A$74:$I$88</definedName>
    <definedName name="Expense_Yr4">[11]Exhibit!$A$72:$K$86</definedName>
    <definedName name="Expense_Yr5" localSheetId="3">'[9]Exhibit p.4-4c'!$A$100:$I$114</definedName>
    <definedName name="Expense_Yr5" localSheetId="5">'[10]Exhibit p.4-4c'!$A$100:$I$114</definedName>
    <definedName name="Expense_Yr5" localSheetId="1">'[9]Exhibit p.4-4c'!$A$100:$I$114</definedName>
    <definedName name="Expense_Yr5" localSheetId="2">'[9]Exhibit p.4-4c'!$A$100:$I$114</definedName>
    <definedName name="Expense_Yr5">[11]Exhibit!$A$95:$K$109</definedName>
    <definedName name="KU_TotalDis">#REF!</definedName>
    <definedName name="KUGLTable">#REF!</definedName>
    <definedName name="LGEGLTable">#REF!</definedName>
    <definedName name="LGENonUnion_TotalDis">#REF!</definedName>
    <definedName name="LGEUnion_TotalDis">#REF!</definedName>
    <definedName name="map_fas_add_admin_expense_choices">[12]Map!$L$142:$N$142</definedName>
    <definedName name="map_fas_mrva_othermethod_fva_or_mrv_choices">[12]Map!$L$138:$M$138</definedName>
    <definedName name="map_fas_net_gain_loss_amortization_method_choices">[12]Map!$L$162:$M$162</definedName>
    <definedName name="_xlnm.Print_Area" localSheetId="3">'2021 act Calc p.7'!$A$1:$O$24</definedName>
    <definedName name="_xlnm.Print_Area" localSheetId="5">'2021BP Calc p.9'!$A$1:$O$27</definedName>
    <definedName name="_xlnm.Print_Area" localSheetId="4">'PowerPlan_CF Adj 2020 p.8'!$A$1:$P$69</definedName>
    <definedName name="_xlnm.Print_Area" localSheetId="1">'PowerPlan_CF Adj 2021 p.5'!$A$1:$P$38</definedName>
    <definedName name="_xlnm.Print_Area" localSheetId="0">'PRW Expense Recon - LGE p.1'!$A$1:$H$33</definedName>
    <definedName name="PY_Hale_abo_eoy">#REF!</definedName>
    <definedName name="PY_Hale_comp">#REF!</definedName>
    <definedName name="PY_Hale_netact">#REF!</definedName>
    <definedName name="PY_Hale_Netamt_eoy">#REF!</definedName>
    <definedName name="PY_Hale_PBO_boy">#REF!</definedName>
    <definedName name="PY_Hale_pbo_eoy">#REF!</definedName>
    <definedName name="PY_Hale_PSC">#REF!</definedName>
    <definedName name="PY_KU_Amort">#REF!</definedName>
    <definedName name="PY_KU_Assets_EOY" localSheetId="4">[6]Input!$C$141</definedName>
    <definedName name="PY_KU_Assets_EOY" localSheetId="1">[6]Input!$C$141</definedName>
    <definedName name="PY_KU_Assets_EOY" localSheetId="2">[6]Input!$C$141</definedName>
    <definedName name="PY_KU_Assets_EOY">[7]Input!$C$141</definedName>
    <definedName name="PY_KU_Base">#REF!</definedName>
    <definedName name="PY_ku_bp">#REF!</definedName>
    <definedName name="PY_KU_comp">#REF!</definedName>
    <definedName name="PY_KU_Disrate">#REF!</definedName>
    <definedName name="PY_KU_EROA">#REF!</definedName>
    <definedName name="PY_KU_EROA_exp">#REF!</definedName>
    <definedName name="PY_KU_MRVA">#REF!</definedName>
    <definedName name="PY_KU_NetAct">#REF!</definedName>
    <definedName name="PY_KU_netamt_eoy">#REF!</definedName>
    <definedName name="PY_KU_PBO_BOY">#REF!</definedName>
    <definedName name="PY_KU_PBO_EOY">#REF!</definedName>
    <definedName name="PY_ku_PSC">#REF!</definedName>
    <definedName name="PY_LGE_Assets_EOY" localSheetId="4">[6]Input!$C$106</definedName>
    <definedName name="PY_LGE_Assets_EOY" localSheetId="1">[6]Input!$C$106</definedName>
    <definedName name="PY_LGE_Assets_EOY" localSheetId="2">[6]Input!$C$106</definedName>
    <definedName name="PY_LGE_Assets_EOY">[7]Input!$C$106</definedName>
    <definedName name="PY_lge_bp">#REF!</definedName>
    <definedName name="PY_LGE_Comp">#REF!</definedName>
    <definedName name="PY_LGE_Disrate">#REF!</definedName>
    <definedName name="PY_LGE_EROA">#REF!</definedName>
    <definedName name="PY_LGE_EROA_exp">#REF!</definedName>
    <definedName name="PY_LGE_MRVA">#REF!</definedName>
    <definedName name="PY_lge_netact">#REF!</definedName>
    <definedName name="PY_lge_netamt_eoy">#REF!</definedName>
    <definedName name="PY_LGE_PBO_BOY">#REF!</definedName>
    <definedName name="PY_LGE_PBO_EOY">#REF!</definedName>
    <definedName name="py_lge_PSC">#REF!</definedName>
    <definedName name="PY_LGENonUnion_Amort">#REF!</definedName>
    <definedName name="PY_LGENonUnion_Base">#REF!</definedName>
    <definedName name="PY_LGEUnion_Amort">#REF!</definedName>
    <definedName name="PY_LGEUnion_Assets_EOY" localSheetId="4">[6]Input!$C$89</definedName>
    <definedName name="PY_LGEUnion_Assets_EOY" localSheetId="1">[6]Input!$C$89</definedName>
    <definedName name="PY_LGEUnion_Assets_EOY" localSheetId="2">[6]Input!$C$89</definedName>
    <definedName name="PY_LGEUnion_Assets_EOY">[7]Input!$C$89</definedName>
    <definedName name="PY_LGEUnion_Base">#REF!</definedName>
    <definedName name="PY_LGEUnion_BOY_PBO">#REF!</definedName>
    <definedName name="PY_LGEunion_bp">#REF!</definedName>
    <definedName name="PY_LGEUnion_Comp">#REF!</definedName>
    <definedName name="PY_LGEUnion_Disrate">#REF!</definedName>
    <definedName name="PY_LGEUnion_EROA">#REF!</definedName>
    <definedName name="PY_LGEUnion_EROA_exp">#REF!</definedName>
    <definedName name="PY_LGEUnion_MRVA">#REF!</definedName>
    <definedName name="PY_lgeunion_netact" localSheetId="4">[6]Input!$C$96</definedName>
    <definedName name="PY_lgeunion_netact" localSheetId="1">[6]Input!$C$96</definedName>
    <definedName name="PY_lgeunion_netact" localSheetId="2">[6]Input!$C$96</definedName>
    <definedName name="PY_lgeunion_netact">[7]Input!$C$96</definedName>
    <definedName name="PY_lgeunion_netamt_eoy" localSheetId="4">[6]Input!$C$97</definedName>
    <definedName name="PY_lgeunion_netamt_eoy" localSheetId="1">[6]Input!$C$97</definedName>
    <definedName name="PY_lgeunion_netamt_eoy" localSheetId="2">[6]Input!$C$97</definedName>
    <definedName name="PY_lgeunion_netamt_eoy">[7]Input!$C$97</definedName>
    <definedName name="PY_LGEUnion_PBO_EOY">#REF!</definedName>
    <definedName name="PY_lgeunion_PSC">#REF!</definedName>
    <definedName name="PY_Officer_abo_eoy">#REF!</definedName>
    <definedName name="PY_Officer_comp">#REF!</definedName>
    <definedName name="PY_Officer_Netact">#REF!</definedName>
    <definedName name="PY_Officer_netamt_eoy">#REF!</definedName>
    <definedName name="PY_Officer_pbo_boy">#REF!</definedName>
    <definedName name="PY_Officer_pbo_eoy">#REF!</definedName>
    <definedName name="PY_Officer_PSC">#REF!</definedName>
    <definedName name="PY_PRW_KU_401Assets" localSheetId="3">#REF!</definedName>
    <definedName name="PY_PRW_KU_401Assets" localSheetId="5">#REF!</definedName>
    <definedName name="PY_PRW_KU_401Assets" localSheetId="4">[4]Input!$C$194</definedName>
    <definedName name="PY_PRW_KU_401Assets" localSheetId="1">[4]Input!$C$194</definedName>
    <definedName name="PY_PRW_KU_401Assets" localSheetId="2">[4]Input!$C$194</definedName>
    <definedName name="PY_PRW_KU_401Assets">[5]Input!$C$194</definedName>
    <definedName name="PY_PRW_KU_amort" localSheetId="3">#REF!</definedName>
    <definedName name="PY_PRW_KU_amort" localSheetId="5">#REF!</definedName>
    <definedName name="PY_PRW_KU_amort" localSheetId="4">[4]Input!$C$202</definedName>
    <definedName name="PY_PRW_KU_amort" localSheetId="1">[4]Input!$C$202</definedName>
    <definedName name="PY_PRW_KU_amort" localSheetId="2">[4]Input!$C$202</definedName>
    <definedName name="PY_PRW_KU_amort">[5]Input!$C$202</definedName>
    <definedName name="PY_PRW_KU_Amort_fin" localSheetId="3">#REF!</definedName>
    <definedName name="PY_PRW_KU_Amort_fin" localSheetId="5">#REF!</definedName>
    <definedName name="PY_PRW_KU_Amort_fin" localSheetId="4">#REF!</definedName>
    <definedName name="PY_PRW_KU_Amort_fin" localSheetId="1">#REF!</definedName>
    <definedName name="PY_PRW_KU_Amort_fin" localSheetId="2">#REF!</definedName>
    <definedName name="PY_PRW_KU_Amort_fin">#REF!</definedName>
    <definedName name="PY_PRW_KU_assets_boy" localSheetId="3">#REF!</definedName>
    <definedName name="PY_PRW_KU_assets_boy" localSheetId="5">#REF!</definedName>
    <definedName name="PY_PRW_KU_assets_boy" localSheetId="4">#REF!</definedName>
    <definedName name="PY_PRW_KU_assets_boy" localSheetId="1">#REF!</definedName>
    <definedName name="PY_PRW_KU_assets_boy" localSheetId="2">#REF!</definedName>
    <definedName name="PY_PRW_KU_assets_boy">#REF!</definedName>
    <definedName name="PY_PRW_KU_assets_eoy" localSheetId="3">#REF!</definedName>
    <definedName name="PY_PRW_KU_assets_eoy" localSheetId="5">#REF!</definedName>
    <definedName name="PY_PRW_KU_assets_eoy" localSheetId="4">[4]Input!$C$193</definedName>
    <definedName name="PY_PRW_KU_assets_eoy" localSheetId="1">[4]Input!$C$193</definedName>
    <definedName name="PY_PRW_KU_assets_eoy" localSheetId="2">[4]Input!$C$193</definedName>
    <definedName name="PY_PRW_KU_assets_eoy">[5]Input!$C$193</definedName>
    <definedName name="PY_PRW_KU_Base" localSheetId="3">#REF!</definedName>
    <definedName name="PY_PRW_KU_Base" localSheetId="5">#REF!</definedName>
    <definedName name="PY_PRW_KU_Base" localSheetId="4">[4]Input!$C$201</definedName>
    <definedName name="PY_PRW_KU_Base" localSheetId="1">[4]Input!$C$201</definedName>
    <definedName name="PY_PRW_KU_Base" localSheetId="2">[4]Input!$C$201</definedName>
    <definedName name="PY_PRW_KU_Base">[5]Input!$C$201</definedName>
    <definedName name="PY_PRW_KU_Base_Fin" localSheetId="3">#REF!</definedName>
    <definedName name="PY_PRW_KU_Base_Fin" localSheetId="5">#REF!</definedName>
    <definedName name="PY_PRW_KU_Base_Fin" localSheetId="4">#REF!</definedName>
    <definedName name="PY_PRW_KU_Base_Fin" localSheetId="1">#REF!</definedName>
    <definedName name="PY_PRW_KU_Base_Fin" localSheetId="2">#REF!</definedName>
    <definedName name="PY_PRW_KU_Base_Fin">#REF!</definedName>
    <definedName name="PY_PRW_KU_netact_fin" localSheetId="3">#REF!</definedName>
    <definedName name="PY_PRW_KU_netact_fin" localSheetId="5">#REF!</definedName>
    <definedName name="PY_PRW_KU_netact_fin" localSheetId="4">[4]Input!$C$210</definedName>
    <definedName name="PY_PRW_KU_netact_fin" localSheetId="1">[4]Input!$C$210</definedName>
    <definedName name="PY_PRW_KU_netact_fin" localSheetId="2">[4]Input!$C$210</definedName>
    <definedName name="PY_PRW_KU_netact_fin">[5]Input!$C$210</definedName>
    <definedName name="PY_PRW_KU_netact_reg" localSheetId="3">#REF!</definedName>
    <definedName name="PY_PRW_KU_netact_reg" localSheetId="5">#REF!</definedName>
    <definedName name="PY_PRW_KU_netact_reg" localSheetId="4">[4]Input!$C$206</definedName>
    <definedName name="PY_PRW_KU_netact_reg" localSheetId="1">[4]Input!$C$206</definedName>
    <definedName name="PY_PRW_KU_netact_reg" localSheetId="2">[4]Input!$C$206</definedName>
    <definedName name="PY_PRW_KU_netact_reg">[5]Input!$C$206</definedName>
    <definedName name="PY_PRW_KU_netamt_eoy_fin" localSheetId="3">#REF!</definedName>
    <definedName name="PY_PRW_KU_netamt_eoy_fin" localSheetId="5">#REF!</definedName>
    <definedName name="PY_PRW_KU_netamt_eoy_fin" localSheetId="4">[4]Input!$C$212</definedName>
    <definedName name="PY_PRW_KU_netamt_eoy_fin" localSheetId="1">[4]Input!$C$212</definedName>
    <definedName name="PY_PRW_KU_netamt_eoy_fin" localSheetId="2">[4]Input!$C$212</definedName>
    <definedName name="PY_PRW_KU_netamt_eoy_fin">[5]Input!$C$212</definedName>
    <definedName name="PY_prw_ku_netamt_eoy_reg" localSheetId="3">#REF!</definedName>
    <definedName name="PY_prw_ku_netamt_eoy_reg" localSheetId="5">#REF!</definedName>
    <definedName name="PY_prw_ku_netamt_eoy_reg" localSheetId="4">[4]Input!$C$208</definedName>
    <definedName name="PY_prw_ku_netamt_eoy_reg" localSheetId="1">[4]Input!$C$208</definedName>
    <definedName name="PY_prw_ku_netamt_eoy_reg" localSheetId="2">[4]Input!$C$208</definedName>
    <definedName name="PY_prw_ku_netamt_eoy_reg">[5]Input!$C$208</definedName>
    <definedName name="PY_PRW_KU_pbo_boy" localSheetId="3">#REF!</definedName>
    <definedName name="PY_PRW_KU_pbo_boy" localSheetId="5">#REF!</definedName>
    <definedName name="PY_PRW_KU_pbo_boy" localSheetId="4">#REF!</definedName>
    <definedName name="PY_PRW_KU_pbo_boy" localSheetId="1">#REF!</definedName>
    <definedName name="PY_PRW_KU_pbo_boy" localSheetId="2">#REF!</definedName>
    <definedName name="PY_PRW_KU_pbo_boy">#REF!</definedName>
    <definedName name="PY_PRW_KU_pbo_eoy" localSheetId="3">#REF!</definedName>
    <definedName name="PY_PRW_KU_pbo_eoy" localSheetId="5">#REF!</definedName>
    <definedName name="PY_PRW_KU_pbo_eoy" localSheetId="4">[4]Input!$C$189</definedName>
    <definedName name="PY_PRW_KU_pbo_eoy" localSheetId="1">[4]Input!$C$189</definedName>
    <definedName name="PY_PRW_KU_pbo_eoy" localSheetId="2">[4]Input!$C$189</definedName>
    <definedName name="PY_PRW_KU_pbo_eoy">[5]Input!$C$189</definedName>
    <definedName name="PY_PRW_KU_PSC_fin" localSheetId="3">#REF!</definedName>
    <definedName name="PY_PRW_KU_PSC_fin" localSheetId="5">#REF!</definedName>
    <definedName name="PY_PRW_KU_PSC_fin" localSheetId="4">#REF!</definedName>
    <definedName name="PY_PRW_KU_PSC_fin" localSheetId="1">#REF!</definedName>
    <definedName name="PY_PRW_KU_PSC_fin" localSheetId="2">#REF!</definedName>
    <definedName name="PY_PRW_KU_PSC_fin">#REF!</definedName>
    <definedName name="PY_PRW_KU_PSC_Reg" localSheetId="3">#REF!</definedName>
    <definedName name="PY_PRW_KU_PSC_Reg" localSheetId="5">#REF!</definedName>
    <definedName name="PY_PRW_KU_PSC_Reg" localSheetId="4">[4]Input!$C$205</definedName>
    <definedName name="PY_PRW_KU_PSC_Reg" localSheetId="1">[4]Input!$C$205</definedName>
    <definedName name="PY_PRW_KU_PSC_Reg" localSheetId="2">[4]Input!$C$205</definedName>
    <definedName name="PY_PRW_KU_PSC_Reg">[5]Input!$C$205</definedName>
    <definedName name="PY_PRW_LGE_401Assets" localSheetId="3">#REF!</definedName>
    <definedName name="PY_PRW_LGE_401Assets" localSheetId="5">#REF!</definedName>
    <definedName name="PY_PRW_LGE_401Assets" localSheetId="4">[4]Input!$C$116</definedName>
    <definedName name="PY_PRW_LGE_401Assets" localSheetId="1">[4]Input!$C$116</definedName>
    <definedName name="PY_PRW_LGE_401Assets" localSheetId="2">[4]Input!$C$116</definedName>
    <definedName name="PY_PRW_LGE_401Assets">[5]Input!$C$116</definedName>
    <definedName name="PY_PRW_LGE_Amort_fin" localSheetId="3">#REF!</definedName>
    <definedName name="PY_PRW_LGE_Amort_fin" localSheetId="5">#REF!</definedName>
    <definedName name="PY_PRW_LGE_Amort_fin" localSheetId="4">#REF!</definedName>
    <definedName name="PY_PRW_LGE_Amort_fin" localSheetId="1">#REF!</definedName>
    <definedName name="PY_PRW_LGE_Amort_fin" localSheetId="2">#REF!</definedName>
    <definedName name="PY_PRW_LGE_Amort_fin">#REF!</definedName>
    <definedName name="PY_PRW_LGE_Assets_boy" localSheetId="3">#REF!</definedName>
    <definedName name="PY_PRW_LGE_Assets_boy" localSheetId="5">#REF!</definedName>
    <definedName name="PY_PRW_LGE_Assets_boy" localSheetId="4">#REF!</definedName>
    <definedName name="PY_PRW_LGE_Assets_boy" localSheetId="1">#REF!</definedName>
    <definedName name="PY_PRW_LGE_Assets_boy" localSheetId="2">#REF!</definedName>
    <definedName name="PY_PRW_LGE_Assets_boy">#REF!</definedName>
    <definedName name="PY_PRW_LGE_Assets_eoy" localSheetId="3">#REF!</definedName>
    <definedName name="PY_PRW_LGE_Assets_eoy" localSheetId="5">#REF!</definedName>
    <definedName name="PY_PRW_LGE_Assets_eoy" localSheetId="4">[4]Input!$C$115</definedName>
    <definedName name="PY_PRW_LGE_Assets_eoy" localSheetId="1">[4]Input!$C$115</definedName>
    <definedName name="PY_PRW_LGE_Assets_eoy" localSheetId="2">[4]Input!$C$115</definedName>
    <definedName name="PY_PRW_LGE_Assets_eoy">[5]Input!$C$115</definedName>
    <definedName name="PY_PRW_LGE_Base_fin" localSheetId="3">#REF!</definedName>
    <definedName name="PY_PRW_LGE_Base_fin" localSheetId="5">#REF!</definedName>
    <definedName name="PY_PRW_LGE_Base_fin" localSheetId="4">#REF!</definedName>
    <definedName name="PY_PRW_LGE_Base_fin" localSheetId="1">#REF!</definedName>
    <definedName name="PY_PRW_LGE_Base_fin" localSheetId="2">#REF!</definedName>
    <definedName name="PY_PRW_LGE_Base_fin">#REF!</definedName>
    <definedName name="PY_PRW_lge_netact_fin" localSheetId="3">#REF!</definedName>
    <definedName name="PY_PRW_lge_netact_fin" localSheetId="5">#REF!</definedName>
    <definedName name="PY_PRW_lge_netact_fin" localSheetId="4">[4]Input!$C$131</definedName>
    <definedName name="PY_PRW_lge_netact_fin" localSheetId="1">[4]Input!$C$131</definedName>
    <definedName name="PY_PRW_lge_netact_fin" localSheetId="2">[4]Input!$C$131</definedName>
    <definedName name="PY_PRW_lge_netact_fin">[5]Input!$C$131</definedName>
    <definedName name="PY_prw_lge_netact_reg" localSheetId="3">#REF!</definedName>
    <definedName name="PY_prw_lge_netact_reg" localSheetId="5">#REF!</definedName>
    <definedName name="PY_prw_lge_netact_reg" localSheetId="4">[4]Input!$C$127</definedName>
    <definedName name="PY_prw_lge_netact_reg" localSheetId="1">[4]Input!$C$127</definedName>
    <definedName name="PY_prw_lge_netact_reg" localSheetId="2">[4]Input!$C$127</definedName>
    <definedName name="PY_prw_lge_netact_reg">[5]Input!$C$127</definedName>
    <definedName name="PY_PRW_lge_netamt_eoy_fin" localSheetId="3">#REF!</definedName>
    <definedName name="PY_PRW_lge_netamt_eoy_fin" localSheetId="5">#REF!</definedName>
    <definedName name="PY_PRW_lge_netamt_eoy_fin" localSheetId="4">[4]Input!$C$133</definedName>
    <definedName name="PY_PRW_lge_netamt_eoy_fin" localSheetId="1">[4]Input!$C$133</definedName>
    <definedName name="PY_PRW_lge_netamt_eoy_fin" localSheetId="2">[4]Input!$C$133</definedName>
    <definedName name="PY_PRW_lge_netamt_eoy_fin">[5]Input!$C$133</definedName>
    <definedName name="PY_prw_lge_netamt_eoy_reg" localSheetId="3">#REF!</definedName>
    <definedName name="PY_prw_lge_netamt_eoy_reg" localSheetId="5">#REF!</definedName>
    <definedName name="PY_prw_lge_netamt_eoy_reg" localSheetId="4">[4]Input!$C$129</definedName>
    <definedName name="PY_prw_lge_netamt_eoy_reg" localSheetId="1">[4]Input!$C$129</definedName>
    <definedName name="PY_prw_lge_netamt_eoy_reg" localSheetId="2">[4]Input!$C$129</definedName>
    <definedName name="PY_prw_lge_netamt_eoy_reg">[5]Input!$C$129</definedName>
    <definedName name="PY_PRW_LGE_PBO_boy" localSheetId="3">#REF!</definedName>
    <definedName name="PY_PRW_LGE_PBO_boy" localSheetId="5">#REF!</definedName>
    <definedName name="PY_PRW_LGE_PBO_boy" localSheetId="4">#REF!</definedName>
    <definedName name="PY_PRW_LGE_PBO_boy" localSheetId="1">#REF!</definedName>
    <definedName name="PY_PRW_LGE_PBO_boy" localSheetId="2">#REF!</definedName>
    <definedName name="PY_PRW_LGE_PBO_boy">#REF!</definedName>
    <definedName name="PY_PRW_LGE_PBO_EOY" localSheetId="3">#REF!</definedName>
    <definedName name="PY_PRW_LGE_PBO_EOY" localSheetId="5">#REF!</definedName>
    <definedName name="PY_PRW_LGE_PBO_EOY" localSheetId="4">[4]Input!$C$113</definedName>
    <definedName name="PY_PRW_LGE_PBO_EOY" localSheetId="1">[4]Input!$C$113</definedName>
    <definedName name="PY_PRW_LGE_PBO_EOY" localSheetId="2">[4]Input!$C$113</definedName>
    <definedName name="PY_PRW_LGE_PBO_EOY">[5]Input!$C$113</definedName>
    <definedName name="PY_PRW_lge_PSC_Fin" localSheetId="3">#REF!</definedName>
    <definedName name="PY_PRW_lge_PSC_Fin" localSheetId="5">#REF!</definedName>
    <definedName name="PY_PRW_lge_PSC_Fin" localSheetId="4">#REF!</definedName>
    <definedName name="PY_PRW_lge_PSC_Fin" localSheetId="1">#REF!</definedName>
    <definedName name="PY_PRW_lge_PSC_Fin" localSheetId="2">#REF!</definedName>
    <definedName name="PY_PRW_lge_PSC_Fin">#REF!</definedName>
    <definedName name="PY_PRW_lge_PSC_reg" localSheetId="3">#REF!</definedName>
    <definedName name="PY_PRW_lge_PSC_reg" localSheetId="5">#REF!</definedName>
    <definedName name="PY_PRW_lge_PSC_reg" localSheetId="4">[4]Input!$C$126</definedName>
    <definedName name="PY_PRW_lge_PSC_reg" localSheetId="1">[4]Input!$C$126</definedName>
    <definedName name="PY_PRW_lge_PSC_reg" localSheetId="2">[4]Input!$C$126</definedName>
    <definedName name="PY_PRW_lge_PSC_reg">[5]Input!$C$126</definedName>
    <definedName name="PY_PRW_LGEnonunion_amort" localSheetId="3">#REF!</definedName>
    <definedName name="PY_PRW_LGEnonunion_amort" localSheetId="5">#REF!</definedName>
    <definedName name="PY_PRW_LGEnonunion_amort" localSheetId="4">[4]Input!$C$123</definedName>
    <definedName name="PY_PRW_LGEnonunion_amort" localSheetId="1">[4]Input!$C$123</definedName>
    <definedName name="PY_PRW_LGEnonunion_amort" localSheetId="2">[4]Input!$C$123</definedName>
    <definedName name="PY_PRW_LGEnonunion_amort">[5]Input!$C$123</definedName>
    <definedName name="PY_PRW_lgenonunion_base" localSheetId="3">#REF!</definedName>
    <definedName name="PY_PRW_lgenonunion_base" localSheetId="5">#REF!</definedName>
    <definedName name="PY_PRW_lgenonunion_base" localSheetId="4">[4]Input!$C$122</definedName>
    <definedName name="PY_PRW_lgenonunion_base" localSheetId="1">[4]Input!$C$122</definedName>
    <definedName name="PY_PRW_lgenonunion_base" localSheetId="2">[4]Input!$C$122</definedName>
    <definedName name="PY_PRW_lgenonunion_base">[5]Input!$C$122</definedName>
    <definedName name="PY_PRW_LGEUnion_401Assets" localSheetId="3">#REF!</definedName>
    <definedName name="PY_PRW_LGEUnion_401Assets" localSheetId="5">#REF!</definedName>
    <definedName name="PY_PRW_LGEUnion_401Assets" localSheetId="4">[4]Input!$C$245</definedName>
    <definedName name="PY_PRW_LGEUnion_401Assets" localSheetId="1">[4]Input!$C$245</definedName>
    <definedName name="PY_PRW_LGEUnion_401Assets" localSheetId="2">[4]Input!$C$245</definedName>
    <definedName name="PY_PRW_LGEUnion_401Assets">[5]Input!$C$245</definedName>
    <definedName name="PY_PRW_LGEUnion_amort" localSheetId="3">#REF!</definedName>
    <definedName name="PY_PRW_LGEUnion_amort" localSheetId="5">#REF!</definedName>
    <definedName name="PY_PRW_LGEUnion_amort" localSheetId="4">[4]Input!$C$252</definedName>
    <definedName name="PY_PRW_LGEUnion_amort" localSheetId="1">[4]Input!$C$252</definedName>
    <definedName name="PY_PRW_LGEUnion_amort" localSheetId="2">[4]Input!$C$252</definedName>
    <definedName name="PY_PRW_LGEUnion_amort">[5]Input!$C$252</definedName>
    <definedName name="PY_PRW_LGEUnion_Amort_Fin" localSheetId="3">#REF!</definedName>
    <definedName name="PY_PRW_LGEUnion_Amort_Fin" localSheetId="5">#REF!</definedName>
    <definedName name="PY_PRW_LGEUnion_Amort_Fin" localSheetId="4">#REF!</definedName>
    <definedName name="PY_PRW_LGEUnion_Amort_Fin" localSheetId="1">#REF!</definedName>
    <definedName name="PY_PRW_LGEUnion_Amort_Fin" localSheetId="2">#REF!</definedName>
    <definedName name="PY_PRW_LGEUnion_Amort_Fin">#REF!</definedName>
    <definedName name="PY_PRW_LGEunion_Assets_boy" localSheetId="3">#REF!</definedName>
    <definedName name="PY_PRW_LGEunion_Assets_boy" localSheetId="5">#REF!</definedName>
    <definedName name="PY_PRW_LGEunion_Assets_boy" localSheetId="4">#REF!</definedName>
    <definedName name="PY_PRW_LGEunion_Assets_boy" localSheetId="1">#REF!</definedName>
    <definedName name="PY_PRW_LGEunion_Assets_boy" localSheetId="2">#REF!</definedName>
    <definedName name="PY_PRW_LGEunion_Assets_boy">#REF!</definedName>
    <definedName name="PY_PRW_LGEUnion_Assets_eoy" localSheetId="3">#REF!</definedName>
    <definedName name="PY_PRW_LGEUnion_Assets_eoy" localSheetId="5">#REF!</definedName>
    <definedName name="PY_PRW_LGEUnion_Assets_eoy" localSheetId="4">[4]Input!$C$244</definedName>
    <definedName name="PY_PRW_LGEUnion_Assets_eoy" localSheetId="1">[4]Input!$C$244</definedName>
    <definedName name="PY_PRW_LGEUnion_Assets_eoy" localSheetId="2">[4]Input!$C$244</definedName>
    <definedName name="PY_PRW_LGEUnion_Assets_eoy">[5]Input!$C$244</definedName>
    <definedName name="PY_PRW_LGEUnion_Base" localSheetId="3">#REF!</definedName>
    <definedName name="PY_PRW_LGEUnion_Base" localSheetId="5">#REF!</definedName>
    <definedName name="PY_PRW_LGEUnion_Base" localSheetId="4">[4]Input!$C$251</definedName>
    <definedName name="PY_PRW_LGEUnion_Base" localSheetId="1">[4]Input!$C$251</definedName>
    <definedName name="PY_PRW_LGEUnion_Base" localSheetId="2">[4]Input!$C$251</definedName>
    <definedName name="PY_PRW_LGEUnion_Base">[5]Input!$C$251</definedName>
    <definedName name="PY_PRW_LGEUnion_Base_Fin" localSheetId="3">#REF!</definedName>
    <definedName name="PY_PRW_LGEUnion_Base_Fin" localSheetId="5">#REF!</definedName>
    <definedName name="PY_PRW_LGEUnion_Base_Fin" localSheetId="4">#REF!</definedName>
    <definedName name="PY_PRW_LGEUnion_Base_Fin" localSheetId="1">#REF!</definedName>
    <definedName name="PY_PRW_LGEUnion_Base_Fin" localSheetId="2">#REF!</definedName>
    <definedName name="PY_PRW_LGEUnion_Base_Fin">#REF!</definedName>
    <definedName name="PY_PRW_lgeunion_netact_fin" localSheetId="3">#REF!</definedName>
    <definedName name="PY_PRW_lgeunion_netact_fin" localSheetId="5">#REF!</definedName>
    <definedName name="PY_PRW_lgeunion_netact_fin" localSheetId="4">[4]Input!$C$260</definedName>
    <definedName name="PY_PRW_lgeunion_netact_fin" localSheetId="1">[4]Input!$C$260</definedName>
    <definedName name="PY_PRW_lgeunion_netact_fin" localSheetId="2">[4]Input!$C$260</definedName>
    <definedName name="PY_PRW_lgeunion_netact_fin">[5]Input!$C$260</definedName>
    <definedName name="PY_prw_lgeunion_netact_reg" localSheetId="3">#REF!</definedName>
    <definedName name="PY_prw_lgeunion_netact_reg" localSheetId="5">#REF!</definedName>
    <definedName name="PY_prw_lgeunion_netact_reg" localSheetId="4">[4]Input!$C$256</definedName>
    <definedName name="PY_prw_lgeunion_netact_reg" localSheetId="1">[4]Input!$C$256</definedName>
    <definedName name="PY_prw_lgeunion_netact_reg" localSheetId="2">[4]Input!$C$256</definedName>
    <definedName name="PY_prw_lgeunion_netact_reg">[5]Input!$C$256</definedName>
    <definedName name="PY_PRW_lgeunion_netamt_eoy_fin" localSheetId="3">#REF!</definedName>
    <definedName name="PY_PRW_lgeunion_netamt_eoy_fin" localSheetId="5">#REF!</definedName>
    <definedName name="PY_PRW_lgeunion_netamt_eoy_fin" localSheetId="4">[4]Input!$C$262</definedName>
    <definedName name="PY_PRW_lgeunion_netamt_eoy_fin" localSheetId="1">[4]Input!$C$262</definedName>
    <definedName name="PY_PRW_lgeunion_netamt_eoy_fin" localSheetId="2">[4]Input!$C$262</definedName>
    <definedName name="PY_PRW_lgeunion_netamt_eoy_fin">[5]Input!$C$262</definedName>
    <definedName name="PY_prw_lgeunion_netamt_eoy_reg" localSheetId="3">#REF!</definedName>
    <definedName name="PY_prw_lgeunion_netamt_eoy_reg" localSheetId="5">#REF!</definedName>
    <definedName name="PY_prw_lgeunion_netamt_eoy_reg" localSheetId="4">[4]Input!$C$258</definedName>
    <definedName name="PY_prw_lgeunion_netamt_eoy_reg" localSheetId="1">[4]Input!$C$258</definedName>
    <definedName name="PY_prw_lgeunion_netamt_eoy_reg" localSheetId="2">[4]Input!$C$258</definedName>
    <definedName name="PY_prw_lgeunion_netamt_eoy_reg">[5]Input!$C$258</definedName>
    <definedName name="PY_PRW_LGEUnion_pbo_boy" localSheetId="3">#REF!</definedName>
    <definedName name="PY_PRW_LGEUnion_pbo_boy" localSheetId="5">#REF!</definedName>
    <definedName name="PY_PRW_LGEUnion_pbo_boy" localSheetId="4">#REF!</definedName>
    <definedName name="PY_PRW_LGEUnion_pbo_boy" localSheetId="1">#REF!</definedName>
    <definedName name="PY_PRW_LGEUnion_pbo_boy" localSheetId="2">#REF!</definedName>
    <definedName name="PY_PRW_LGEUnion_pbo_boy">#REF!</definedName>
    <definedName name="PY_PRW_LGEUnion_pbo_eoy" localSheetId="3">#REF!</definedName>
    <definedName name="PY_PRW_LGEUnion_pbo_eoy" localSheetId="5">#REF!</definedName>
    <definedName name="PY_PRW_LGEUnion_pbo_eoy" localSheetId="4">[4]Input!$C$242</definedName>
    <definedName name="PY_PRW_LGEUnion_pbo_eoy" localSheetId="1">[4]Input!$C$242</definedName>
    <definedName name="PY_PRW_LGEUnion_pbo_eoy" localSheetId="2">[4]Input!$C$242</definedName>
    <definedName name="PY_PRW_LGEUnion_pbo_eoy">[5]Input!$C$242</definedName>
    <definedName name="PY_PRW_lgeunion_PSC_fin" localSheetId="3">#REF!</definedName>
    <definedName name="PY_PRW_lgeunion_PSC_fin" localSheetId="5">#REF!</definedName>
    <definedName name="PY_PRW_lgeunion_PSC_fin" localSheetId="4">#REF!</definedName>
    <definedName name="PY_PRW_lgeunion_PSC_fin" localSheetId="1">#REF!</definedName>
    <definedName name="PY_PRW_lgeunion_PSC_fin" localSheetId="2">#REF!</definedName>
    <definedName name="PY_PRW_lgeunion_PSC_fin">#REF!</definedName>
    <definedName name="PY_PRW_lgeunion_PSC_reg" localSheetId="3">#REF!</definedName>
    <definedName name="PY_PRW_lgeunion_PSC_reg" localSheetId="5">#REF!</definedName>
    <definedName name="PY_PRW_lgeunion_PSC_reg" localSheetId="4">[4]Input!$C$255</definedName>
    <definedName name="PY_PRW_lgeunion_PSC_reg" localSheetId="1">[4]Input!$C$255</definedName>
    <definedName name="PY_PRW_lgeunion_PSC_reg" localSheetId="2">[4]Input!$C$255</definedName>
    <definedName name="PY_PRW_lgeunion_PSC_reg">[5]Input!$C$255</definedName>
    <definedName name="PY_PRW_LPI_401Assets" localSheetId="3">#REF!</definedName>
    <definedName name="PY_PRW_LPI_401Assets" localSheetId="5">#REF!</definedName>
    <definedName name="PY_PRW_LPI_401Assets" localSheetId="4">[4]Input!$C$167</definedName>
    <definedName name="PY_PRW_LPI_401Assets" localSheetId="1">[4]Input!$C$167</definedName>
    <definedName name="PY_PRW_LPI_401Assets" localSheetId="2">[4]Input!$C$167</definedName>
    <definedName name="PY_PRW_LPI_401Assets">[5]Input!$C$167</definedName>
    <definedName name="PY_PRW_LPI_Amort" localSheetId="3">#REF!</definedName>
    <definedName name="PY_PRW_LPI_Amort" localSheetId="5">#REF!</definedName>
    <definedName name="PY_PRW_LPI_Amort" localSheetId="4">[4]Input!$C$174</definedName>
    <definedName name="PY_PRW_LPI_Amort" localSheetId="1">[4]Input!$C$174</definedName>
    <definedName name="PY_PRW_LPI_Amort" localSheetId="2">[4]Input!$C$174</definedName>
    <definedName name="PY_PRW_LPI_Amort">#REF!</definedName>
    <definedName name="PY_PRW_LPI_Amort_Fin" localSheetId="3">#REF!</definedName>
    <definedName name="PY_PRW_LPI_Amort_Fin" localSheetId="5">#REF!</definedName>
    <definedName name="PY_PRW_LPI_Amort_Fin" localSheetId="4">[4]Input!$C$176</definedName>
    <definedName name="PY_PRW_LPI_Amort_Fin" localSheetId="1">[4]Input!$C$176</definedName>
    <definedName name="PY_PRW_LPI_Amort_Fin" localSheetId="2">[4]Input!$C$176</definedName>
    <definedName name="PY_PRW_LPI_Amort_Fin">[5]Input!$C$176</definedName>
    <definedName name="PY_PRW_LPI_Assets_boy" localSheetId="3">#REF!</definedName>
    <definedName name="PY_PRW_LPI_Assets_boy" localSheetId="5">#REF!</definedName>
    <definedName name="PY_PRW_LPI_Assets_boy" localSheetId="4">#REF!</definedName>
    <definedName name="PY_PRW_LPI_Assets_boy" localSheetId="1">#REF!</definedName>
    <definedName name="PY_PRW_LPI_Assets_boy" localSheetId="2">#REF!</definedName>
    <definedName name="PY_PRW_LPI_Assets_boy">#REF!</definedName>
    <definedName name="PY_PRW_LPI_assets_eoy" localSheetId="3">#REF!</definedName>
    <definedName name="PY_PRW_LPI_assets_eoy" localSheetId="5">#REF!</definedName>
    <definedName name="PY_PRW_LPI_assets_eoy" localSheetId="4">[4]Input!$C$166</definedName>
    <definedName name="PY_PRW_LPI_assets_eoy" localSheetId="1">[4]Input!$C$166</definedName>
    <definedName name="PY_PRW_LPI_assets_eoy" localSheetId="2">[4]Input!$C$166</definedName>
    <definedName name="PY_PRW_LPI_assets_eoy">[5]Input!$C$166</definedName>
    <definedName name="PY_PRW_LPI_Base" localSheetId="3">#REF!</definedName>
    <definedName name="PY_PRW_LPI_Base" localSheetId="5">#REF!</definedName>
    <definedName name="PY_PRW_LPI_Base" localSheetId="4">[4]Input!$C$173</definedName>
    <definedName name="PY_PRW_LPI_Base" localSheetId="1">[4]Input!$C$173</definedName>
    <definedName name="PY_PRW_LPI_Base" localSheetId="2">[4]Input!$C$173</definedName>
    <definedName name="PY_PRW_LPI_Base">#REF!</definedName>
    <definedName name="PY_PRW_LPI_Base_Fin" localSheetId="3">#REF!</definedName>
    <definedName name="PY_PRW_LPI_Base_Fin" localSheetId="5">#REF!</definedName>
    <definedName name="PY_PRW_LPI_Base_Fin" localSheetId="4">#REF!</definedName>
    <definedName name="PY_PRW_LPI_Base_Fin" localSheetId="1">#REF!</definedName>
    <definedName name="PY_PRW_LPI_Base_Fin" localSheetId="2">#REF!</definedName>
    <definedName name="PY_PRW_LPI_Base_Fin">[5]Input!$C$175</definedName>
    <definedName name="PY_PRW_LPI_netact_fin" localSheetId="3">#REF!</definedName>
    <definedName name="PY_PRW_LPI_netact_fin" localSheetId="5">#REF!</definedName>
    <definedName name="PY_PRW_LPI_netact_fin" localSheetId="4">[4]Input!$C$182</definedName>
    <definedName name="PY_PRW_LPI_netact_fin" localSheetId="1">[4]Input!$C$182</definedName>
    <definedName name="PY_PRW_LPI_netact_fin" localSheetId="2">[4]Input!$C$182</definedName>
    <definedName name="PY_PRW_LPI_netact_fin">[5]Input!$C$182</definedName>
    <definedName name="PY_prw_LPI_netact_reg" localSheetId="3">#REF!</definedName>
    <definedName name="PY_prw_LPI_netact_reg" localSheetId="5">#REF!</definedName>
    <definedName name="PY_prw_LPI_netact_reg" localSheetId="4">[4]Input!$C$178</definedName>
    <definedName name="PY_prw_LPI_netact_reg" localSheetId="1">[4]Input!$C$178</definedName>
    <definedName name="PY_prw_LPI_netact_reg" localSheetId="2">[4]Input!$C$178</definedName>
    <definedName name="PY_prw_LPI_netact_reg">[5]Input!$C$178</definedName>
    <definedName name="PY_PRW_LPI_netamt_eoy_fin" localSheetId="3">#REF!</definedName>
    <definedName name="PY_PRW_LPI_netamt_eoy_fin" localSheetId="5">#REF!</definedName>
    <definedName name="PY_PRW_LPI_netamt_eoy_fin" localSheetId="4">[4]Input!$C$184</definedName>
    <definedName name="PY_PRW_LPI_netamt_eoy_fin" localSheetId="1">[4]Input!$C$184</definedName>
    <definedName name="PY_PRW_LPI_netamt_eoy_fin" localSheetId="2">[4]Input!$C$184</definedName>
    <definedName name="PY_PRW_LPI_netamt_eoy_fin">[5]Input!$C$184</definedName>
    <definedName name="PY_prw_lpi_netamt_eoy_reg" localSheetId="3">#REF!</definedName>
    <definedName name="PY_prw_lpi_netamt_eoy_reg" localSheetId="5">#REF!</definedName>
    <definedName name="PY_prw_lpi_netamt_eoy_reg" localSheetId="4">[4]Input!$C$180</definedName>
    <definedName name="PY_prw_lpi_netamt_eoy_reg" localSheetId="1">[4]Input!$C$180</definedName>
    <definedName name="PY_prw_lpi_netamt_eoy_reg" localSheetId="2">[4]Input!$C$180</definedName>
    <definedName name="PY_prw_lpi_netamt_eoy_reg">[5]Input!$C$180</definedName>
    <definedName name="PY_PRW_LPI_PBO_BOY" localSheetId="3">#REF!</definedName>
    <definedName name="PY_PRW_LPI_PBO_BOY" localSheetId="5">#REF!</definedName>
    <definedName name="PY_PRW_LPI_PBO_BOY" localSheetId="4">#REF!</definedName>
    <definedName name="PY_PRW_LPI_PBO_BOY" localSheetId="1">#REF!</definedName>
    <definedName name="PY_PRW_LPI_PBO_BOY" localSheetId="2">#REF!</definedName>
    <definedName name="PY_PRW_LPI_PBO_BOY">#REF!</definedName>
    <definedName name="PY_PRW_LPI_pbo_eoy" localSheetId="3">#REF!</definedName>
    <definedName name="PY_PRW_LPI_pbo_eoy" localSheetId="5">#REF!</definedName>
    <definedName name="PY_PRW_LPI_pbo_eoy" localSheetId="4">[4]Input!$C$164</definedName>
    <definedName name="PY_PRW_LPI_pbo_eoy" localSheetId="1">[4]Input!$C$164</definedName>
    <definedName name="PY_PRW_LPI_pbo_eoy" localSheetId="2">[4]Input!$C$164</definedName>
    <definedName name="PY_PRW_LPI_pbo_eoy">[5]Input!$C$164</definedName>
    <definedName name="PY_PRW_LPI_PSC_fin" localSheetId="3">#REF!</definedName>
    <definedName name="PY_PRW_LPI_PSC_fin" localSheetId="5">#REF!</definedName>
    <definedName name="PY_PRW_LPI_PSC_fin" localSheetId="4">[4]Input!$C$181</definedName>
    <definedName name="PY_PRW_LPI_PSC_fin" localSheetId="1">[4]Input!$C$181</definedName>
    <definedName name="PY_PRW_LPI_PSC_fin" localSheetId="2">[4]Input!$C$181</definedName>
    <definedName name="PY_PRW_LPI_PSC_fin">[5]Input!$C$181</definedName>
    <definedName name="PY_prw_lpi_PSC_reg" localSheetId="3">#REF!</definedName>
    <definedName name="PY_prw_lpi_PSC_reg" localSheetId="5">#REF!</definedName>
    <definedName name="PY_prw_lpi_PSC_reg" localSheetId="4">#REF!</definedName>
    <definedName name="PY_prw_lpi_PSC_reg" localSheetId="1">#REF!</definedName>
    <definedName name="PY_prw_lpi_PSC_reg" localSheetId="2">#REF!</definedName>
    <definedName name="PY_prw_lpi_PSC_reg">#REF!</definedName>
    <definedName name="PY_PRW_ServCo_401Assets" localSheetId="3">#REF!</definedName>
    <definedName name="PY_PRW_ServCo_401Assets" localSheetId="5">#REF!</definedName>
    <definedName name="PY_PRW_ServCo_401Assets" localSheetId="4">[4]Input!$C$141</definedName>
    <definedName name="PY_PRW_ServCo_401Assets" localSheetId="1">[4]Input!$C$141</definedName>
    <definedName name="PY_PRW_ServCo_401Assets" localSheetId="2">[4]Input!$C$141</definedName>
    <definedName name="PY_PRW_ServCo_401Assets">[5]Input!$C$141</definedName>
    <definedName name="PY_PRW_ServCo_Amort" localSheetId="3">#REF!</definedName>
    <definedName name="PY_PRW_ServCo_Amort" localSheetId="5">#REF!</definedName>
    <definedName name="PY_PRW_ServCo_Amort" localSheetId="4">[4]Input!$C$149</definedName>
    <definedName name="PY_PRW_ServCo_Amort" localSheetId="1">[4]Input!$C$149</definedName>
    <definedName name="PY_PRW_ServCo_Amort" localSheetId="2">[4]Input!$C$149</definedName>
    <definedName name="PY_PRW_ServCo_Amort">[5]Input!$C$149</definedName>
    <definedName name="PY_PRW_ServCo_Amort_Fin" localSheetId="3">#REF!</definedName>
    <definedName name="PY_PRW_ServCo_Amort_Fin" localSheetId="5">#REF!</definedName>
    <definedName name="PY_PRW_ServCo_Amort_Fin" localSheetId="4">[4]Input!$C$151</definedName>
    <definedName name="PY_PRW_ServCo_Amort_Fin" localSheetId="1">[4]Input!$C$151</definedName>
    <definedName name="PY_PRW_ServCo_Amort_Fin" localSheetId="2">[4]Input!$C$151</definedName>
    <definedName name="PY_PRW_ServCo_Amort_Fin">[5]Input!$C$151</definedName>
    <definedName name="PY_PRW_Servco_Assets_BOY" localSheetId="3">#REF!</definedName>
    <definedName name="PY_PRW_Servco_Assets_BOY" localSheetId="5">#REF!</definedName>
    <definedName name="PY_PRW_Servco_Assets_BOY" localSheetId="4">#REF!</definedName>
    <definedName name="PY_PRW_Servco_Assets_BOY" localSheetId="1">#REF!</definedName>
    <definedName name="PY_PRW_Servco_Assets_BOY" localSheetId="2">#REF!</definedName>
    <definedName name="PY_PRW_Servco_Assets_BOY">#REF!</definedName>
    <definedName name="PY_PRW_ServCo_Assets_EOY" localSheetId="3">#REF!</definedName>
    <definedName name="PY_PRW_ServCo_Assets_EOY" localSheetId="5">#REF!</definedName>
    <definedName name="PY_PRW_ServCo_Assets_EOY" localSheetId="4">[4]Input!$C$140</definedName>
    <definedName name="PY_PRW_ServCo_Assets_EOY" localSheetId="1">[4]Input!$C$140</definedName>
    <definedName name="PY_PRW_ServCo_Assets_EOY" localSheetId="2">[4]Input!$C$140</definedName>
    <definedName name="PY_PRW_ServCo_Assets_EOY">[5]Input!$C$140</definedName>
    <definedName name="PY_PRW_ServCo_Base" localSheetId="3">#REF!</definedName>
    <definedName name="PY_PRW_ServCo_Base" localSheetId="5">#REF!</definedName>
    <definedName name="PY_PRW_ServCo_Base" localSheetId="4">#REF!</definedName>
    <definedName name="PY_PRW_ServCo_Base" localSheetId="1">#REF!</definedName>
    <definedName name="PY_PRW_ServCo_Base" localSheetId="2">#REF!</definedName>
    <definedName name="PY_PRW_ServCo_Base">#REF!</definedName>
    <definedName name="PY_PRW_ServCo_Base_Fin" localSheetId="3">#REF!</definedName>
    <definedName name="PY_PRW_ServCo_Base_Fin" localSheetId="5">#REF!</definedName>
    <definedName name="PY_PRW_ServCo_Base_Fin" localSheetId="4">#REF!</definedName>
    <definedName name="PY_PRW_ServCo_Base_Fin" localSheetId="1">#REF!</definedName>
    <definedName name="PY_PRW_ServCo_Base_Fin" localSheetId="2">#REF!</definedName>
    <definedName name="PY_PRW_ServCo_Base_Fin">#REF!</definedName>
    <definedName name="PY_PRW_Servco_netact_fin" localSheetId="3">#REF!</definedName>
    <definedName name="PY_PRW_Servco_netact_fin" localSheetId="5">#REF!</definedName>
    <definedName name="PY_PRW_Servco_netact_fin" localSheetId="4">[4]Input!$C$157</definedName>
    <definedName name="PY_PRW_Servco_netact_fin" localSheetId="1">[4]Input!$C$157</definedName>
    <definedName name="PY_PRW_Servco_netact_fin" localSheetId="2">[4]Input!$C$157</definedName>
    <definedName name="PY_PRW_Servco_netact_fin">[5]Input!$C$157</definedName>
    <definedName name="PY_prw_servco_netact_reg" localSheetId="3">#REF!</definedName>
    <definedName name="PY_prw_servco_netact_reg" localSheetId="5">#REF!</definedName>
    <definedName name="PY_prw_servco_netact_reg" localSheetId="4">[4]Input!$C$153</definedName>
    <definedName name="PY_prw_servco_netact_reg" localSheetId="1">[4]Input!$C$153</definedName>
    <definedName name="PY_prw_servco_netact_reg" localSheetId="2">[4]Input!$C$153</definedName>
    <definedName name="PY_prw_servco_netact_reg">[5]Input!$C$153</definedName>
    <definedName name="PY_PRW_servco_netamt_eoy_fin" localSheetId="3">#REF!</definedName>
    <definedName name="PY_PRW_servco_netamt_eoy_fin" localSheetId="5">#REF!</definedName>
    <definedName name="PY_PRW_servco_netamt_eoy_fin" localSheetId="4">[4]Input!$C$159</definedName>
    <definedName name="PY_PRW_servco_netamt_eoy_fin" localSheetId="1">[4]Input!$C$159</definedName>
    <definedName name="PY_PRW_servco_netamt_eoy_fin" localSheetId="2">[4]Input!$C$159</definedName>
    <definedName name="PY_PRW_servco_netamt_eoy_fin">[5]Input!$C$159</definedName>
    <definedName name="PY_prw_servco_netamt_eoy_reg" localSheetId="3">#REF!</definedName>
    <definedName name="PY_prw_servco_netamt_eoy_reg" localSheetId="5">#REF!</definedName>
    <definedName name="PY_prw_servco_netamt_eoy_reg" localSheetId="4">[4]Input!$C$155</definedName>
    <definedName name="PY_prw_servco_netamt_eoy_reg" localSheetId="1">[4]Input!$C$155</definedName>
    <definedName name="PY_prw_servco_netamt_eoy_reg" localSheetId="2">[4]Input!$C$155</definedName>
    <definedName name="PY_prw_servco_netamt_eoy_reg">[5]Input!$C$155</definedName>
    <definedName name="py_PRW_Servco_pbo_boy" localSheetId="3">#REF!</definedName>
    <definedName name="py_PRW_Servco_pbo_boy" localSheetId="5">#REF!</definedName>
    <definedName name="py_PRW_Servco_pbo_boy" localSheetId="4">#REF!</definedName>
    <definedName name="py_PRW_Servco_pbo_boy" localSheetId="1">#REF!</definedName>
    <definedName name="py_PRW_Servco_pbo_boy" localSheetId="2">#REF!</definedName>
    <definedName name="py_PRW_Servco_pbo_boy">#REF!</definedName>
    <definedName name="py_PRW_servco_pbo_eoy" localSheetId="3">#REF!</definedName>
    <definedName name="py_PRW_servco_pbo_eoy" localSheetId="5">#REF!</definedName>
    <definedName name="py_PRW_servco_pbo_eoy" localSheetId="4">[4]Input!$C$138</definedName>
    <definedName name="py_PRW_servco_pbo_eoy" localSheetId="1">[4]Input!$C$138</definedName>
    <definedName name="py_PRW_servco_pbo_eoy" localSheetId="2">[4]Input!$C$138</definedName>
    <definedName name="py_PRW_servco_pbo_eoy">[5]Input!$C$138</definedName>
    <definedName name="PY_PRW_Servco_PSC_fin" localSheetId="3">#REF!</definedName>
    <definedName name="PY_PRW_Servco_PSC_fin" localSheetId="5">#REF!</definedName>
    <definedName name="PY_PRW_Servco_PSC_fin" localSheetId="4">[4]Input!$C$156</definedName>
    <definedName name="PY_PRW_Servco_PSC_fin" localSheetId="1">[4]Input!$C$156</definedName>
    <definedName name="PY_PRW_Servco_PSC_fin" localSheetId="2">[4]Input!$C$156</definedName>
    <definedName name="PY_PRW_Servco_PSC_fin">[5]Input!$C$156</definedName>
    <definedName name="PY_prw_servco_PSC_reg" localSheetId="3">#REF!</definedName>
    <definedName name="PY_prw_servco_PSC_reg" localSheetId="5">#REF!</definedName>
    <definedName name="PY_prw_servco_PSC_reg" localSheetId="4">[4]Input!$C$152</definedName>
    <definedName name="PY_prw_servco_PSC_reg" localSheetId="1">[4]Input!$C$152</definedName>
    <definedName name="PY_prw_servco_PSC_reg" localSheetId="2">[4]Input!$C$152</definedName>
    <definedName name="PY_prw_servco_PSC_reg">[5]Input!$C$152</definedName>
    <definedName name="PY_PRW_Servco_Reg_amort" localSheetId="3">#REF!</definedName>
    <definedName name="PY_PRW_Servco_Reg_amort" localSheetId="5">#REF!</definedName>
    <definedName name="PY_PRW_Servco_Reg_amort" localSheetId="4">[4]Input!#REF!</definedName>
    <definedName name="PY_PRW_Servco_Reg_amort" localSheetId="1">[4]Input!#REF!</definedName>
    <definedName name="PY_PRW_Servco_Reg_amort" localSheetId="2">[4]Input!#REF!</definedName>
    <definedName name="PY_PRW_Servco_Reg_amort">[5]Input!#REF!</definedName>
    <definedName name="PY_PRW_servco_reg_base" localSheetId="3">#REF!</definedName>
    <definedName name="PY_PRW_servco_reg_base" localSheetId="5">#REF!</definedName>
    <definedName name="PY_PRW_servco_reg_base" localSheetId="4">[4]Input!#REF!</definedName>
    <definedName name="PY_PRW_servco_reg_base" localSheetId="1">[4]Input!#REF!</definedName>
    <definedName name="PY_PRW_servco_reg_base" localSheetId="2">[4]Input!#REF!</definedName>
    <definedName name="PY_PRW_servco_reg_base">[5]Input!#REF!</definedName>
    <definedName name="PY_prw_servco_reg_netact" localSheetId="3">#REF!</definedName>
    <definedName name="PY_prw_servco_reg_netact" localSheetId="5">#REF!</definedName>
    <definedName name="PY_prw_servco_reg_netact" localSheetId="4">#REF!</definedName>
    <definedName name="PY_prw_servco_reg_netact" localSheetId="1">#REF!</definedName>
    <definedName name="PY_prw_servco_reg_netact" localSheetId="2">#REF!</definedName>
    <definedName name="PY_prw_servco_reg_netact">#REF!</definedName>
    <definedName name="PY_prw_servco_reg_netamt_eoy" localSheetId="3">#REF!</definedName>
    <definedName name="PY_prw_servco_reg_netamt_eoy" localSheetId="5">#REF!</definedName>
    <definedName name="PY_prw_servco_reg_netamt_eoy" localSheetId="4">[4]Input!#REF!</definedName>
    <definedName name="PY_prw_servco_reg_netamt_eoy" localSheetId="1">[4]Input!#REF!</definedName>
    <definedName name="PY_prw_servco_reg_netamt_eoy" localSheetId="2">[4]Input!#REF!</definedName>
    <definedName name="PY_prw_servco_reg_netamt_eoy">[5]Input!#REF!</definedName>
    <definedName name="PY_PRW_Servco_reg_PSC" localSheetId="3">#REF!</definedName>
    <definedName name="PY_PRW_Servco_reg_PSC" localSheetId="5">#REF!</definedName>
    <definedName name="PY_PRW_Servco_reg_PSC" localSheetId="4">#REF!</definedName>
    <definedName name="PY_PRW_Servco_reg_PSC" localSheetId="1">#REF!</definedName>
    <definedName name="PY_PRW_Servco_reg_PSC" localSheetId="2">#REF!</definedName>
    <definedName name="PY_PRW_Servco_reg_PSC">#REF!</definedName>
    <definedName name="PY_PRW_WKE_401Assets" localSheetId="3">#REF!</definedName>
    <definedName name="PY_PRW_WKE_401Assets" localSheetId="5">#REF!</definedName>
    <definedName name="PY_PRW_WKE_401Assets" localSheetId="4">[4]Input!$C$220</definedName>
    <definedName name="PY_PRW_WKE_401Assets" localSheetId="1">[4]Input!$C$220</definedName>
    <definedName name="PY_PRW_WKE_401Assets" localSheetId="2">[4]Input!$C$220</definedName>
    <definedName name="PY_PRW_WKE_401Assets">#REF!</definedName>
    <definedName name="PY_PRW_WKE_amort" localSheetId="3">#REF!</definedName>
    <definedName name="PY_PRW_WKE_amort" localSheetId="5">#REF!</definedName>
    <definedName name="PY_PRW_WKE_amort" localSheetId="4">[4]Input!$C$227</definedName>
    <definedName name="PY_PRW_WKE_amort" localSheetId="1">[4]Input!$C$227</definedName>
    <definedName name="PY_PRW_WKE_amort" localSheetId="2">[4]Input!$C$227</definedName>
    <definedName name="PY_PRW_WKE_amort">#REF!</definedName>
    <definedName name="PY_PRW_WKE_Amort_Fin" localSheetId="3">#REF!</definedName>
    <definedName name="PY_PRW_WKE_Amort_Fin" localSheetId="5">#REF!</definedName>
    <definedName name="PY_PRW_WKE_Amort_Fin" localSheetId="4">[4]Input!$C$229</definedName>
    <definedName name="PY_PRW_WKE_Amort_Fin" localSheetId="1">[4]Input!$C$229</definedName>
    <definedName name="PY_PRW_WKE_Amort_Fin" localSheetId="2">[4]Input!$C$229</definedName>
    <definedName name="PY_PRW_WKE_Amort_Fin">#REF!</definedName>
    <definedName name="PY_PRW_WKE_Assets_boy" localSheetId="3">#REF!</definedName>
    <definedName name="PY_PRW_WKE_Assets_boy" localSheetId="5">#REF!</definedName>
    <definedName name="PY_PRW_WKE_Assets_boy" localSheetId="4">#REF!</definedName>
    <definedName name="PY_PRW_WKE_Assets_boy" localSheetId="1">#REF!</definedName>
    <definedName name="PY_PRW_WKE_Assets_boy" localSheetId="2">#REF!</definedName>
    <definedName name="PY_PRW_WKE_Assets_boy">#REF!</definedName>
    <definedName name="PY_PRW_WKE_assets_eoy" localSheetId="3">#REF!</definedName>
    <definedName name="PY_PRW_WKE_assets_eoy" localSheetId="5">#REF!</definedName>
    <definedName name="PY_PRW_WKE_assets_eoy" localSheetId="4">[4]Input!$C$219</definedName>
    <definedName name="PY_PRW_WKE_assets_eoy" localSheetId="1">[4]Input!$C$219</definedName>
    <definedName name="PY_PRW_WKE_assets_eoy" localSheetId="2">[4]Input!$C$219</definedName>
    <definedName name="PY_PRW_WKE_assets_eoy">[5]Input!$C$219</definedName>
    <definedName name="PY_PRW_WKE_base" localSheetId="3">#REF!</definedName>
    <definedName name="PY_PRW_WKE_base" localSheetId="5">#REF!</definedName>
    <definedName name="PY_PRW_WKE_base" localSheetId="4">[4]Input!$C$226</definedName>
    <definedName name="PY_PRW_WKE_base" localSheetId="1">[4]Input!$C$226</definedName>
    <definedName name="PY_PRW_WKE_base" localSheetId="2">[4]Input!$C$226</definedName>
    <definedName name="PY_PRW_WKE_base">#REF!</definedName>
    <definedName name="PY_PRW_WKE_Base_Fin" localSheetId="3">#REF!</definedName>
    <definedName name="PY_PRW_WKE_Base_Fin" localSheetId="5">#REF!</definedName>
    <definedName name="PY_PRW_WKE_Base_Fin" localSheetId="4">#REF!</definedName>
    <definedName name="PY_PRW_WKE_Base_Fin" localSheetId="1">#REF!</definedName>
    <definedName name="PY_PRW_WKE_Base_Fin" localSheetId="2">#REF!</definedName>
    <definedName name="PY_PRW_WKE_Base_Fin">#REF!</definedName>
    <definedName name="PY_PRW_wke_netact_fin" localSheetId="3">#REF!</definedName>
    <definedName name="PY_PRW_wke_netact_fin" localSheetId="5">#REF!</definedName>
    <definedName name="PY_PRW_wke_netact_fin" localSheetId="4">[4]Input!$C$235</definedName>
    <definedName name="PY_PRW_wke_netact_fin" localSheetId="1">[4]Input!$C$235</definedName>
    <definedName name="PY_PRW_wke_netact_fin" localSheetId="2">[4]Input!$C$235</definedName>
    <definedName name="PY_PRW_wke_netact_fin">[5]Input!$C$235</definedName>
    <definedName name="PY_PRW_WKE_netact_reg" localSheetId="3">#REF!</definedName>
    <definedName name="PY_PRW_WKE_netact_reg" localSheetId="5">#REF!</definedName>
    <definedName name="PY_PRW_WKE_netact_reg" localSheetId="4">[4]Input!$C$231</definedName>
    <definedName name="PY_PRW_WKE_netact_reg" localSheetId="1">[4]Input!$C$231</definedName>
    <definedName name="PY_PRW_WKE_netact_reg" localSheetId="2">[4]Input!$C$231</definedName>
    <definedName name="PY_PRW_WKE_netact_reg">[5]Input!$C$231</definedName>
    <definedName name="PY_PRW_wke_netamt_eoy_fin" localSheetId="3">#REF!</definedName>
    <definedName name="PY_PRW_wke_netamt_eoy_fin" localSheetId="5">#REF!</definedName>
    <definedName name="PY_PRW_wke_netamt_eoy_fin" localSheetId="4">[4]Input!$C$237</definedName>
    <definedName name="PY_PRW_wke_netamt_eoy_fin" localSheetId="1">[4]Input!$C$237</definedName>
    <definedName name="PY_PRW_wke_netamt_eoy_fin" localSheetId="2">[4]Input!$C$237</definedName>
    <definedName name="PY_PRW_wke_netamt_eoy_fin">#REF!</definedName>
    <definedName name="PY_prw_wke_netamt_eoy_reg" localSheetId="3">#REF!</definedName>
    <definedName name="PY_prw_wke_netamt_eoy_reg" localSheetId="5">#REF!</definedName>
    <definedName name="PY_prw_wke_netamt_eoy_reg" localSheetId="4">[4]Input!$C$233</definedName>
    <definedName name="PY_prw_wke_netamt_eoy_reg" localSheetId="1">[4]Input!$C$233</definedName>
    <definedName name="PY_prw_wke_netamt_eoy_reg" localSheetId="2">[4]Input!$C$233</definedName>
    <definedName name="PY_prw_wke_netamt_eoy_reg">#REF!</definedName>
    <definedName name="PY_PRW_WKE_pbo_boy" localSheetId="3">#REF!</definedName>
    <definedName name="PY_PRW_WKE_pbo_boy" localSheetId="5">#REF!</definedName>
    <definedName name="PY_PRW_WKE_pbo_boy" localSheetId="4">#REF!</definedName>
    <definedName name="PY_PRW_WKE_pbo_boy" localSheetId="1">#REF!</definedName>
    <definedName name="PY_PRW_WKE_pbo_boy" localSheetId="2">#REF!</definedName>
    <definedName name="PY_PRW_WKE_pbo_boy">#REF!</definedName>
    <definedName name="PY_PRW_WKE_pbo_eoy" localSheetId="3">#REF!</definedName>
    <definedName name="PY_PRW_WKE_pbo_eoy" localSheetId="5">#REF!</definedName>
    <definedName name="PY_PRW_WKE_pbo_eoy" localSheetId="4">[4]Input!$C$217</definedName>
    <definedName name="PY_PRW_WKE_pbo_eoy" localSheetId="1">[4]Input!$C$217</definedName>
    <definedName name="PY_PRW_WKE_pbo_eoy" localSheetId="2">[4]Input!$C$217</definedName>
    <definedName name="PY_PRW_WKE_pbo_eoy">[5]Input!$C$217</definedName>
    <definedName name="PY_PRW_wke_PSC_fin" localSheetId="3">#REF!</definedName>
    <definedName name="PY_PRW_wke_PSC_fin" localSheetId="5">#REF!</definedName>
    <definedName name="PY_PRW_wke_PSC_fin" localSheetId="4">[4]Input!$C$234</definedName>
    <definedName name="PY_PRW_wke_PSC_fin" localSheetId="1">[4]Input!$C$234</definedName>
    <definedName name="PY_PRW_wke_PSC_fin" localSheetId="2">[4]Input!$C$234</definedName>
    <definedName name="PY_PRW_wke_PSC_fin">[5]Input!$C$234</definedName>
    <definedName name="PY_PRW_wke_PSC_reg" localSheetId="3">#REF!</definedName>
    <definedName name="PY_PRW_wke_PSC_reg" localSheetId="5">#REF!</definedName>
    <definedName name="PY_PRW_wke_PSC_reg" localSheetId="4">#REF!</definedName>
    <definedName name="PY_PRW_wke_PSC_reg" localSheetId="1">#REF!</definedName>
    <definedName name="PY_PRW_wke_PSC_reg" localSheetId="2">#REF!</definedName>
    <definedName name="PY_PRW_wke_PSC_reg">#REF!</definedName>
    <definedName name="PY_PRW_WKEUnion_401Assets" localSheetId="3">#REF!</definedName>
    <definedName name="PY_PRW_WKEUnion_401Assets" localSheetId="5">#REF!</definedName>
    <definedName name="PY_PRW_WKEUnion_401Assets" localSheetId="4">[4]Input!$C$270</definedName>
    <definedName name="PY_PRW_WKEUnion_401Assets" localSheetId="1">[4]Input!$C$270</definedName>
    <definedName name="PY_PRW_WKEUnion_401Assets" localSheetId="2">[4]Input!$C$270</definedName>
    <definedName name="PY_PRW_WKEUnion_401Assets">[5]Input!$C$270</definedName>
    <definedName name="PY_PRW_WKEunion_amort" localSheetId="3">#REF!</definedName>
    <definedName name="PY_PRW_WKEunion_amort" localSheetId="5">#REF!</definedName>
    <definedName name="PY_PRW_WKEunion_amort" localSheetId="4">[4]Input!$C$277</definedName>
    <definedName name="PY_PRW_WKEunion_amort" localSheetId="1">[4]Input!$C$277</definedName>
    <definedName name="PY_PRW_WKEunion_amort" localSheetId="2">[4]Input!$C$277</definedName>
    <definedName name="PY_PRW_WKEunion_amort">#REF!</definedName>
    <definedName name="PY_PRW_WKEUnion_Amort_Fin" localSheetId="3">#REF!</definedName>
    <definedName name="PY_PRW_WKEUnion_Amort_Fin" localSheetId="5">#REF!</definedName>
    <definedName name="PY_PRW_WKEUnion_Amort_Fin" localSheetId="4">[4]Input!$C$279</definedName>
    <definedName name="PY_PRW_WKEUnion_Amort_Fin" localSheetId="1">[4]Input!$C$279</definedName>
    <definedName name="PY_PRW_WKEUnion_Amort_Fin" localSheetId="2">[4]Input!$C$279</definedName>
    <definedName name="PY_PRW_WKEUnion_Amort_Fin">[5]Input!$C$279</definedName>
    <definedName name="PY_PRW_WKEUnion_assets_boy" localSheetId="3">#REF!</definedName>
    <definedName name="PY_PRW_WKEUnion_assets_boy" localSheetId="5">#REF!</definedName>
    <definedName name="PY_PRW_WKEUnion_assets_boy" localSheetId="4">#REF!</definedName>
    <definedName name="PY_PRW_WKEUnion_assets_boy" localSheetId="1">#REF!</definedName>
    <definedName name="PY_PRW_WKEUnion_assets_boy" localSheetId="2">#REF!</definedName>
    <definedName name="PY_PRW_WKEUnion_assets_boy">#REF!</definedName>
    <definedName name="PY_PRW_WKEUnion_assets_eoy" localSheetId="3">#REF!</definedName>
    <definedName name="PY_PRW_WKEUnion_assets_eoy" localSheetId="5">#REF!</definedName>
    <definedName name="PY_PRW_WKEUnion_assets_eoy" localSheetId="4">[4]Input!$C$269</definedName>
    <definedName name="PY_PRW_WKEUnion_assets_eoy" localSheetId="1">[4]Input!$C$269</definedName>
    <definedName name="PY_PRW_WKEUnion_assets_eoy" localSheetId="2">[4]Input!$C$269</definedName>
    <definedName name="PY_PRW_WKEUnion_assets_eoy">[5]Input!$C$269</definedName>
    <definedName name="PY_PRW_wkeunion_base" localSheetId="3">#REF!</definedName>
    <definedName name="PY_PRW_wkeunion_base" localSheetId="5">#REF!</definedName>
    <definedName name="PY_PRW_wkeunion_base" localSheetId="4">[4]Input!$C$276</definedName>
    <definedName name="PY_PRW_wkeunion_base" localSheetId="1">[4]Input!$C$276</definedName>
    <definedName name="PY_PRW_wkeunion_base" localSheetId="2">[4]Input!$C$276</definedName>
    <definedName name="PY_PRW_wkeunion_base">#REF!</definedName>
    <definedName name="PY_PRW_WKEUnion_Base_Fin" localSheetId="3">#REF!</definedName>
    <definedName name="PY_PRW_WKEUnion_Base_Fin" localSheetId="5">#REF!</definedName>
    <definedName name="PY_PRW_WKEUnion_Base_Fin" localSheetId="4">#REF!</definedName>
    <definedName name="PY_PRW_WKEUnion_Base_Fin" localSheetId="1">#REF!</definedName>
    <definedName name="PY_PRW_WKEUnion_Base_Fin" localSheetId="2">#REF!</definedName>
    <definedName name="PY_PRW_WKEUnion_Base_Fin">#REF!</definedName>
    <definedName name="PY_PRW_WKEunion_netact_fin" localSheetId="3">#REF!</definedName>
    <definedName name="PY_PRW_WKEunion_netact_fin" localSheetId="5">#REF!</definedName>
    <definedName name="PY_PRW_WKEunion_netact_fin" localSheetId="4">[4]Input!$C$285</definedName>
    <definedName name="PY_PRW_WKEunion_netact_fin" localSheetId="1">[4]Input!$C$285</definedName>
    <definedName name="PY_PRW_WKEunion_netact_fin" localSheetId="2">[4]Input!$C$285</definedName>
    <definedName name="PY_PRW_WKEunion_netact_fin">[5]Input!$C$285</definedName>
    <definedName name="PY_prw_wkeunion_netact_reg" localSheetId="3">#REF!</definedName>
    <definedName name="PY_prw_wkeunion_netact_reg" localSheetId="5">#REF!</definedName>
    <definedName name="PY_prw_wkeunion_netact_reg" localSheetId="4">[4]Input!$C$281</definedName>
    <definedName name="PY_prw_wkeunion_netact_reg" localSheetId="1">[4]Input!$C$281</definedName>
    <definedName name="PY_prw_wkeunion_netact_reg" localSheetId="2">[4]Input!$C$281</definedName>
    <definedName name="PY_prw_wkeunion_netact_reg">[5]Input!$C$281</definedName>
    <definedName name="PY_PRW_wkeunion_netamt_eoy_fin" localSheetId="3">#REF!</definedName>
    <definedName name="PY_PRW_wkeunion_netamt_eoy_fin" localSheetId="5">#REF!</definedName>
    <definedName name="PY_PRW_wkeunion_netamt_eoy_fin" localSheetId="4">[4]Input!$C$287</definedName>
    <definedName name="PY_PRW_wkeunion_netamt_eoy_fin" localSheetId="1">[4]Input!$C$287</definedName>
    <definedName name="PY_PRW_wkeunion_netamt_eoy_fin" localSheetId="2">[4]Input!$C$287</definedName>
    <definedName name="PY_PRW_wkeunion_netamt_eoy_fin">[5]Input!$C$287</definedName>
    <definedName name="PY_prw_wkeunion_netamt_eoy_reg" localSheetId="3">#REF!</definedName>
    <definedName name="PY_prw_wkeunion_netamt_eoy_reg" localSheetId="5">#REF!</definedName>
    <definedName name="PY_prw_wkeunion_netamt_eoy_reg" localSheetId="4">[4]Input!$C$283</definedName>
    <definedName name="PY_prw_wkeunion_netamt_eoy_reg" localSheetId="1">[4]Input!$C$283</definedName>
    <definedName name="PY_prw_wkeunion_netamt_eoy_reg" localSheetId="2">[4]Input!$C$283</definedName>
    <definedName name="PY_prw_wkeunion_netamt_eoy_reg">[5]Input!$C$283</definedName>
    <definedName name="PY_PRW_WKEUnion_pbo_boy" localSheetId="3">#REF!</definedName>
    <definedName name="PY_PRW_WKEUnion_pbo_boy" localSheetId="5">#REF!</definedName>
    <definedName name="PY_PRW_WKEUnion_pbo_boy" localSheetId="4">#REF!</definedName>
    <definedName name="PY_PRW_WKEUnion_pbo_boy" localSheetId="1">#REF!</definedName>
    <definedName name="PY_PRW_WKEUnion_pbo_boy" localSheetId="2">#REF!</definedName>
    <definedName name="PY_PRW_WKEUnion_pbo_boy">#REF!</definedName>
    <definedName name="PY_PRW_WKEUnion_pbo_eoy" localSheetId="3">#REF!</definedName>
    <definedName name="PY_PRW_WKEUnion_pbo_eoy" localSheetId="5">#REF!</definedName>
    <definedName name="PY_PRW_WKEUnion_pbo_eoy" localSheetId="4">[4]Input!$C$267</definedName>
    <definedName name="PY_PRW_WKEUnion_pbo_eoy" localSheetId="1">[4]Input!$C$267</definedName>
    <definedName name="PY_PRW_WKEUnion_pbo_eoy" localSheetId="2">[4]Input!$C$267</definedName>
    <definedName name="PY_PRW_WKEUnion_pbo_eoy">[5]Input!$C$267</definedName>
    <definedName name="PY_PRW_wkeunion_PSC_fin" localSheetId="3">#REF!</definedName>
    <definedName name="PY_PRW_wkeunion_PSC_fin" localSheetId="5">#REF!</definedName>
    <definedName name="PY_PRW_wkeunion_PSC_fin" localSheetId="4">[4]Input!$C$284</definedName>
    <definedName name="PY_PRW_wkeunion_PSC_fin" localSheetId="1">[4]Input!$C$284</definedName>
    <definedName name="PY_PRW_wkeunion_PSC_fin" localSheetId="2">[4]Input!$C$284</definedName>
    <definedName name="PY_PRW_wkeunion_PSC_fin">[5]Input!$C$284</definedName>
    <definedName name="py_prw_wkeunion_PSC_reg" localSheetId="3">#REF!</definedName>
    <definedName name="py_prw_wkeunion_PSC_reg" localSheetId="5">#REF!</definedName>
    <definedName name="py_prw_wkeunion_PSC_reg" localSheetId="4">#REF!</definedName>
    <definedName name="py_prw_wkeunion_PSC_reg" localSheetId="1">#REF!</definedName>
    <definedName name="py_prw_wkeunion_PSC_reg" localSheetId="2">#REF!</definedName>
    <definedName name="py_prw_wkeunion_PSC_reg">#REF!</definedName>
    <definedName name="PY_Restoration_abo_eoy">#REF!</definedName>
    <definedName name="PY_Restoration_netact">#REF!</definedName>
    <definedName name="PY_Restoration_netamt_eoy">#REF!</definedName>
    <definedName name="PY_Restoration_pbo_boy">#REF!</definedName>
    <definedName name="PY_Restoration_pbo_eoy">#REF!</definedName>
    <definedName name="PY_Restoration_PSC">#REF!</definedName>
    <definedName name="PY_ServCo_Assets_EOY" localSheetId="4">[6]Input!$C$124</definedName>
    <definedName name="PY_ServCo_Assets_EOY" localSheetId="1">[6]Input!$C$124</definedName>
    <definedName name="PY_ServCo_Assets_EOY" localSheetId="2">[6]Input!$C$124</definedName>
    <definedName name="PY_ServCo_Assets_EOY">[7]Input!$C$124</definedName>
    <definedName name="PY_servco_bp">#REF!</definedName>
    <definedName name="PY_ServCo_Comp">#REF!</definedName>
    <definedName name="PY_ServCo_Disrate">#REF!</definedName>
    <definedName name="PY_ServCo_EROA">#REF!</definedName>
    <definedName name="PY_ServCO_EROA_exp">#REF!</definedName>
    <definedName name="PY_Servco_MRVA">#REF!</definedName>
    <definedName name="PY_servco_netact">#REF!</definedName>
    <definedName name="PY_Servco_netamt_eoy">#REF!</definedName>
    <definedName name="PY_ServCo_PBO_BOY">#REF!</definedName>
    <definedName name="PY_ServCo_PBO_EOY">#REF!</definedName>
    <definedName name="PY_Servco_PSC">#REF!</definedName>
    <definedName name="PY_ServCo_Reg_Amort">#REF!</definedName>
    <definedName name="PY_ServCo_Reg_Base">#REF!</definedName>
    <definedName name="PY_servco_reg_netamt_eoy">#REF!</definedName>
    <definedName name="PY_ServcoReg_netact">#REF!</definedName>
    <definedName name="PY_ServCoReg_PBO_BOY">#REF!</definedName>
    <definedName name="PY_ServcoReg_PBO_EOY">#REF!</definedName>
    <definedName name="PY_ServcoReg_PSC">#REF!</definedName>
    <definedName name="PY_Valdate_BOY" localSheetId="3">#REF!</definedName>
    <definedName name="PY_Valdate_BOY" localSheetId="5">#REF!</definedName>
    <definedName name="PY_Valdate_BOY" localSheetId="4">#REF!</definedName>
    <definedName name="PY_Valdate_BOY" localSheetId="1">#REF!</definedName>
    <definedName name="PY_Valdate_BOY" localSheetId="2">#REF!</definedName>
    <definedName name="PY_Valdate_BOY">#REF!</definedName>
    <definedName name="PY_Valdate_EOY" localSheetId="3">#REF!</definedName>
    <definedName name="PY_Valdate_EOY" localSheetId="5">#REF!</definedName>
    <definedName name="PY_Valdate_EOY" localSheetId="4">[4]Input!$C$10</definedName>
    <definedName name="PY_Valdate_EOY" localSheetId="1">[4]Input!$C$10</definedName>
    <definedName name="PY_Valdate_EOY" localSheetId="2">[4]Input!$C$10</definedName>
    <definedName name="PY_Valdate_EOY">[5]Input!$C$10</definedName>
    <definedName name="PY_WKE_Assets_EOY" localSheetId="4">[6]Input!$C$158</definedName>
    <definedName name="PY_WKE_Assets_EOY" localSheetId="1">[6]Input!$C$158</definedName>
    <definedName name="PY_WKE_Assets_EOY" localSheetId="2">[6]Input!$C$158</definedName>
    <definedName name="PY_WKE_Assets_EOY">[7]Input!$C$158</definedName>
    <definedName name="PY_wke_bp">#REF!</definedName>
    <definedName name="PY_WKE_Comp">#REF!</definedName>
    <definedName name="PY_WKE_Disrate">#REF!</definedName>
    <definedName name="PY_WKE_EROA">#REF!</definedName>
    <definedName name="PY_WKE_EROA_exp">#REF!</definedName>
    <definedName name="PY_WKE_MRVA">#REF!</definedName>
    <definedName name="PY_wke_netact">#REF!</definedName>
    <definedName name="PY_wke_netamt_eoy">#REF!</definedName>
    <definedName name="PY_WKE_PBO_BOY">#REF!</definedName>
    <definedName name="PY_WKE_PBO_EOY">#REF!</definedName>
    <definedName name="PY_wke_PSC">#REF!</definedName>
    <definedName name="PY_WKEUnion_Assets_EOY" localSheetId="4">[6]Input!$C$175</definedName>
    <definedName name="PY_WKEUnion_Assets_EOY" localSheetId="1">[6]Input!$C$175</definedName>
    <definedName name="PY_WKEUnion_Assets_EOY" localSheetId="2">[6]Input!$C$175</definedName>
    <definedName name="PY_WKEUnion_Assets_EOY">[7]Input!$C$175</definedName>
    <definedName name="PY_wkeunion_bp">#REF!</definedName>
    <definedName name="PY_WKEUnion_Comp">#REF!</definedName>
    <definedName name="PY_WKEUnion_Disrate">#REF!</definedName>
    <definedName name="PY_WKEUnion_EROA">#REF!</definedName>
    <definedName name="PY_WKEUnion_EROA_exp">#REF!</definedName>
    <definedName name="PY_WKEUnion_MRVA">#REF!</definedName>
    <definedName name="PY_wkeunion_netact">#REF!</definedName>
    <definedName name="PY_wkeunion_netamt_eoy">#REF!</definedName>
    <definedName name="PY_WKEUnion_PBO_BOY">#REF!</definedName>
    <definedName name="PY_WKEUnion_PBO_EOY">#REF!</definedName>
    <definedName name="PY_wkeunion_PSC">#REF!</definedName>
    <definedName name="ServCo_TotalDis">#REF!</definedName>
    <definedName name="SVCOFinGLTable">#REF!</definedName>
    <definedName name="SVCORegGLTable">#REF!</definedName>
    <definedName name="TP_Footer_User" hidden="1">"JENKINT"</definedName>
    <definedName name="TP_Footer_Version" hidden="1">"v4.00"</definedName>
    <definedName name="UnionGLTable">#REF!</definedName>
    <definedName name="WKE_TotalDis">#REF!</definedName>
    <definedName name="WKEUnion_TotalDis">#REF!</definedName>
  </definedNames>
  <calcPr calcId="191029"/>
  <pivotCaches>
    <pivotCache cacheId="0" r:id="rId21"/>
    <pivotCache cacheId="1" r:id="rId2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10" l="1"/>
  <c r="D13" i="10"/>
  <c r="B21" i="10"/>
  <c r="B13" i="10"/>
  <c r="J67" i="7" l="1"/>
  <c r="J62" i="7"/>
  <c r="C67" i="7"/>
  <c r="C62" i="7"/>
  <c r="O25" i="7"/>
  <c r="C10" i="7" l="1"/>
  <c r="B10" i="7"/>
  <c r="L14" i="5"/>
  <c r="J14" i="5"/>
  <c r="I14" i="5"/>
  <c r="K10" i="5"/>
  <c r="J10" i="5"/>
  <c r="I10" i="5"/>
  <c r="J17" i="5"/>
  <c r="C17" i="5"/>
  <c r="E14" i="5"/>
  <c r="C14" i="5"/>
  <c r="B14" i="5"/>
  <c r="D10" i="5"/>
  <c r="C10" i="5"/>
  <c r="B10" i="5"/>
  <c r="J17" i="4"/>
  <c r="L14" i="4"/>
  <c r="J14" i="4"/>
  <c r="I14" i="4"/>
  <c r="K10" i="4"/>
  <c r="J10" i="4"/>
  <c r="I10" i="4"/>
  <c r="C17" i="4"/>
  <c r="E14" i="4"/>
  <c r="C14" i="4"/>
  <c r="B14" i="4"/>
  <c r="D10" i="4"/>
  <c r="C10" i="4"/>
  <c r="B10" i="4"/>
  <c r="G6" i="1"/>
  <c r="D6" i="1"/>
  <c r="B6" i="10" l="1"/>
  <c r="B7" i="10" s="1"/>
  <c r="D6" i="10"/>
  <c r="D7" i="10" s="1"/>
  <c r="B14" i="10"/>
  <c r="G12" i="1" s="1"/>
  <c r="D14" i="10"/>
  <c r="D12" i="1" s="1"/>
  <c r="B22" i="10"/>
  <c r="D22" i="10"/>
  <c r="H7" i="8" l="1"/>
  <c r="H8" i="8" s="1"/>
  <c r="K8" i="8"/>
  <c r="L8" i="8"/>
  <c r="M8" i="8"/>
  <c r="N8" i="8"/>
  <c r="H9" i="8"/>
  <c r="K9" i="8"/>
  <c r="B14" i="7" s="1"/>
  <c r="L9" i="8"/>
  <c r="M9" i="8"/>
  <c r="K10" i="8"/>
  <c r="L10" i="8"/>
  <c r="N10" i="8"/>
  <c r="K10" i="7" s="1"/>
  <c r="K35" i="7" s="1"/>
  <c r="K13" i="8"/>
  <c r="L13" i="8"/>
  <c r="K14" i="8"/>
  <c r="L14" i="8"/>
  <c r="C17" i="7" s="1"/>
  <c r="C42" i="7" s="1"/>
  <c r="K15" i="8"/>
  <c r="L15" i="8"/>
  <c r="L18" i="8"/>
  <c r="C35" i="7" s="1"/>
  <c r="L19" i="8"/>
  <c r="F11" i="7"/>
  <c r="J10" i="7"/>
  <c r="J35" i="7" s="1"/>
  <c r="C14" i="7"/>
  <c r="C15" i="7" s="1"/>
  <c r="E14" i="7"/>
  <c r="E15" i="7" s="1"/>
  <c r="E19" i="7" s="1"/>
  <c r="I14" i="7"/>
  <c r="I39" i="7" s="1"/>
  <c r="J14" i="7"/>
  <c r="J39" i="7" s="1"/>
  <c r="L14" i="7"/>
  <c r="L15" i="7" s="1"/>
  <c r="L19" i="7" s="1"/>
  <c r="L23" i="7" s="1"/>
  <c r="B32" i="7"/>
  <c r="C32" i="7"/>
  <c r="J32" i="7" s="1"/>
  <c r="D32" i="7"/>
  <c r="K32" i="7" s="1"/>
  <c r="F32" i="7"/>
  <c r="F36" i="7" s="1"/>
  <c r="M32" i="7"/>
  <c r="F35" i="7"/>
  <c r="M35" i="7"/>
  <c r="C39" i="7"/>
  <c r="F39" i="7"/>
  <c r="L39" i="7"/>
  <c r="M39" i="7"/>
  <c r="E47" i="7"/>
  <c r="E62" i="7"/>
  <c r="L62" i="7"/>
  <c r="E67" i="7"/>
  <c r="L67" i="7"/>
  <c r="F40" i="7" l="1"/>
  <c r="F44" i="7" s="1"/>
  <c r="F48" i="7" s="1"/>
  <c r="C36" i="7"/>
  <c r="B18" i="7"/>
  <c r="C18" i="7" s="1"/>
  <c r="E39" i="7"/>
  <c r="E40" i="7" s="1"/>
  <c r="E44" i="7" s="1"/>
  <c r="E48" i="7" s="1"/>
  <c r="N15" i="8"/>
  <c r="N14" i="8"/>
  <c r="N13" i="8"/>
  <c r="I18" i="7"/>
  <c r="J18" i="7" s="1"/>
  <c r="J61" i="7" s="1"/>
  <c r="L61" i="7" s="1"/>
  <c r="L63" i="7" s="1"/>
  <c r="G9" i="1" s="1"/>
  <c r="G7" i="7"/>
  <c r="M36" i="7"/>
  <c r="J36" i="7"/>
  <c r="E23" i="7"/>
  <c r="B15" i="7"/>
  <c r="B39" i="7"/>
  <c r="B40" i="7" s="1"/>
  <c r="J15" i="7"/>
  <c r="N9" i="8"/>
  <c r="I10" i="7"/>
  <c r="I35" i="7" s="1"/>
  <c r="J17" i="7"/>
  <c r="J42" i="7" s="1"/>
  <c r="J11" i="7"/>
  <c r="B43" i="7"/>
  <c r="C43" i="7" s="1"/>
  <c r="K36" i="7"/>
  <c r="K40" i="7" s="1"/>
  <c r="K44" i="7" s="1"/>
  <c r="K48" i="7" s="1"/>
  <c r="J40" i="7"/>
  <c r="L40" i="7"/>
  <c r="L44" i="7" s="1"/>
  <c r="L48" i="7" s="1"/>
  <c r="I40" i="7"/>
  <c r="M40" i="7"/>
  <c r="C11" i="7"/>
  <c r="C19" i="7" s="1"/>
  <c r="C23" i="7" s="1"/>
  <c r="G32" i="7"/>
  <c r="M11" i="7"/>
  <c r="K11" i="7"/>
  <c r="K15" i="7" s="1"/>
  <c r="K19" i="7" s="1"/>
  <c r="K23" i="7" s="1"/>
  <c r="I32" i="7"/>
  <c r="I15" i="7"/>
  <c r="C40" i="7"/>
  <c r="M15" i="7"/>
  <c r="F15" i="7"/>
  <c r="F19" i="7" s="1"/>
  <c r="F23" i="7" s="1"/>
  <c r="M44" i="7" l="1"/>
  <c r="M48" i="7" s="1"/>
  <c r="J66" i="7"/>
  <c r="L66" i="7" s="1"/>
  <c r="L68" i="7" s="1"/>
  <c r="G8" i="1" s="1"/>
  <c r="M19" i="7"/>
  <c r="M23" i="7" s="1"/>
  <c r="I11" i="7"/>
  <c r="J19" i="7"/>
  <c r="J23" i="7" s="1"/>
  <c r="B35" i="7"/>
  <c r="B36" i="7" s="1"/>
  <c r="B11" i="7"/>
  <c r="C44" i="7"/>
  <c r="C48" i="7" s="1"/>
  <c r="D10" i="7"/>
  <c r="N7" i="7"/>
  <c r="I19" i="7"/>
  <c r="N15" i="7"/>
  <c r="N11" i="7"/>
  <c r="N32" i="7"/>
  <c r="I43" i="7"/>
  <c r="J43" i="7" s="1"/>
  <c r="J44" i="7" s="1"/>
  <c r="J48" i="7" s="1"/>
  <c r="I36" i="7"/>
  <c r="N36" i="7" s="1"/>
  <c r="N40" i="7"/>
  <c r="B19" i="7" l="1"/>
  <c r="D35" i="7"/>
  <c r="D36" i="7" s="1"/>
  <c r="D40" i="7" s="1"/>
  <c r="D11" i="7"/>
  <c r="D15" i="7" s="1"/>
  <c r="B44" i="7"/>
  <c r="I44" i="7"/>
  <c r="N19" i="7"/>
  <c r="I23" i="7"/>
  <c r="B48" i="7" l="1"/>
  <c r="D44" i="7"/>
  <c r="D48" i="7" s="1"/>
  <c r="G40" i="7"/>
  <c r="G36" i="7"/>
  <c r="D19" i="7"/>
  <c r="D23" i="7" s="1"/>
  <c r="G15" i="7"/>
  <c r="B23" i="7"/>
  <c r="G11" i="7"/>
  <c r="N23" i="7"/>
  <c r="C66" i="7"/>
  <c r="E66" i="7" s="1"/>
  <c r="E68" i="7" s="1"/>
  <c r="G10" i="1" s="1"/>
  <c r="I48" i="7"/>
  <c r="N48" i="7" s="1"/>
  <c r="N44" i="7"/>
  <c r="J8" i="6"/>
  <c r="K8" i="6"/>
  <c r="L8" i="6"/>
  <c r="M8" i="6"/>
  <c r="J9" i="6"/>
  <c r="K9" i="6"/>
  <c r="L9" i="6"/>
  <c r="J10" i="6"/>
  <c r="K10" i="6"/>
  <c r="M10" i="6"/>
  <c r="J13" i="6"/>
  <c r="K13" i="6"/>
  <c r="J14" i="6"/>
  <c r="K14" i="6"/>
  <c r="M14" i="6"/>
  <c r="J15" i="6"/>
  <c r="K15" i="6"/>
  <c r="K18" i="6"/>
  <c r="K19" i="6"/>
  <c r="J22" i="6"/>
  <c r="K22" i="6"/>
  <c r="A2" i="5"/>
  <c r="B18" i="5"/>
  <c r="C18" i="5" s="1"/>
  <c r="J7" i="5"/>
  <c r="M7" i="5"/>
  <c r="M11" i="5" s="1"/>
  <c r="C11" i="5"/>
  <c r="D11" i="5"/>
  <c r="D15" i="5" s="1"/>
  <c r="D19" i="5" s="1"/>
  <c r="D23" i="5" s="1"/>
  <c r="F11" i="5"/>
  <c r="C15" i="5"/>
  <c r="J15" i="5"/>
  <c r="L15" i="5"/>
  <c r="L19" i="5" s="1"/>
  <c r="L23" i="5" s="1"/>
  <c r="M15" i="5"/>
  <c r="E15" i="5"/>
  <c r="E19" i="5" s="1"/>
  <c r="F15" i="5"/>
  <c r="I7" i="4"/>
  <c r="I18" i="4" s="1"/>
  <c r="J18" i="4" s="1"/>
  <c r="J7" i="4"/>
  <c r="J11" i="4" s="1"/>
  <c r="E15" i="4"/>
  <c r="E19" i="4" s="1"/>
  <c r="E23" i="4" s="1"/>
  <c r="M7" i="4"/>
  <c r="M11" i="4" s="1"/>
  <c r="G7" i="4"/>
  <c r="B11" i="4"/>
  <c r="C11" i="4"/>
  <c r="D11" i="4"/>
  <c r="F11" i="4"/>
  <c r="B15" i="4"/>
  <c r="C15" i="4"/>
  <c r="D15" i="4"/>
  <c r="D19" i="4" s="1"/>
  <c r="D23" i="4" s="1"/>
  <c r="M15" i="4"/>
  <c r="B18" i="4"/>
  <c r="C18" i="4" s="1"/>
  <c r="F19" i="5" l="1"/>
  <c r="F23" i="5" s="1"/>
  <c r="M15" i="6"/>
  <c r="M9" i="6"/>
  <c r="M22" i="6"/>
  <c r="M13" i="6"/>
  <c r="C19" i="5"/>
  <c r="C23" i="5" s="1"/>
  <c r="M19" i="4"/>
  <c r="M23" i="4" s="1"/>
  <c r="I7" i="5"/>
  <c r="I18" i="5" s="1"/>
  <c r="J18" i="5" s="1"/>
  <c r="J31" i="4" s="1"/>
  <c r="L31" i="4" s="1"/>
  <c r="C19" i="4"/>
  <c r="C23" i="4" s="1"/>
  <c r="B11" i="5"/>
  <c r="G11" i="5" s="1"/>
  <c r="G7" i="5"/>
  <c r="L15" i="4"/>
  <c r="L19" i="4" s="1"/>
  <c r="L23" i="4" s="1"/>
  <c r="K7" i="4"/>
  <c r="K11" i="4" s="1"/>
  <c r="K15" i="4" s="1"/>
  <c r="K19" i="4" s="1"/>
  <c r="K23" i="4" s="1"/>
  <c r="F15" i="4"/>
  <c r="F19" i="4" s="1"/>
  <c r="F23" i="4" s="1"/>
  <c r="J15" i="4"/>
  <c r="J19" i="4" s="1"/>
  <c r="J23" i="4" s="1"/>
  <c r="B15" i="5"/>
  <c r="G15" i="5" s="1"/>
  <c r="G15" i="4"/>
  <c r="E23" i="5"/>
  <c r="I15" i="4"/>
  <c r="I19" i="4" s="1"/>
  <c r="G44" i="7"/>
  <c r="G23" i="7"/>
  <c r="N25" i="7" s="1"/>
  <c r="C61" i="7"/>
  <c r="E61" i="7" s="1"/>
  <c r="E63" i="7" s="1"/>
  <c r="G19" i="7"/>
  <c r="G48" i="7"/>
  <c r="N50" i="7" s="1"/>
  <c r="O50" i="7" s="1"/>
  <c r="J11" i="5"/>
  <c r="M19" i="5"/>
  <c r="M23" i="5" s="1"/>
  <c r="K7" i="5"/>
  <c r="K11" i="5" s="1"/>
  <c r="K15" i="5" s="1"/>
  <c r="K19" i="5" s="1"/>
  <c r="K23" i="5" s="1"/>
  <c r="I15" i="5"/>
  <c r="G11" i="4"/>
  <c r="B19" i="4"/>
  <c r="J30" i="4"/>
  <c r="L30" i="4" s="1"/>
  <c r="I11" i="4"/>
  <c r="N7" i="4"/>
  <c r="L32" i="4" l="1"/>
  <c r="D9" i="1" s="1"/>
  <c r="J19" i="5"/>
  <c r="J23" i="5" s="1"/>
  <c r="N11" i="4"/>
  <c r="J35" i="4"/>
  <c r="L35" i="4" s="1"/>
  <c r="N15" i="4"/>
  <c r="B19" i="5"/>
  <c r="B23" i="5" s="1"/>
  <c r="I11" i="5"/>
  <c r="N11" i="5" s="1"/>
  <c r="N15" i="5"/>
  <c r="N7" i="5"/>
  <c r="J36" i="4"/>
  <c r="L36" i="4" s="1"/>
  <c r="L37" i="4" s="1"/>
  <c r="D8" i="1" s="1"/>
  <c r="G19" i="4"/>
  <c r="B23" i="4"/>
  <c r="N19" i="4"/>
  <c r="I23" i="4"/>
  <c r="G19" i="5" l="1"/>
  <c r="I19" i="5"/>
  <c r="N19" i="5"/>
  <c r="I23" i="5"/>
  <c r="C31" i="4"/>
  <c r="E31" i="4" s="1"/>
  <c r="G23" i="5"/>
  <c r="N23" i="4"/>
  <c r="C35" i="4"/>
  <c r="E35" i="4" s="1"/>
  <c r="C30" i="4"/>
  <c r="E30" i="4" s="1"/>
  <c r="G23" i="4"/>
  <c r="N25" i="4" l="1"/>
  <c r="O25" i="4" s="1"/>
  <c r="E32" i="4"/>
  <c r="C36" i="4"/>
  <c r="E36" i="4" s="1"/>
  <c r="E37" i="4" s="1"/>
  <c r="D10" i="1" s="1"/>
  <c r="N23" i="5"/>
  <c r="N25" i="5" s="1"/>
  <c r="O25" i="5" s="1"/>
  <c r="G29" i="1" l="1"/>
  <c r="D29" i="1"/>
  <c r="G23" i="1"/>
  <c r="D23" i="1"/>
  <c r="D31" i="1" s="1"/>
  <c r="G14" i="1"/>
  <c r="D14" i="1"/>
  <c r="G31" i="1" l="1"/>
  <c r="G33" i="1" s="1"/>
  <c r="D33" i="1"/>
</calcChain>
</file>

<file path=xl/sharedStrings.xml><?xml version="1.0" encoding="utf-8"?>
<sst xmlns="http://schemas.openxmlformats.org/spreadsheetml/2006/main" count="320" uniqueCount="112">
  <si>
    <t>Reconciliation of the Amount of Post Retirement Expense in the Test Year and Base Year</t>
  </si>
  <si>
    <t xml:space="preserve">Test Year </t>
  </si>
  <si>
    <t>Base Year</t>
  </si>
  <si>
    <t xml:space="preserve">Post Retirement Expense </t>
  </si>
  <si>
    <t>p.11</t>
  </si>
  <si>
    <t>p.5</t>
  </si>
  <si>
    <t>p.8</t>
  </si>
  <si>
    <t>Plus: Actuarial NPPC Allocation to capital projects and other miscellaneous Balance Sheet accounts</t>
  </si>
  <si>
    <t xml:space="preserve">Miscellaneous allocations intercompany adjustment </t>
  </si>
  <si>
    <t xml:space="preserve">NPPC </t>
  </si>
  <si>
    <t>NPPC Per Actuary</t>
  </si>
  <si>
    <t>LG&amp;E</t>
  </si>
  <si>
    <t>p.4</t>
  </si>
  <si>
    <t>p.10</t>
  </si>
  <si>
    <t>x 6/12</t>
  </si>
  <si>
    <t>x 10/12</t>
  </si>
  <si>
    <t>Period from July 2021 to Dec. 2021</t>
  </si>
  <si>
    <t>Period from March 2020 to Dec. 2020</t>
  </si>
  <si>
    <t>x 2/12</t>
  </si>
  <si>
    <t>Period from Jan. 2022 to June 2022</t>
  </si>
  <si>
    <t>Period from Jan. 2021 to Feb. 2021</t>
  </si>
  <si>
    <t xml:space="preserve">Plus: Actuarial NPPC allocated to LG&amp;E by LKS </t>
  </si>
  <si>
    <t xml:space="preserve">Plus: Actuarial NPPC allocated to KU by LG&amp;E </t>
  </si>
  <si>
    <t>p.1</t>
  </si>
  <si>
    <t>p.1,11</t>
  </si>
  <si>
    <t>*6/12 =</t>
  </si>
  <si>
    <r>
      <rPr>
        <sz val="11"/>
        <rFont val="Calibri"/>
        <family val="2"/>
        <scheme val="minor"/>
      </rPr>
      <t xml:space="preserve">2022 </t>
    </r>
    <r>
      <rPr>
        <sz val="11"/>
        <color rgb="FFFF0000"/>
        <rFont val="Calibri"/>
        <family val="2"/>
        <scheme val="minor"/>
      </rPr>
      <t>p.6</t>
    </r>
  </si>
  <si>
    <t>LGE by LKS</t>
  </si>
  <si>
    <t>Capital &amp; MISC BS</t>
  </si>
  <si>
    <t xml:space="preserve"> LGE by KU</t>
  </si>
  <si>
    <t>Expense in test year</t>
  </si>
  <si>
    <t>Test Year</t>
  </si>
  <si>
    <t>Check</t>
  </si>
  <si>
    <t>Total Expense</t>
  </si>
  <si>
    <t>Total Allocated Expense (Incl. LPI and WKE)</t>
  </si>
  <si>
    <t>LPI and WKE Union/NonUnion (O&amp;M Only)</t>
  </si>
  <si>
    <t>Step 3:  Add LPI &amp; WKE (100% LKC Expense)</t>
  </si>
  <si>
    <t>Allocated Expense</t>
  </si>
  <si>
    <t>$ Allocated to KU from LG&amp;E</t>
  </si>
  <si>
    <t>Allocate LG&amp;E to KU (% includes O&amp;M/Cap Split)</t>
  </si>
  <si>
    <t>$ Allocated from LKS</t>
  </si>
  <si>
    <t>Allocate LKS (% includes O&amp;M/Cap Split)</t>
  </si>
  <si>
    <t>Step 2: Allocate LKS/LG&amp;E Expense based on Allocated Labor</t>
  </si>
  <si>
    <t>O&amp;M $ Prior to Allocation of LKS/LG&amp;E Pension</t>
  </si>
  <si>
    <t>O&amp;M/Capital %</t>
  </si>
  <si>
    <t>Step 1:  Split Original Entity Plan Expense b/w O&amp;M &amp; Capital</t>
  </si>
  <si>
    <t>Total Expense (Excl. LPI and WKE)</t>
  </si>
  <si>
    <t>Total</t>
  </si>
  <si>
    <t>PAA</t>
  </si>
  <si>
    <t>LKE Other</t>
  </si>
  <si>
    <t>LKS</t>
  </si>
  <si>
    <t>KU</t>
  </si>
  <si>
    <t xml:space="preserve">Capital/Other Balance Sheet </t>
  </si>
  <si>
    <t>O&amp;M</t>
  </si>
  <si>
    <t>Total Post-Retirement Expense - Regulatory View</t>
  </si>
  <si>
    <t>Allocated Post-Retirement Expense for PowerPlant/UI Cash Flow Adjustments</t>
  </si>
  <si>
    <t>LKS to LGE/KU only</t>
  </si>
  <si>
    <t>Capital</t>
  </si>
  <si>
    <t>Grand Total</t>
  </si>
  <si>
    <t>Income Statement</t>
  </si>
  <si>
    <t>KU:</t>
  </si>
  <si>
    <t>Bal Sh - other</t>
  </si>
  <si>
    <t>Bal Sh - Capital</t>
  </si>
  <si>
    <t>P10040: TOTAL KU COMPANY</t>
  </si>
  <si>
    <t>LG&amp;E:</t>
  </si>
  <si>
    <t>P01000: TOTAL LGE UTILITY</t>
  </si>
  <si>
    <t>LKS:</t>
  </si>
  <si>
    <t>P00020: TOTAL LG&amp;E AND KU SERVICES COMPANY</t>
  </si>
  <si>
    <t>Row Labels</t>
  </si>
  <si>
    <t>Allocation of Labor</t>
  </si>
  <si>
    <t>Column Labels</t>
  </si>
  <si>
    <t>Sum of Amt</t>
  </si>
  <si>
    <t>p.5-6</t>
  </si>
  <si>
    <t>(All)</t>
  </si>
  <si>
    <t xml:space="preserve">ET </t>
  </si>
  <si>
    <t>Allocation of Budgeted Straight Time Labor for 2020</t>
  </si>
  <si>
    <t>*2/12 =</t>
  </si>
  <si>
    <r>
      <rPr>
        <sz val="11"/>
        <rFont val="Calibri"/>
        <family val="2"/>
        <scheme val="minor"/>
      </rPr>
      <t xml:space="preserve">2021 </t>
    </r>
    <r>
      <rPr>
        <sz val="11"/>
        <color rgb="FFFF0000"/>
        <rFont val="Calibri"/>
        <family val="2"/>
        <scheme val="minor"/>
      </rPr>
      <t>p.5</t>
    </r>
  </si>
  <si>
    <t>*10/12 =</t>
  </si>
  <si>
    <t>3.  The amounts calculated for the non-service cost regulatory asset are based on allocation percentages that include other balance sheet items.  These items are deemed immaterial and will not be broken out for purposes of the budget.</t>
  </si>
  <si>
    <t>2.  The capital allocation shown for LKE Other represents the intercompany receivable from PPL not capitalized cost.</t>
  </si>
  <si>
    <t xml:space="preserve">1.  Capital allocation percentages above represent both capital and other balance sheet accounts (i.e. local engineering, accounts receivable etc.).  </t>
  </si>
  <si>
    <t>Notes:</t>
  </si>
  <si>
    <t>p.2</t>
  </si>
  <si>
    <t>Non-Service Cost Related Expense</t>
  </si>
  <si>
    <t>$ Allocated from Servco</t>
  </si>
  <si>
    <t>Allocate ServCo (% includes O&amp;M/Cap Split)</t>
  </si>
  <si>
    <t>Step 2: Allocate ServCo/LG&amp;E Expense based on Allocated Labor</t>
  </si>
  <si>
    <t>O&amp;M $ Prior to Allocation of ServCo/LG&amp;E Pension</t>
  </si>
  <si>
    <t>p.8a</t>
  </si>
  <si>
    <t>ServCo</t>
  </si>
  <si>
    <t xml:space="preserve">Capital </t>
  </si>
  <si>
    <t>Based on Budgeted Labor</t>
  </si>
  <si>
    <t>Allocation of Budgeted Straight Time Labor for 2021</t>
  </si>
  <si>
    <t>Variance</t>
  </si>
  <si>
    <t>2   p.5</t>
  </si>
  <si>
    <t>1   p.8</t>
  </si>
  <si>
    <t>D p.12</t>
  </si>
  <si>
    <t>A p.12</t>
  </si>
  <si>
    <t>Capital Only</t>
  </si>
  <si>
    <t>E p.1,12</t>
  </si>
  <si>
    <t>B p.1,12</t>
  </si>
  <si>
    <t>O&amp;M Only</t>
  </si>
  <si>
    <t>=sum of 2</t>
  </si>
  <si>
    <t>=sum of 1</t>
  </si>
  <si>
    <t>F p.12</t>
  </si>
  <si>
    <t>C p.12</t>
  </si>
  <si>
    <t>LGE</t>
  </si>
  <si>
    <t>Total NPPC including all company allocations</t>
  </si>
  <si>
    <t>OPEB</t>
  </si>
  <si>
    <t xml:space="preserve">Per filing </t>
  </si>
  <si>
    <t>Per initial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</si>
</sst>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3" formatCode="_(* #,##0.00_);_(* \(#,##0.00\);_(* &quot;-&quot;??_);_(@_)"/>
    <numFmt numFmtId="164" formatCode="_(* #,##0_);_(* \(#,##0\);_(* &quot;-&quot;??_);_(@_)"/>
    <numFmt numFmtId="165" formatCode="_(* #,##0.0_);_(* \(#,##0.0\);_(* &quot;-&quot;??_);_(@_)"/>
    <numFmt numFmtId="166" formatCode="_(* #,##0.0000_);_(* \(#,##0.0000\);_(* &quot;-&quot;??_);_(@_)"/>
    <numFmt numFmtId="167" formatCode="0.000%"/>
    <numFmt numFmtId="168" formatCode="0.0%"/>
  </numFmts>
  <fonts count="20">
    <font>
      <sz val="10"/>
      <name val="Zurich BT"/>
      <family val="2"/>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sz val="10"/>
      <name val="Zurich BT"/>
      <family val="2"/>
    </font>
    <font>
      <b/>
      <sz val="10"/>
      <color theme="1"/>
      <name val="Arial"/>
      <family val="2"/>
    </font>
    <font>
      <sz val="10"/>
      <color rgb="FFFF0000"/>
      <name val="Arial"/>
      <family val="2"/>
    </font>
    <font>
      <sz val="10"/>
      <name val="Arial"/>
      <family val="2"/>
    </font>
    <font>
      <sz val="11"/>
      <name val="Calibri"/>
      <family val="2"/>
      <scheme val="minor"/>
    </font>
    <font>
      <b/>
      <sz val="11"/>
      <name val="Calibri"/>
      <family val="2"/>
      <scheme val="minor"/>
    </font>
    <font>
      <b/>
      <u/>
      <sz val="11"/>
      <color theme="1"/>
      <name val="Calibri"/>
      <family val="2"/>
      <scheme val="minor"/>
    </font>
    <font>
      <b/>
      <u/>
      <sz val="14"/>
      <color theme="1"/>
      <name val="Calibri"/>
      <family val="2"/>
      <scheme val="minor"/>
    </font>
    <font>
      <b/>
      <sz val="14"/>
      <color theme="1"/>
      <name val="Calibri"/>
      <family val="2"/>
      <scheme val="minor"/>
    </font>
    <font>
      <b/>
      <sz val="11"/>
      <color rgb="FFFF0000"/>
      <name val="Calibri"/>
      <family val="2"/>
      <scheme val="minor"/>
    </font>
    <font>
      <b/>
      <sz val="12"/>
      <color theme="1"/>
      <name val="Calibri"/>
      <family val="2"/>
      <scheme val="minor"/>
    </font>
    <font>
      <u/>
      <sz val="11"/>
      <color theme="1"/>
      <name val="Calibri"/>
      <family val="2"/>
      <scheme val="minor"/>
    </font>
    <font>
      <sz val="11"/>
      <color theme="1"/>
      <name val="Times New Roman"/>
      <family val="1"/>
    </font>
  </fonts>
  <fills count="16">
    <fill>
      <patternFill patternType="none"/>
    </fill>
    <fill>
      <patternFill patternType="gray125"/>
    </fill>
    <fill>
      <patternFill patternType="solid">
        <fgColor indexed="9"/>
        <bgColor indexed="64"/>
      </patternFill>
    </fill>
    <fill>
      <patternFill patternType="solid">
        <fgColor rgb="FFFF9B9B"/>
        <bgColor indexed="64"/>
      </patternFill>
    </fill>
    <fill>
      <patternFill patternType="solid">
        <fgColor theme="5" tint="0.39997558519241921"/>
        <bgColor indexed="64"/>
      </patternFill>
    </fill>
    <fill>
      <patternFill patternType="solid">
        <fgColor rgb="FFFFBEA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8" tint="0.39997558519241921"/>
        <bgColor indexed="64"/>
      </patternFill>
    </fill>
  </fills>
  <borders count="27">
    <border>
      <left/>
      <right/>
      <top/>
      <bottom/>
      <diagonal/>
    </border>
    <border>
      <left/>
      <right/>
      <top/>
      <bottom style="thin">
        <color indexed="64"/>
      </bottom>
      <diagonal/>
    </border>
    <border>
      <left/>
      <right/>
      <top/>
      <bottom style="double">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top style="thin">
        <color auto="1"/>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16">
    <xf numFmtId="0" fontId="0" fillId="2" borderId="0"/>
    <xf numFmtId="43" fontId="7" fillId="0" borderId="0" applyFont="0" applyFill="0" applyBorder="0" applyAlignment="0" applyProtection="0"/>
    <xf numFmtId="0" fontId="6" fillId="0" borderId="0"/>
    <xf numFmtId="43" fontId="6" fillId="0" borderId="0" applyFont="0" applyFill="0" applyBorder="0" applyAlignment="0" applyProtection="0"/>
    <xf numFmtId="9" fontId="3" fillId="0" borderId="0" applyFont="0" applyFill="0" applyBorder="0" applyAlignment="0" applyProtection="0"/>
    <xf numFmtId="0" fontId="7" fillId="2" borderId="0"/>
    <xf numFmtId="9" fontId="2" fillId="0" borderId="0" applyFont="0" applyFill="0" applyBorder="0" applyAlignment="0" applyProtection="0"/>
    <xf numFmtId="0" fontId="2" fillId="0" borderId="0"/>
    <xf numFmtId="9" fontId="6" fillId="0" borderId="0" applyFont="0" applyFill="0" applyBorder="0" applyAlignment="0" applyProtection="0"/>
    <xf numFmtId="43" fontId="2"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0" fontId="6" fillId="0" borderId="0"/>
    <xf numFmtId="0" fontId="1" fillId="0" borderId="0"/>
  </cellStyleXfs>
  <cellXfs count="203">
    <xf numFmtId="0" fontId="0" fillId="2" borderId="0" xfId="0"/>
    <xf numFmtId="0" fontId="6" fillId="0" borderId="0" xfId="2"/>
    <xf numFmtId="164" fontId="6" fillId="0" borderId="0" xfId="1" applyNumberFormat="1" applyFont="1" applyFill="1"/>
    <xf numFmtId="0" fontId="8" fillId="0" borderId="0" xfId="2" applyFont="1"/>
    <xf numFmtId="0" fontId="8" fillId="0" borderId="1" xfId="2" applyFont="1" applyBorder="1" applyAlignment="1">
      <alignment horizontal="center"/>
    </xf>
    <xf numFmtId="0" fontId="8" fillId="0" borderId="0" xfId="2" applyFont="1" applyAlignment="1">
      <alignment horizontal="right"/>
    </xf>
    <xf numFmtId="0" fontId="6" fillId="0" borderId="0" xfId="2" applyAlignment="1">
      <alignment horizontal="right"/>
    </xf>
    <xf numFmtId="164" fontId="0" fillId="0" borderId="0" xfId="3" applyNumberFormat="1" applyFont="1" applyFill="1"/>
    <xf numFmtId="0" fontId="9" fillId="0" borderId="0" xfId="2" applyFont="1"/>
    <xf numFmtId="164" fontId="0" fillId="0" borderId="0" xfId="3" applyNumberFormat="1" applyFont="1" applyFill="1" applyBorder="1"/>
    <xf numFmtId="0" fontId="6" fillId="0" borderId="0" xfId="2" applyAlignment="1">
      <alignment horizontal="right" wrapText="1"/>
    </xf>
    <xf numFmtId="164" fontId="6" fillId="0" borderId="0" xfId="2" applyNumberFormat="1"/>
    <xf numFmtId="164" fontId="6" fillId="0" borderId="0" xfId="1" applyNumberFormat="1" applyFont="1" applyFill="1" applyBorder="1"/>
    <xf numFmtId="164" fontId="0" fillId="0" borderId="1" xfId="3" applyNumberFormat="1" applyFont="1" applyFill="1" applyBorder="1"/>
    <xf numFmtId="164" fontId="6" fillId="0" borderId="1" xfId="1" applyNumberFormat="1" applyFont="1" applyFill="1" applyBorder="1"/>
    <xf numFmtId="164" fontId="6" fillId="0" borderId="2" xfId="2" applyNumberFormat="1" applyBorder="1"/>
    <xf numFmtId="0" fontId="8" fillId="0" borderId="0" xfId="2" applyFont="1" applyAlignment="1">
      <alignment horizontal="center"/>
    </xf>
    <xf numFmtId="12" fontId="6" fillId="0" borderId="1" xfId="2" quotePrefix="1" applyNumberFormat="1" applyBorder="1" applyAlignment="1">
      <alignment horizontal="right" indent="1"/>
    </xf>
    <xf numFmtId="164" fontId="6" fillId="0" borderId="1" xfId="2" quotePrefix="1" applyNumberFormat="1" applyBorder="1" applyAlignment="1">
      <alignment horizontal="right" indent="1"/>
    </xf>
    <xf numFmtId="165" fontId="9" fillId="0" borderId="0" xfId="2" applyNumberFormat="1" applyFont="1"/>
    <xf numFmtId="164" fontId="9" fillId="0" borderId="0" xfId="1" applyNumberFormat="1" applyFont="1" applyFill="1"/>
    <xf numFmtId="9" fontId="6" fillId="0" borderId="0" xfId="4" applyFont="1" applyFill="1"/>
    <xf numFmtId="43" fontId="6" fillId="0" borderId="0" xfId="2" applyNumberFormat="1"/>
    <xf numFmtId="0" fontId="11" fillId="0" borderId="0" xfId="5" applyFont="1" applyFill="1"/>
    <xf numFmtId="43" fontId="11" fillId="0" borderId="0" xfId="5" applyNumberFormat="1" applyFont="1" applyFill="1"/>
    <xf numFmtId="43" fontId="11" fillId="0" borderId="0" xfId="1" applyFont="1" applyFill="1" applyBorder="1"/>
    <xf numFmtId="164" fontId="11" fillId="0" borderId="0" xfId="5" applyNumberFormat="1" applyFont="1" applyFill="1"/>
    <xf numFmtId="10" fontId="11" fillId="0" borderId="0" xfId="6" quotePrefix="1" applyNumberFormat="1" applyFont="1" applyFill="1" applyBorder="1" applyAlignment="1">
      <alignment horizontal="center"/>
    </xf>
    <xf numFmtId="164" fontId="11" fillId="0" borderId="0" xfId="1" applyNumberFormat="1" applyFont="1" applyFill="1"/>
    <xf numFmtId="0" fontId="11" fillId="0" borderId="3" xfId="5" applyFont="1" applyFill="1" applyBorder="1"/>
    <xf numFmtId="10" fontId="4" fillId="0" borderId="4" xfId="6" applyNumberFormat="1" applyFont="1" applyFill="1" applyBorder="1"/>
    <xf numFmtId="43" fontId="11" fillId="0" borderId="5" xfId="6" applyNumberFormat="1" applyFont="1" applyFill="1" applyBorder="1"/>
    <xf numFmtId="10" fontId="11" fillId="0" borderId="4" xfId="6" applyNumberFormat="1" applyFont="1" applyFill="1" applyBorder="1"/>
    <xf numFmtId="0" fontId="11" fillId="0" borderId="4" xfId="5" applyFont="1" applyFill="1" applyBorder="1"/>
    <xf numFmtId="10" fontId="11" fillId="0" borderId="6" xfId="6" applyNumberFormat="1" applyFont="1" applyFill="1" applyBorder="1"/>
    <xf numFmtId="0" fontId="11" fillId="0" borderId="7" xfId="5" applyFont="1" applyFill="1" applyBorder="1"/>
    <xf numFmtId="164" fontId="11" fillId="3" borderId="0" xfId="6" applyNumberFormat="1" applyFont="1" applyFill="1" applyBorder="1"/>
    <xf numFmtId="10" fontId="4" fillId="0" borderId="0" xfId="6" applyNumberFormat="1" applyFont="1" applyFill="1" applyBorder="1" applyAlignment="1">
      <alignment horizontal="right"/>
    </xf>
    <xf numFmtId="164" fontId="11" fillId="0" borderId="0" xfId="6" applyNumberFormat="1" applyFont="1" applyFill="1" applyBorder="1"/>
    <xf numFmtId="10" fontId="11" fillId="0" borderId="0" xfId="6" applyNumberFormat="1" applyFont="1" applyFill="1" applyBorder="1"/>
    <xf numFmtId="164" fontId="11" fillId="4" borderId="0" xfId="6" applyNumberFormat="1" applyFont="1" applyFill="1" applyBorder="1"/>
    <xf numFmtId="10" fontId="4" fillId="0" borderId="8" xfId="6" applyNumberFormat="1" applyFont="1" applyFill="1" applyBorder="1" applyAlignment="1">
      <alignment horizontal="right"/>
    </xf>
    <xf numFmtId="164" fontId="11" fillId="5" borderId="0" xfId="6" applyNumberFormat="1" applyFont="1" applyFill="1" applyBorder="1"/>
    <xf numFmtId="164" fontId="11" fillId="6" borderId="0" xfId="6" applyNumberFormat="1" applyFont="1" applyFill="1" applyBorder="1"/>
    <xf numFmtId="1" fontId="11" fillId="0" borderId="8" xfId="6" applyNumberFormat="1" applyFont="1" applyFill="1" applyBorder="1" applyAlignment="1">
      <alignment horizontal="right"/>
    </xf>
    <xf numFmtId="0" fontId="12" fillId="0" borderId="0" xfId="5" applyFont="1" applyFill="1"/>
    <xf numFmtId="10" fontId="11" fillId="0" borderId="0" xfId="5" applyNumberFormat="1" applyFont="1" applyFill="1"/>
    <xf numFmtId="0" fontId="12" fillId="0" borderId="8" xfId="5" applyFont="1" applyFill="1" applyBorder="1"/>
    <xf numFmtId="0" fontId="11" fillId="0" borderId="8" xfId="5" applyFont="1" applyFill="1" applyBorder="1"/>
    <xf numFmtId="10" fontId="11" fillId="0" borderId="7" xfId="6" applyNumberFormat="1" applyFont="1" applyFill="1" applyBorder="1"/>
    <xf numFmtId="10" fontId="4" fillId="0" borderId="0" xfId="6" applyNumberFormat="1" applyFont="1" applyFill="1" applyBorder="1"/>
    <xf numFmtId="43" fontId="11" fillId="0" borderId="9" xfId="6" applyNumberFormat="1" applyFont="1" applyFill="1" applyBorder="1"/>
    <xf numFmtId="10" fontId="11" fillId="0" borderId="8" xfId="6" applyNumberFormat="1" applyFont="1" applyFill="1" applyBorder="1"/>
    <xf numFmtId="164" fontId="11" fillId="7" borderId="0" xfId="6" applyNumberFormat="1" applyFont="1" applyFill="1" applyBorder="1"/>
    <xf numFmtId="164" fontId="11" fillId="8" borderId="0" xfId="6" applyNumberFormat="1" applyFont="1" applyFill="1" applyBorder="1"/>
    <xf numFmtId="164" fontId="11" fillId="9" borderId="0" xfId="6" applyNumberFormat="1" applyFont="1" applyFill="1" applyBorder="1"/>
    <xf numFmtId="164" fontId="11" fillId="10" borderId="0" xfId="6" applyNumberFormat="1" applyFont="1" applyFill="1" applyBorder="1"/>
    <xf numFmtId="0" fontId="11" fillId="0" borderId="0" xfId="5" applyFont="1" applyFill="1" applyAlignment="1">
      <alignment horizontal="left"/>
    </xf>
    <xf numFmtId="164" fontId="11" fillId="0" borderId="0" xfId="3" applyNumberFormat="1" applyFont="1" applyFill="1" applyBorder="1"/>
    <xf numFmtId="164" fontId="5" fillId="0" borderId="3" xfId="5" applyNumberFormat="1" applyFont="1" applyFill="1" applyBorder="1"/>
    <xf numFmtId="164" fontId="5" fillId="0" borderId="4" xfId="5" applyNumberFormat="1" applyFont="1" applyFill="1" applyBorder="1"/>
    <xf numFmtId="0" fontId="5" fillId="0" borderId="4" xfId="5" applyFont="1" applyFill="1" applyBorder="1"/>
    <xf numFmtId="0" fontId="5" fillId="0" borderId="6" xfId="5" applyFont="1" applyFill="1" applyBorder="1" applyAlignment="1">
      <alignment horizontal="left" indent="1"/>
    </xf>
    <xf numFmtId="164" fontId="5" fillId="0" borderId="13" xfId="5" applyNumberFormat="1" applyFont="1" applyFill="1" applyBorder="1"/>
    <xf numFmtId="0" fontId="5" fillId="0" borderId="0" xfId="5" applyFont="1" applyFill="1" applyAlignment="1">
      <alignment horizontal="right"/>
    </xf>
    <xf numFmtId="164" fontId="5" fillId="0" borderId="0" xfId="5" applyNumberFormat="1" applyFont="1" applyFill="1"/>
    <xf numFmtId="0" fontId="5" fillId="0" borderId="0" xfId="5" applyFont="1" applyFill="1"/>
    <xf numFmtId="0" fontId="5" fillId="0" borderId="8" xfId="5" applyFont="1" applyFill="1" applyBorder="1" applyAlignment="1">
      <alignment horizontal="left" indent="1"/>
    </xf>
    <xf numFmtId="164" fontId="5" fillId="0" borderId="7" xfId="5" applyNumberFormat="1" applyFont="1" applyFill="1" applyBorder="1"/>
    <xf numFmtId="164" fontId="5" fillId="0" borderId="14" xfId="5" applyNumberFormat="1" applyFont="1" applyFill="1" applyBorder="1"/>
    <xf numFmtId="164" fontId="5" fillId="0" borderId="15" xfId="5" applyNumberFormat="1" applyFont="1" applyFill="1" applyBorder="1"/>
    <xf numFmtId="164" fontId="5" fillId="11" borderId="15" xfId="5" applyNumberFormat="1" applyFont="1" applyFill="1" applyBorder="1"/>
    <xf numFmtId="164" fontId="5" fillId="6" borderId="15" xfId="5" applyNumberFormat="1" applyFont="1" applyFill="1" applyBorder="1"/>
    <xf numFmtId="164" fontId="5" fillId="10" borderId="15" xfId="5" applyNumberFormat="1" applyFont="1" applyFill="1" applyBorder="1"/>
    <xf numFmtId="0" fontId="5" fillId="0" borderId="8" xfId="7" applyFont="1" applyBorder="1" applyAlignment="1">
      <alignment horizontal="right"/>
    </xf>
    <xf numFmtId="0" fontId="11" fillId="11" borderId="0" xfId="5" applyFont="1" applyFill="1"/>
    <xf numFmtId="0" fontId="13" fillId="0" borderId="8" xfId="7" applyFont="1" applyBorder="1"/>
    <xf numFmtId="164" fontId="11" fillId="0" borderId="7" xfId="5" applyNumberFormat="1" applyFont="1" applyFill="1" applyBorder="1"/>
    <xf numFmtId="164" fontId="11" fillId="11" borderId="0" xfId="5" applyNumberFormat="1" applyFont="1" applyFill="1"/>
    <xf numFmtId="0" fontId="5" fillId="0" borderId="8" xfId="7" applyFont="1" applyBorder="1" applyAlignment="1">
      <alignment horizontal="right" indent="1"/>
    </xf>
    <xf numFmtId="164" fontId="11" fillId="0" borderId="16" xfId="5" applyNumberFormat="1" applyFont="1" applyFill="1" applyBorder="1"/>
    <xf numFmtId="164" fontId="11" fillId="0" borderId="17" xfId="5" applyNumberFormat="1" applyFont="1" applyFill="1" applyBorder="1"/>
    <xf numFmtId="164" fontId="11" fillId="11" borderId="17" xfId="5" applyNumberFormat="1" applyFont="1" applyFill="1" applyBorder="1"/>
    <xf numFmtId="164" fontId="11" fillId="11" borderId="0" xfId="3" applyNumberFormat="1" applyFont="1" applyFill="1" applyBorder="1"/>
    <xf numFmtId="164" fontId="11" fillId="9" borderId="0" xfId="3" applyNumberFormat="1" applyFont="1" applyFill="1" applyBorder="1"/>
    <xf numFmtId="0" fontId="2" fillId="0" borderId="8" xfId="7" applyBorder="1" applyAlignment="1">
      <alignment horizontal="left" indent="1"/>
    </xf>
    <xf numFmtId="10" fontId="11" fillId="0" borderId="0" xfId="8" applyNumberFormat="1" applyFont="1" applyFill="1" applyBorder="1"/>
    <xf numFmtId="164" fontId="11" fillId="5" borderId="0" xfId="3" applyNumberFormat="1" applyFont="1" applyFill="1" applyBorder="1"/>
    <xf numFmtId="164" fontId="11" fillId="0" borderId="0" xfId="9" applyNumberFormat="1" applyFont="1" applyFill="1" applyBorder="1"/>
    <xf numFmtId="10" fontId="11" fillId="11" borderId="0" xfId="8" applyNumberFormat="1" applyFont="1" applyFill="1" applyBorder="1"/>
    <xf numFmtId="10" fontId="11" fillId="11" borderId="0" xfId="6" applyNumberFormat="1" applyFont="1" applyFill="1" applyBorder="1"/>
    <xf numFmtId="0" fontId="5" fillId="12" borderId="18" xfId="7" applyFont="1" applyFill="1" applyBorder="1" applyAlignment="1">
      <alignment horizontal="center"/>
    </xf>
    <xf numFmtId="0" fontId="5" fillId="12" borderId="19" xfId="7" applyFont="1" applyFill="1" applyBorder="1" applyAlignment="1">
      <alignment horizontal="center"/>
    </xf>
    <xf numFmtId="0" fontId="5" fillId="11" borderId="19" xfId="7" applyFont="1" applyFill="1" applyBorder="1" applyAlignment="1">
      <alignment horizontal="center"/>
    </xf>
    <xf numFmtId="0" fontId="11" fillId="0" borderId="22" xfId="5" applyFont="1" applyFill="1" applyBorder="1"/>
    <xf numFmtId="0" fontId="11" fillId="0" borderId="23" xfId="5" applyFont="1" applyFill="1" applyBorder="1"/>
    <xf numFmtId="0" fontId="14" fillId="0" borderId="24" xfId="5" applyFont="1" applyFill="1" applyBorder="1"/>
    <xf numFmtId="0" fontId="15" fillId="0" borderId="0" xfId="5" applyFont="1" applyFill="1" applyAlignment="1">
      <alignment horizontal="left"/>
    </xf>
    <xf numFmtId="0" fontId="15" fillId="0" borderId="0" xfId="7" applyFont="1"/>
    <xf numFmtId="164" fontId="5" fillId="4" borderId="15" xfId="5" applyNumberFormat="1" applyFont="1" applyFill="1" applyBorder="1"/>
    <xf numFmtId="164" fontId="5" fillId="8" borderId="15" xfId="5" applyNumberFormat="1" applyFont="1" applyFill="1" applyBorder="1"/>
    <xf numFmtId="164" fontId="11" fillId="7" borderId="0" xfId="3" applyNumberFormat="1" applyFont="1" applyFill="1" applyBorder="1"/>
    <xf numFmtId="0" fontId="2" fillId="0" borderId="0" xfId="7"/>
    <xf numFmtId="6" fontId="2" fillId="0" borderId="0" xfId="7" applyNumberFormat="1"/>
    <xf numFmtId="164" fontId="2" fillId="0" borderId="0" xfId="7" applyNumberFormat="1"/>
    <xf numFmtId="0" fontId="2" fillId="0" borderId="0" xfId="7" applyAlignment="1">
      <alignment horizontal="left" indent="2"/>
    </xf>
    <xf numFmtId="164" fontId="0" fillId="0" borderId="0" xfId="9" applyNumberFormat="1" applyFont="1"/>
    <xf numFmtId="10" fontId="0" fillId="0" borderId="0" xfId="6" applyNumberFormat="1" applyFont="1"/>
    <xf numFmtId="0" fontId="13" fillId="0" borderId="0" xfId="7" applyFont="1"/>
    <xf numFmtId="166" fontId="0" fillId="0" borderId="0" xfId="9" applyNumberFormat="1" applyFont="1"/>
    <xf numFmtId="0" fontId="5" fillId="0" borderId="0" xfId="7" applyFont="1"/>
    <xf numFmtId="0" fontId="2" fillId="0" borderId="0" xfId="7" applyAlignment="1">
      <alignment horizontal="left" indent="1"/>
    </xf>
    <xf numFmtId="10" fontId="0" fillId="0" borderId="3" xfId="6" applyNumberFormat="1" applyFont="1" applyBorder="1"/>
    <xf numFmtId="10" fontId="0" fillId="0" borderId="4" xfId="6" applyNumberFormat="1" applyFont="1" applyBorder="1"/>
    <xf numFmtId="0" fontId="2" fillId="0" borderId="6" xfId="7" applyBorder="1" applyAlignment="1">
      <alignment horizontal="left" indent="1"/>
    </xf>
    <xf numFmtId="0" fontId="2" fillId="0" borderId="0" xfId="7" applyAlignment="1">
      <alignment horizontal="left"/>
    </xf>
    <xf numFmtId="10" fontId="0" fillId="0" borderId="7" xfId="6" applyNumberFormat="1" applyFont="1" applyBorder="1"/>
    <xf numFmtId="0" fontId="5" fillId="0" borderId="8" xfId="7" applyFont="1" applyBorder="1"/>
    <xf numFmtId="0" fontId="2" fillId="0" borderId="8" xfId="7" applyBorder="1"/>
    <xf numFmtId="167" fontId="0" fillId="0" borderId="0" xfId="6" applyNumberFormat="1" applyFont="1"/>
    <xf numFmtId="0" fontId="5" fillId="0" borderId="0" xfId="7" applyFont="1" applyAlignment="1">
      <alignment horizontal="center"/>
    </xf>
    <xf numFmtId="0" fontId="2" fillId="0" borderId="7" xfId="7" applyBorder="1"/>
    <xf numFmtId="0" fontId="5" fillId="0" borderId="22" xfId="7" applyFont="1" applyBorder="1" applyAlignment="1">
      <alignment horizontal="center"/>
    </xf>
    <xf numFmtId="0" fontId="5" fillId="0" borderId="23" xfId="7" applyFont="1" applyBorder="1" applyAlignment="1">
      <alignment horizontal="center"/>
    </xf>
    <xf numFmtId="0" fontId="2" fillId="0" borderId="24" xfId="7" applyBorder="1"/>
    <xf numFmtId="0" fontId="2" fillId="0" borderId="0" xfId="7" applyAlignment="1">
      <alignment horizontal="center"/>
    </xf>
    <xf numFmtId="0" fontId="2" fillId="13" borderId="0" xfId="7" applyFill="1"/>
    <xf numFmtId="0" fontId="4" fillId="0" borderId="0" xfId="7" applyFont="1"/>
    <xf numFmtId="0" fontId="4" fillId="0" borderId="0" xfId="7" applyFont="1" applyAlignment="1">
      <alignment horizontal="center"/>
    </xf>
    <xf numFmtId="0" fontId="16" fillId="0" borderId="0" xfId="7" applyFont="1"/>
    <xf numFmtId="0" fontId="4" fillId="0" borderId="4" xfId="5" applyFont="1" applyFill="1" applyBorder="1"/>
    <xf numFmtId="43" fontId="11" fillId="0" borderId="4" xfId="5" applyNumberFormat="1" applyFont="1" applyFill="1" applyBorder="1"/>
    <xf numFmtId="0" fontId="11" fillId="0" borderId="6" xfId="5" applyFont="1" applyFill="1" applyBorder="1"/>
    <xf numFmtId="43" fontId="11" fillId="0" borderId="17" xfId="6" applyNumberFormat="1" applyFont="1" applyFill="1" applyBorder="1"/>
    <xf numFmtId="1" fontId="11" fillId="0" borderId="0" xfId="6" applyNumberFormat="1" applyFont="1" applyFill="1" applyBorder="1"/>
    <xf numFmtId="1" fontId="11" fillId="0" borderId="8" xfId="6" applyNumberFormat="1" applyFont="1" applyFill="1" applyBorder="1"/>
    <xf numFmtId="0" fontId="2" fillId="0" borderId="0" xfId="7" quotePrefix="1"/>
    <xf numFmtId="164" fontId="16" fillId="0" borderId="3" xfId="5" applyNumberFormat="1" applyFont="1" applyFill="1" applyBorder="1" applyAlignment="1">
      <alignment horizontal="center"/>
    </xf>
    <xf numFmtId="165" fontId="4" fillId="0" borderId="0" xfId="1" applyNumberFormat="1" applyFont="1" applyFill="1"/>
    <xf numFmtId="164" fontId="5" fillId="14" borderId="15" xfId="5" applyNumberFormat="1" applyFont="1" applyFill="1" applyBorder="1"/>
    <xf numFmtId="164" fontId="5" fillId="15" borderId="15" xfId="5" applyNumberFormat="1" applyFont="1" applyFill="1" applyBorder="1"/>
    <xf numFmtId="0" fontId="11" fillId="15" borderId="0" xfId="5" applyFont="1" applyFill="1"/>
    <xf numFmtId="164" fontId="4" fillId="0" borderId="0" xfId="5" applyNumberFormat="1" applyFont="1" applyFill="1"/>
    <xf numFmtId="164" fontId="11" fillId="15" borderId="0" xfId="5" applyNumberFormat="1" applyFont="1" applyFill="1"/>
    <xf numFmtId="164" fontId="5" fillId="0" borderId="16" xfId="5" applyNumberFormat="1" applyFont="1" applyFill="1" applyBorder="1"/>
    <xf numFmtId="164" fontId="11" fillId="15" borderId="17" xfId="5" applyNumberFormat="1" applyFont="1" applyFill="1" applyBorder="1"/>
    <xf numFmtId="164" fontId="12" fillId="0" borderId="17" xfId="5" applyNumberFormat="1" applyFont="1" applyFill="1" applyBorder="1"/>
    <xf numFmtId="164" fontId="11" fillId="15" borderId="0" xfId="3" applyNumberFormat="1" applyFont="1" applyFill="1" applyBorder="1"/>
    <xf numFmtId="10" fontId="11" fillId="0" borderId="0" xfId="10" applyNumberFormat="1" applyFont="1" applyFill="1" applyBorder="1"/>
    <xf numFmtId="164" fontId="11" fillId="0" borderId="0" xfId="1" applyNumberFormat="1" applyFont="1" applyFill="1" applyBorder="1"/>
    <xf numFmtId="10" fontId="11" fillId="15" borderId="0" xfId="8" applyNumberFormat="1" applyFont="1" applyFill="1" applyBorder="1"/>
    <xf numFmtId="0" fontId="4" fillId="0" borderId="0" xfId="5" applyFont="1" applyFill="1"/>
    <xf numFmtId="0" fontId="5" fillId="15" borderId="19" xfId="7" applyFont="1" applyFill="1" applyBorder="1" applyAlignment="1">
      <alignment horizontal="center"/>
    </xf>
    <xf numFmtId="43" fontId="4" fillId="0" borderId="0" xfId="5" applyNumberFormat="1" applyFont="1" applyFill="1"/>
    <xf numFmtId="164" fontId="4" fillId="0" borderId="0" xfId="5" applyNumberFormat="1" applyFont="1" applyFill="1" applyAlignment="1">
      <alignment horizontal="center"/>
    </xf>
    <xf numFmtId="10" fontId="11" fillId="15" borderId="0" xfId="10" applyNumberFormat="1" applyFont="1" applyFill="1" applyBorder="1"/>
    <xf numFmtId="168" fontId="11" fillId="0" borderId="0" xfId="5" applyNumberFormat="1" applyFont="1" applyFill="1"/>
    <xf numFmtId="0" fontId="17" fillId="0" borderId="0" xfId="5" applyFont="1" applyFill="1" applyAlignment="1">
      <alignment horizontal="left"/>
    </xf>
    <xf numFmtId="0" fontId="17" fillId="0" borderId="0" xfId="7" applyFont="1"/>
    <xf numFmtId="0" fontId="18" fillId="0" borderId="0" xfId="7" applyFont="1"/>
    <xf numFmtId="10" fontId="0" fillId="0" borderId="0" xfId="11" applyNumberFormat="1" applyFont="1" applyBorder="1"/>
    <xf numFmtId="164" fontId="0" fillId="0" borderId="0" xfId="12" applyNumberFormat="1" applyFont="1" applyBorder="1"/>
    <xf numFmtId="0" fontId="2" fillId="0" borderId="1" xfId="7" applyBorder="1"/>
    <xf numFmtId="10" fontId="0" fillId="0" borderId="3" xfId="11" applyNumberFormat="1" applyFont="1" applyBorder="1"/>
    <xf numFmtId="10" fontId="0" fillId="0" borderId="4" xfId="11" applyNumberFormat="1" applyFont="1" applyBorder="1"/>
    <xf numFmtId="10" fontId="0" fillId="0" borderId="4" xfId="11" applyNumberFormat="1" applyFont="1" applyFill="1" applyBorder="1"/>
    <xf numFmtId="10" fontId="0" fillId="0" borderId="7" xfId="11" applyNumberFormat="1" applyFont="1" applyBorder="1"/>
    <xf numFmtId="10" fontId="0" fillId="0" borderId="0" xfId="11" applyNumberFormat="1" applyFont="1" applyFill="1" applyBorder="1"/>
    <xf numFmtId="167" fontId="0" fillId="0" borderId="0" xfId="11" applyNumberFormat="1" applyFont="1" applyBorder="1"/>
    <xf numFmtId="166" fontId="0" fillId="0" borderId="0" xfId="12" applyNumberFormat="1" applyFont="1"/>
    <xf numFmtId="0" fontId="5" fillId="0" borderId="7" xfId="7" applyFont="1" applyBorder="1" applyAlignment="1">
      <alignment horizontal="center"/>
    </xf>
    <xf numFmtId="164" fontId="0" fillId="0" borderId="9" xfId="12" applyNumberFormat="1" applyFont="1" applyFill="1" applyBorder="1"/>
    <xf numFmtId="164" fontId="4" fillId="0" borderId="0" xfId="12" applyNumberFormat="1" applyFont="1" applyFill="1"/>
    <xf numFmtId="164" fontId="0" fillId="0" borderId="0" xfId="12" applyNumberFormat="1" applyFont="1" applyFill="1"/>
    <xf numFmtId="164" fontId="0" fillId="0" borderId="0" xfId="12" applyNumberFormat="1" applyFont="1"/>
    <xf numFmtId="0" fontId="4" fillId="0" borderId="0" xfId="7" quotePrefix="1" applyFont="1"/>
    <xf numFmtId="164" fontId="4" fillId="0" borderId="0" xfId="12" quotePrefix="1" applyNumberFormat="1" applyFont="1" applyFill="1"/>
    <xf numFmtId="43" fontId="0" fillId="0" borderId="0" xfId="12" applyFont="1"/>
    <xf numFmtId="0" fontId="19" fillId="0" borderId="0" xfId="7" applyFont="1"/>
    <xf numFmtId="164" fontId="4" fillId="0" borderId="0" xfId="12" applyNumberFormat="1" applyFont="1"/>
    <xf numFmtId="0" fontId="2" fillId="0" borderId="1" xfId="7" applyBorder="1" applyAlignment="1">
      <alignment horizontal="center"/>
    </xf>
    <xf numFmtId="0" fontId="2" fillId="7" borderId="0" xfId="7" applyFill="1" applyAlignment="1">
      <alignment horizontal="center"/>
    </xf>
    <xf numFmtId="0" fontId="2" fillId="13" borderId="0" xfId="7" applyFill="1" applyAlignment="1">
      <alignment horizontal="center"/>
    </xf>
    <xf numFmtId="0" fontId="1" fillId="0" borderId="0" xfId="15"/>
    <xf numFmtId="0" fontId="1" fillId="0" borderId="0" xfId="15" applyAlignment="1">
      <alignment horizontal="left"/>
    </xf>
    <xf numFmtId="1" fontId="11" fillId="0" borderId="0" xfId="6" applyNumberFormat="1" applyFont="1" applyFill="1" applyBorder="1" applyAlignment="1">
      <alignment horizontal="right"/>
    </xf>
    <xf numFmtId="164" fontId="2" fillId="0" borderId="0" xfId="7" applyNumberFormat="1" applyBorder="1"/>
    <xf numFmtId="164" fontId="5" fillId="0" borderId="0" xfId="7" applyNumberFormat="1" applyFont="1" applyBorder="1"/>
    <xf numFmtId="0" fontId="5" fillId="12" borderId="20" xfId="7" applyFont="1" applyFill="1" applyBorder="1" applyAlignment="1">
      <alignment horizontal="center"/>
    </xf>
    <xf numFmtId="0" fontId="5" fillId="12" borderId="15" xfId="7" applyFont="1" applyFill="1" applyBorder="1" applyAlignment="1">
      <alignment horizontal="center"/>
    </xf>
    <xf numFmtId="0" fontId="5" fillId="12" borderId="21" xfId="7" applyFont="1" applyFill="1" applyBorder="1" applyAlignment="1">
      <alignment horizontal="center"/>
    </xf>
    <xf numFmtId="0" fontId="5" fillId="12" borderId="14" xfId="7" applyFont="1" applyFill="1" applyBorder="1" applyAlignment="1">
      <alignment horizontal="center"/>
    </xf>
    <xf numFmtId="164" fontId="12" fillId="0" borderId="12" xfId="3" applyNumberFormat="1" applyFont="1" applyFill="1" applyBorder="1" applyAlignment="1">
      <alignment horizontal="center"/>
    </xf>
    <xf numFmtId="164" fontId="12" fillId="0" borderId="11" xfId="3" applyNumberFormat="1" applyFont="1" applyFill="1" applyBorder="1" applyAlignment="1">
      <alignment horizontal="center"/>
    </xf>
    <xf numFmtId="164" fontId="12" fillId="0" borderId="10" xfId="3" applyNumberFormat="1" applyFont="1" applyFill="1" applyBorder="1" applyAlignment="1">
      <alignment horizontal="center"/>
    </xf>
    <xf numFmtId="0" fontId="5" fillId="13" borderId="0" xfId="7" applyFont="1" applyFill="1" applyAlignment="1">
      <alignment horizontal="center"/>
    </xf>
    <xf numFmtId="0" fontId="12" fillId="0" borderId="12" xfId="5" applyFont="1" applyFill="1" applyBorder="1" applyAlignment="1">
      <alignment horizontal="center"/>
    </xf>
    <xf numFmtId="0" fontId="12" fillId="0" borderId="11" xfId="5" applyFont="1" applyFill="1" applyBorder="1" applyAlignment="1">
      <alignment horizontal="center"/>
    </xf>
    <xf numFmtId="0" fontId="12" fillId="0" borderId="10" xfId="5" applyFont="1" applyFill="1" applyBorder="1" applyAlignment="1">
      <alignment horizontal="center"/>
    </xf>
    <xf numFmtId="0" fontId="2" fillId="0" borderId="0" xfId="7" applyAlignment="1">
      <alignment horizontal="left" wrapText="1"/>
    </xf>
    <xf numFmtId="0" fontId="2" fillId="0" borderId="0" xfId="7" quotePrefix="1" applyAlignment="1">
      <alignment horizontal="left"/>
    </xf>
    <xf numFmtId="0" fontId="5" fillId="0" borderId="26" xfId="7" applyFont="1" applyBorder="1" applyAlignment="1">
      <alignment horizontal="center"/>
    </xf>
    <xf numFmtId="0" fontId="5" fillId="0" borderId="25" xfId="7" applyFont="1" applyBorder="1" applyAlignment="1">
      <alignment horizontal="center"/>
    </xf>
  </cellXfs>
  <cellStyles count="16">
    <cellStyle name="Comma" xfId="1" builtinId="3"/>
    <cellStyle name="Comma 2" xfId="13" xr:uid="{EADE7502-5C6C-4D60-B13B-8D3102070823}"/>
    <cellStyle name="Comma 3" xfId="3" xr:uid="{57D4F911-26A0-45E3-BE0F-74398BCB600F}"/>
    <cellStyle name="Comma 3 2" xfId="12" xr:uid="{167229C4-7A0B-462A-A628-1E2A779B3CD0}"/>
    <cellStyle name="Comma 7" xfId="9" xr:uid="{B30CCEDA-5531-40C9-907A-D2808BF5A16C}"/>
    <cellStyle name="Normal" xfId="0" builtinId="0"/>
    <cellStyle name="Normal 2" xfId="5" xr:uid="{18612916-8096-445C-8CC0-9FF660996B97}"/>
    <cellStyle name="Normal 3 2" xfId="2" xr:uid="{ACED45D3-E2FC-4FD4-A3F5-798416B939FF}"/>
    <cellStyle name="Normal 3 7 2" xfId="7" xr:uid="{90A9E5F9-5684-405E-A6A0-CB7D6882BD5B}"/>
    <cellStyle name="Normal 3 7 2 2" xfId="15" xr:uid="{B0C7289F-B31D-45CC-9FEF-A49A3BD73D55}"/>
    <cellStyle name="Normal 6" xfId="14" xr:uid="{F2C032A8-FAD4-4E9F-9C51-4553740652E6}"/>
    <cellStyle name="Percent 2" xfId="10" xr:uid="{0ED29C59-0A24-45B4-8D0B-8CDA57A8FC92}"/>
    <cellStyle name="Percent 2 2" xfId="11" xr:uid="{2C527C51-14EE-4B0E-A681-602B1385363F}"/>
    <cellStyle name="Percent 3" xfId="8" xr:uid="{78076A74-0CAB-48B4-A951-17ACE1CFF827}"/>
    <cellStyle name="Percent 5" xfId="4" xr:uid="{FA4B3D74-DEB2-4E74-8089-3CEFBC0E22A8}"/>
    <cellStyle name="Percent 6" xfId="6" xr:uid="{CA3488F0-8695-454E-841C-7C16DCE7DBC7}"/>
  </cellStyles>
  <dxfs count="8">
    <dxf>
      <alignment horizontal="center" readingOrder="0"/>
    </dxf>
    <dxf>
      <alignment horizontal="center" readingOrder="0"/>
    </dxf>
    <dxf>
      <numFmt numFmtId="164" formatCode="_(* #,##0_);_(* \(#,##0\);_(* &quot;-&quot;??_);_(@_)"/>
    </dxf>
    <dxf>
      <numFmt numFmtId="164" formatCode="_(* #,##0_);_(* \(#,##0\);_(* &quot;-&quot;??_);_(@_)"/>
    </dxf>
    <dxf>
      <alignment horizontal="center" readingOrder="0"/>
    </dxf>
    <dxf>
      <alignment horizontal="center" readingOrder="0"/>
    </dxf>
    <dxf>
      <numFmt numFmtId="164" formatCode="_(* #,##0_);_(* \(#,##0\);_(* &quot;-&quot;??_);_(@_)"/>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pivotCacheDefinition" Target="pivotCache/pivotCacheDefinition2.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0</xdr:col>
      <xdr:colOff>3958166</xdr:colOff>
      <xdr:row>5</xdr:row>
      <xdr:rowOff>158750</xdr:rowOff>
    </xdr:from>
    <xdr:ext cx="365869" cy="264560"/>
    <xdr:sp macro="" textlink="">
      <xdr:nvSpPr>
        <xdr:cNvPr id="2" name="TextBox 1">
          <a:extLst>
            <a:ext uri="{FF2B5EF4-FFF2-40B4-BE49-F238E27FC236}">
              <a16:creationId xmlns:a16="http://schemas.microsoft.com/office/drawing/2014/main" id="{8BC44A58-103A-4DDD-AC48-AD5AB1E47F9B}"/>
            </a:ext>
          </a:extLst>
        </xdr:cNvPr>
        <xdr:cNvSpPr txBox="1"/>
      </xdr:nvSpPr>
      <xdr:spPr>
        <a:xfrm>
          <a:off x="605366" y="968375"/>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2</xdr:col>
      <xdr:colOff>63500</xdr:colOff>
      <xdr:row>5</xdr:row>
      <xdr:rowOff>158750</xdr:rowOff>
    </xdr:from>
    <xdr:ext cx="365869" cy="264560"/>
    <xdr:sp macro="" textlink="">
      <xdr:nvSpPr>
        <xdr:cNvPr id="3" name="TextBox 2">
          <a:extLst>
            <a:ext uri="{FF2B5EF4-FFF2-40B4-BE49-F238E27FC236}">
              <a16:creationId xmlns:a16="http://schemas.microsoft.com/office/drawing/2014/main" id="{02F4B605-45E8-4656-9134-194B8F41E717}"/>
            </a:ext>
          </a:extLst>
        </xdr:cNvPr>
        <xdr:cNvSpPr txBox="1"/>
      </xdr:nvSpPr>
      <xdr:spPr>
        <a:xfrm>
          <a:off x="1282700" y="968375"/>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3</xdr:col>
      <xdr:colOff>74084</xdr:colOff>
      <xdr:row>5</xdr:row>
      <xdr:rowOff>169333</xdr:rowOff>
    </xdr:from>
    <xdr:ext cx="365869" cy="264560"/>
    <xdr:sp macro="" textlink="">
      <xdr:nvSpPr>
        <xdr:cNvPr id="4" name="TextBox 3">
          <a:extLst>
            <a:ext uri="{FF2B5EF4-FFF2-40B4-BE49-F238E27FC236}">
              <a16:creationId xmlns:a16="http://schemas.microsoft.com/office/drawing/2014/main" id="{C12F3D3B-B231-4561-B493-4FDF67B347C5}"/>
            </a:ext>
          </a:extLst>
        </xdr:cNvPr>
        <xdr:cNvSpPr txBox="1"/>
      </xdr:nvSpPr>
      <xdr:spPr>
        <a:xfrm>
          <a:off x="1902884" y="969433"/>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8</xdr:col>
      <xdr:colOff>21167</xdr:colOff>
      <xdr:row>5</xdr:row>
      <xdr:rowOff>148166</xdr:rowOff>
    </xdr:from>
    <xdr:ext cx="365869" cy="264560"/>
    <xdr:sp macro="" textlink="">
      <xdr:nvSpPr>
        <xdr:cNvPr id="5" name="TextBox 4">
          <a:extLst>
            <a:ext uri="{FF2B5EF4-FFF2-40B4-BE49-F238E27FC236}">
              <a16:creationId xmlns:a16="http://schemas.microsoft.com/office/drawing/2014/main" id="{203B50CE-F198-4254-A85E-11E6E15407A4}"/>
            </a:ext>
          </a:extLst>
        </xdr:cNvPr>
        <xdr:cNvSpPr txBox="1"/>
      </xdr:nvSpPr>
      <xdr:spPr>
        <a:xfrm>
          <a:off x="4897967" y="957791"/>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9</xdr:col>
      <xdr:colOff>52917</xdr:colOff>
      <xdr:row>5</xdr:row>
      <xdr:rowOff>158750</xdr:rowOff>
    </xdr:from>
    <xdr:ext cx="365869" cy="264560"/>
    <xdr:sp macro="" textlink="">
      <xdr:nvSpPr>
        <xdr:cNvPr id="6" name="TextBox 5">
          <a:extLst>
            <a:ext uri="{FF2B5EF4-FFF2-40B4-BE49-F238E27FC236}">
              <a16:creationId xmlns:a16="http://schemas.microsoft.com/office/drawing/2014/main" id="{C2927C27-79D1-4B23-9615-13ABA3D05E99}"/>
            </a:ext>
          </a:extLst>
        </xdr:cNvPr>
        <xdr:cNvSpPr txBox="1"/>
      </xdr:nvSpPr>
      <xdr:spPr>
        <a:xfrm>
          <a:off x="5539317" y="968375"/>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10</xdr:col>
      <xdr:colOff>137584</xdr:colOff>
      <xdr:row>5</xdr:row>
      <xdr:rowOff>158750</xdr:rowOff>
    </xdr:from>
    <xdr:ext cx="365869" cy="264560"/>
    <xdr:sp macro="" textlink="">
      <xdr:nvSpPr>
        <xdr:cNvPr id="7" name="TextBox 6">
          <a:extLst>
            <a:ext uri="{FF2B5EF4-FFF2-40B4-BE49-F238E27FC236}">
              <a16:creationId xmlns:a16="http://schemas.microsoft.com/office/drawing/2014/main" id="{ACB6346D-2089-4272-BD24-C2DC514F8ABB}"/>
            </a:ext>
          </a:extLst>
        </xdr:cNvPr>
        <xdr:cNvSpPr txBox="1"/>
      </xdr:nvSpPr>
      <xdr:spPr>
        <a:xfrm>
          <a:off x="6233584" y="968375"/>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1</xdr:col>
      <xdr:colOff>10583</xdr:colOff>
      <xdr:row>8</xdr:row>
      <xdr:rowOff>158750</xdr:rowOff>
    </xdr:from>
    <xdr:ext cx="461473" cy="264560"/>
    <xdr:sp macro="" textlink="">
      <xdr:nvSpPr>
        <xdr:cNvPr id="8" name="TextBox 7">
          <a:extLst>
            <a:ext uri="{FF2B5EF4-FFF2-40B4-BE49-F238E27FC236}">
              <a16:creationId xmlns:a16="http://schemas.microsoft.com/office/drawing/2014/main" id="{F243F159-B1DB-4C8A-A6A6-516133A45F98}"/>
            </a:ext>
          </a:extLst>
        </xdr:cNvPr>
        <xdr:cNvSpPr txBox="1"/>
      </xdr:nvSpPr>
      <xdr:spPr>
        <a:xfrm>
          <a:off x="620183" y="1454150"/>
          <a:ext cx="4614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oneCellAnchor>
    <xdr:from>
      <xdr:col>2</xdr:col>
      <xdr:colOff>31750</xdr:colOff>
      <xdr:row>8</xdr:row>
      <xdr:rowOff>158750</xdr:rowOff>
    </xdr:from>
    <xdr:ext cx="461473" cy="264560"/>
    <xdr:sp macro="" textlink="">
      <xdr:nvSpPr>
        <xdr:cNvPr id="9" name="TextBox 8">
          <a:extLst>
            <a:ext uri="{FF2B5EF4-FFF2-40B4-BE49-F238E27FC236}">
              <a16:creationId xmlns:a16="http://schemas.microsoft.com/office/drawing/2014/main" id="{D33E19B8-80DF-41DE-A675-850FB52B07F8}"/>
            </a:ext>
          </a:extLst>
        </xdr:cNvPr>
        <xdr:cNvSpPr txBox="1"/>
      </xdr:nvSpPr>
      <xdr:spPr>
        <a:xfrm>
          <a:off x="1250950" y="1454150"/>
          <a:ext cx="4614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oneCellAnchor>
    <xdr:from>
      <xdr:col>0</xdr:col>
      <xdr:colOff>3947584</xdr:colOff>
      <xdr:row>12</xdr:row>
      <xdr:rowOff>179917</xdr:rowOff>
    </xdr:from>
    <xdr:ext cx="461473" cy="264560"/>
    <xdr:sp macro="" textlink="">
      <xdr:nvSpPr>
        <xdr:cNvPr id="10" name="TextBox 9">
          <a:extLst>
            <a:ext uri="{FF2B5EF4-FFF2-40B4-BE49-F238E27FC236}">
              <a16:creationId xmlns:a16="http://schemas.microsoft.com/office/drawing/2014/main" id="{3596F043-5E38-427A-B5C1-166431E8B2AB}"/>
            </a:ext>
          </a:extLst>
        </xdr:cNvPr>
        <xdr:cNvSpPr txBox="1"/>
      </xdr:nvSpPr>
      <xdr:spPr>
        <a:xfrm>
          <a:off x="613834" y="2103967"/>
          <a:ext cx="4614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oneCellAnchor>
    <xdr:from>
      <xdr:col>2</xdr:col>
      <xdr:colOff>21167</xdr:colOff>
      <xdr:row>12</xdr:row>
      <xdr:rowOff>169334</xdr:rowOff>
    </xdr:from>
    <xdr:ext cx="461473" cy="264560"/>
    <xdr:sp macro="" textlink="">
      <xdr:nvSpPr>
        <xdr:cNvPr id="11" name="TextBox 10">
          <a:extLst>
            <a:ext uri="{FF2B5EF4-FFF2-40B4-BE49-F238E27FC236}">
              <a16:creationId xmlns:a16="http://schemas.microsoft.com/office/drawing/2014/main" id="{6651AE12-8CE0-49CB-ABF5-3DEC2CE1552A}"/>
            </a:ext>
          </a:extLst>
        </xdr:cNvPr>
        <xdr:cNvSpPr txBox="1"/>
      </xdr:nvSpPr>
      <xdr:spPr>
        <a:xfrm>
          <a:off x="1240367" y="2102909"/>
          <a:ext cx="4614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oneCellAnchor>
    <xdr:from>
      <xdr:col>8</xdr:col>
      <xdr:colOff>0</xdr:colOff>
      <xdr:row>8</xdr:row>
      <xdr:rowOff>169333</xdr:rowOff>
    </xdr:from>
    <xdr:ext cx="461473" cy="264560"/>
    <xdr:sp macro="" textlink="">
      <xdr:nvSpPr>
        <xdr:cNvPr id="12" name="TextBox 11">
          <a:extLst>
            <a:ext uri="{FF2B5EF4-FFF2-40B4-BE49-F238E27FC236}">
              <a16:creationId xmlns:a16="http://schemas.microsoft.com/office/drawing/2014/main" id="{DA673635-CEB9-486B-9CD8-6A266679D581}"/>
            </a:ext>
          </a:extLst>
        </xdr:cNvPr>
        <xdr:cNvSpPr txBox="1"/>
      </xdr:nvSpPr>
      <xdr:spPr>
        <a:xfrm>
          <a:off x="4876800" y="1455208"/>
          <a:ext cx="4614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oneCellAnchor>
    <xdr:from>
      <xdr:col>8</xdr:col>
      <xdr:colOff>0</xdr:colOff>
      <xdr:row>12</xdr:row>
      <xdr:rowOff>158750</xdr:rowOff>
    </xdr:from>
    <xdr:ext cx="461473" cy="264560"/>
    <xdr:sp macro="" textlink="">
      <xdr:nvSpPr>
        <xdr:cNvPr id="13" name="TextBox 12">
          <a:extLst>
            <a:ext uri="{FF2B5EF4-FFF2-40B4-BE49-F238E27FC236}">
              <a16:creationId xmlns:a16="http://schemas.microsoft.com/office/drawing/2014/main" id="{E1F7B3A8-0B59-47C8-8607-BAD0F1A73453}"/>
            </a:ext>
          </a:extLst>
        </xdr:cNvPr>
        <xdr:cNvSpPr txBox="1"/>
      </xdr:nvSpPr>
      <xdr:spPr>
        <a:xfrm>
          <a:off x="4876800" y="2101850"/>
          <a:ext cx="4614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oneCellAnchor>
    <xdr:from>
      <xdr:col>9</xdr:col>
      <xdr:colOff>21167</xdr:colOff>
      <xdr:row>8</xdr:row>
      <xdr:rowOff>158750</xdr:rowOff>
    </xdr:from>
    <xdr:ext cx="461473" cy="264560"/>
    <xdr:sp macro="" textlink="">
      <xdr:nvSpPr>
        <xdr:cNvPr id="14" name="TextBox 13">
          <a:extLst>
            <a:ext uri="{FF2B5EF4-FFF2-40B4-BE49-F238E27FC236}">
              <a16:creationId xmlns:a16="http://schemas.microsoft.com/office/drawing/2014/main" id="{C141C3B5-7304-4A66-B0C8-E31135C63E8F}"/>
            </a:ext>
          </a:extLst>
        </xdr:cNvPr>
        <xdr:cNvSpPr txBox="1"/>
      </xdr:nvSpPr>
      <xdr:spPr>
        <a:xfrm>
          <a:off x="5507567" y="1454150"/>
          <a:ext cx="4614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oneCellAnchor>
    <xdr:from>
      <xdr:col>9</xdr:col>
      <xdr:colOff>21166</xdr:colOff>
      <xdr:row>12</xdr:row>
      <xdr:rowOff>158750</xdr:rowOff>
    </xdr:from>
    <xdr:ext cx="429605" cy="264560"/>
    <xdr:sp macro="" textlink="">
      <xdr:nvSpPr>
        <xdr:cNvPr id="15" name="TextBox 14">
          <a:extLst>
            <a:ext uri="{FF2B5EF4-FFF2-40B4-BE49-F238E27FC236}">
              <a16:creationId xmlns:a16="http://schemas.microsoft.com/office/drawing/2014/main" id="{D355CF35-F672-41D0-9A97-E288DE40484B}"/>
            </a:ext>
          </a:extLst>
        </xdr:cNvPr>
        <xdr:cNvSpPr txBox="1"/>
      </xdr:nvSpPr>
      <xdr:spPr>
        <a:xfrm>
          <a:off x="5507566" y="2101850"/>
          <a:ext cx="42960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oneCellAnchor>
    <xdr:from>
      <xdr:col>9</xdr:col>
      <xdr:colOff>0</xdr:colOff>
      <xdr:row>16</xdr:row>
      <xdr:rowOff>0</xdr:rowOff>
    </xdr:from>
    <xdr:ext cx="461473" cy="264560"/>
    <xdr:sp macro="" textlink="">
      <xdr:nvSpPr>
        <xdr:cNvPr id="16" name="TextBox 15">
          <a:extLst>
            <a:ext uri="{FF2B5EF4-FFF2-40B4-BE49-F238E27FC236}">
              <a16:creationId xmlns:a16="http://schemas.microsoft.com/office/drawing/2014/main" id="{EDDF21BB-CF68-472D-83D2-E5DBD3A679AF}"/>
            </a:ext>
          </a:extLst>
        </xdr:cNvPr>
        <xdr:cNvSpPr txBox="1"/>
      </xdr:nvSpPr>
      <xdr:spPr>
        <a:xfrm>
          <a:off x="5486400" y="2590800"/>
          <a:ext cx="4614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oneCellAnchor>
    <xdr:from>
      <xdr:col>10</xdr:col>
      <xdr:colOff>63500</xdr:colOff>
      <xdr:row>8</xdr:row>
      <xdr:rowOff>169334</xdr:rowOff>
    </xdr:from>
    <xdr:ext cx="461473" cy="264560"/>
    <xdr:sp macro="" textlink="">
      <xdr:nvSpPr>
        <xdr:cNvPr id="17" name="TextBox 16">
          <a:extLst>
            <a:ext uri="{FF2B5EF4-FFF2-40B4-BE49-F238E27FC236}">
              <a16:creationId xmlns:a16="http://schemas.microsoft.com/office/drawing/2014/main" id="{1E791B85-CC9C-418A-B937-DF8C97FCF048}"/>
            </a:ext>
          </a:extLst>
        </xdr:cNvPr>
        <xdr:cNvSpPr txBox="1"/>
      </xdr:nvSpPr>
      <xdr:spPr>
        <a:xfrm>
          <a:off x="6159500" y="1455209"/>
          <a:ext cx="4614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oneCellAnchor>
    <xdr:from>
      <xdr:col>3</xdr:col>
      <xdr:colOff>63500</xdr:colOff>
      <xdr:row>8</xdr:row>
      <xdr:rowOff>148167</xdr:rowOff>
    </xdr:from>
    <xdr:ext cx="429605" cy="264560"/>
    <xdr:sp macro="" textlink="">
      <xdr:nvSpPr>
        <xdr:cNvPr id="18" name="TextBox 17">
          <a:extLst>
            <a:ext uri="{FF2B5EF4-FFF2-40B4-BE49-F238E27FC236}">
              <a16:creationId xmlns:a16="http://schemas.microsoft.com/office/drawing/2014/main" id="{03285531-37E3-44B1-8CAE-F15558E4BA18}"/>
            </a:ext>
          </a:extLst>
        </xdr:cNvPr>
        <xdr:cNvSpPr txBox="1"/>
      </xdr:nvSpPr>
      <xdr:spPr>
        <a:xfrm>
          <a:off x="1892300" y="1443567"/>
          <a:ext cx="42960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oneCellAnchor>
    <xdr:from>
      <xdr:col>2</xdr:col>
      <xdr:colOff>31750</xdr:colOff>
      <xdr:row>15</xdr:row>
      <xdr:rowOff>148167</xdr:rowOff>
    </xdr:from>
    <xdr:ext cx="461473" cy="264560"/>
    <xdr:sp macro="" textlink="">
      <xdr:nvSpPr>
        <xdr:cNvPr id="19" name="TextBox 18">
          <a:extLst>
            <a:ext uri="{FF2B5EF4-FFF2-40B4-BE49-F238E27FC236}">
              <a16:creationId xmlns:a16="http://schemas.microsoft.com/office/drawing/2014/main" id="{C4A5ED5F-A0F8-4624-A9CA-62C86EC5895C}"/>
            </a:ext>
          </a:extLst>
        </xdr:cNvPr>
        <xdr:cNvSpPr txBox="1"/>
      </xdr:nvSpPr>
      <xdr:spPr>
        <a:xfrm>
          <a:off x="1250950" y="2577042"/>
          <a:ext cx="4614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r>
            <a:rPr lang="en-US" sz="1100" baseline="0">
              <a:solidFill>
                <a:srgbClr val="FF0000"/>
              </a:solidFill>
            </a:rPr>
            <a:t>   </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5</xdr:row>
      <xdr:rowOff>158750</xdr:rowOff>
    </xdr:from>
    <xdr:ext cx="365869" cy="264560"/>
    <xdr:sp macro="" textlink="">
      <xdr:nvSpPr>
        <xdr:cNvPr id="2" name="TextBox 1">
          <a:extLst>
            <a:ext uri="{FF2B5EF4-FFF2-40B4-BE49-F238E27FC236}">
              <a16:creationId xmlns:a16="http://schemas.microsoft.com/office/drawing/2014/main" id="{1ECE5A46-6C6D-464E-B2C2-5F1F8882F8B8}"/>
            </a:ext>
          </a:extLst>
        </xdr:cNvPr>
        <xdr:cNvSpPr txBox="1"/>
      </xdr:nvSpPr>
      <xdr:spPr>
        <a:xfrm>
          <a:off x="609600" y="968375"/>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2</xdr:col>
      <xdr:colOff>84666</xdr:colOff>
      <xdr:row>5</xdr:row>
      <xdr:rowOff>158750</xdr:rowOff>
    </xdr:from>
    <xdr:ext cx="365869" cy="264560"/>
    <xdr:sp macro="" textlink="">
      <xdr:nvSpPr>
        <xdr:cNvPr id="3" name="TextBox 2">
          <a:extLst>
            <a:ext uri="{FF2B5EF4-FFF2-40B4-BE49-F238E27FC236}">
              <a16:creationId xmlns:a16="http://schemas.microsoft.com/office/drawing/2014/main" id="{EC891047-9830-469B-ACB9-0E32836E6416}"/>
            </a:ext>
          </a:extLst>
        </xdr:cNvPr>
        <xdr:cNvSpPr txBox="1"/>
      </xdr:nvSpPr>
      <xdr:spPr>
        <a:xfrm>
          <a:off x="1303866" y="968375"/>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3</xdr:col>
      <xdr:colOff>116417</xdr:colOff>
      <xdr:row>5</xdr:row>
      <xdr:rowOff>158750</xdr:rowOff>
    </xdr:from>
    <xdr:ext cx="365869" cy="264560"/>
    <xdr:sp macro="" textlink="">
      <xdr:nvSpPr>
        <xdr:cNvPr id="4" name="TextBox 3">
          <a:extLst>
            <a:ext uri="{FF2B5EF4-FFF2-40B4-BE49-F238E27FC236}">
              <a16:creationId xmlns:a16="http://schemas.microsoft.com/office/drawing/2014/main" id="{3C4C37C9-87DA-44F5-A9A8-199ED1DE3D24}"/>
            </a:ext>
          </a:extLst>
        </xdr:cNvPr>
        <xdr:cNvSpPr txBox="1"/>
      </xdr:nvSpPr>
      <xdr:spPr>
        <a:xfrm>
          <a:off x="1945217" y="968375"/>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8</xdr:col>
      <xdr:colOff>31750</xdr:colOff>
      <xdr:row>5</xdr:row>
      <xdr:rowOff>158750</xdr:rowOff>
    </xdr:from>
    <xdr:ext cx="365869" cy="264560"/>
    <xdr:sp macro="" textlink="">
      <xdr:nvSpPr>
        <xdr:cNvPr id="5" name="TextBox 4">
          <a:extLst>
            <a:ext uri="{FF2B5EF4-FFF2-40B4-BE49-F238E27FC236}">
              <a16:creationId xmlns:a16="http://schemas.microsoft.com/office/drawing/2014/main" id="{2C3EC9AD-E8C2-4463-87F4-AD6E9FB1766F}"/>
            </a:ext>
          </a:extLst>
        </xdr:cNvPr>
        <xdr:cNvSpPr txBox="1"/>
      </xdr:nvSpPr>
      <xdr:spPr>
        <a:xfrm>
          <a:off x="4908550" y="968375"/>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9</xdr:col>
      <xdr:colOff>84666</xdr:colOff>
      <xdr:row>5</xdr:row>
      <xdr:rowOff>169334</xdr:rowOff>
    </xdr:from>
    <xdr:ext cx="365869" cy="264560"/>
    <xdr:sp macro="" textlink="">
      <xdr:nvSpPr>
        <xdr:cNvPr id="6" name="TextBox 5">
          <a:extLst>
            <a:ext uri="{FF2B5EF4-FFF2-40B4-BE49-F238E27FC236}">
              <a16:creationId xmlns:a16="http://schemas.microsoft.com/office/drawing/2014/main" id="{BF779F1E-5EAD-40B1-A503-E74E4BBA9684}"/>
            </a:ext>
          </a:extLst>
        </xdr:cNvPr>
        <xdr:cNvSpPr txBox="1"/>
      </xdr:nvSpPr>
      <xdr:spPr>
        <a:xfrm>
          <a:off x="5571066" y="969434"/>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10</xdr:col>
      <xdr:colOff>52916</xdr:colOff>
      <xdr:row>5</xdr:row>
      <xdr:rowOff>148166</xdr:rowOff>
    </xdr:from>
    <xdr:ext cx="365869" cy="264560"/>
    <xdr:sp macro="" textlink="">
      <xdr:nvSpPr>
        <xdr:cNvPr id="7" name="TextBox 6">
          <a:extLst>
            <a:ext uri="{FF2B5EF4-FFF2-40B4-BE49-F238E27FC236}">
              <a16:creationId xmlns:a16="http://schemas.microsoft.com/office/drawing/2014/main" id="{50163B21-5FE0-4D17-B12B-E6C3B17992AD}"/>
            </a:ext>
          </a:extLst>
        </xdr:cNvPr>
        <xdr:cNvSpPr txBox="1"/>
      </xdr:nvSpPr>
      <xdr:spPr>
        <a:xfrm>
          <a:off x="6148916" y="957791"/>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p.4</a:t>
          </a:r>
        </a:p>
      </xdr:txBody>
    </xdr:sp>
    <xdr:clientData/>
  </xdr:oneCellAnchor>
  <xdr:oneCellAnchor>
    <xdr:from>
      <xdr:col>1</xdr:col>
      <xdr:colOff>127000</xdr:colOff>
      <xdr:row>8</xdr:row>
      <xdr:rowOff>158750</xdr:rowOff>
    </xdr:from>
    <xdr:ext cx="365869" cy="264560"/>
    <xdr:sp macro="" textlink="">
      <xdr:nvSpPr>
        <xdr:cNvPr id="8" name="TextBox 7">
          <a:extLst>
            <a:ext uri="{FF2B5EF4-FFF2-40B4-BE49-F238E27FC236}">
              <a16:creationId xmlns:a16="http://schemas.microsoft.com/office/drawing/2014/main" id="{D47227DB-5ED8-46F5-AB2E-4B941C0C1FAC}"/>
            </a:ext>
          </a:extLst>
        </xdr:cNvPr>
        <xdr:cNvSpPr txBox="1"/>
      </xdr:nvSpPr>
      <xdr:spPr>
        <a:xfrm>
          <a:off x="736600" y="1454150"/>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1</xdr:col>
      <xdr:colOff>137583</xdr:colOff>
      <xdr:row>12</xdr:row>
      <xdr:rowOff>148167</xdr:rowOff>
    </xdr:from>
    <xdr:ext cx="365869" cy="264560"/>
    <xdr:sp macro="" textlink="">
      <xdr:nvSpPr>
        <xdr:cNvPr id="9" name="TextBox 8">
          <a:extLst>
            <a:ext uri="{FF2B5EF4-FFF2-40B4-BE49-F238E27FC236}">
              <a16:creationId xmlns:a16="http://schemas.microsoft.com/office/drawing/2014/main" id="{1A69A7DD-969A-43B7-905F-FC15DAA58577}"/>
            </a:ext>
          </a:extLst>
        </xdr:cNvPr>
        <xdr:cNvSpPr txBox="1"/>
      </xdr:nvSpPr>
      <xdr:spPr>
        <a:xfrm>
          <a:off x="747183" y="2091267"/>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2</xdr:col>
      <xdr:colOff>137583</xdr:colOff>
      <xdr:row>8</xdr:row>
      <xdr:rowOff>169333</xdr:rowOff>
    </xdr:from>
    <xdr:ext cx="365869" cy="264560"/>
    <xdr:sp macro="" textlink="">
      <xdr:nvSpPr>
        <xdr:cNvPr id="10" name="TextBox 9">
          <a:extLst>
            <a:ext uri="{FF2B5EF4-FFF2-40B4-BE49-F238E27FC236}">
              <a16:creationId xmlns:a16="http://schemas.microsoft.com/office/drawing/2014/main" id="{40D45BED-BC68-46F3-937C-284D9B989C0F}"/>
            </a:ext>
          </a:extLst>
        </xdr:cNvPr>
        <xdr:cNvSpPr txBox="1"/>
      </xdr:nvSpPr>
      <xdr:spPr>
        <a:xfrm>
          <a:off x="1356783" y="1455208"/>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3</xdr:col>
      <xdr:colOff>137583</xdr:colOff>
      <xdr:row>8</xdr:row>
      <xdr:rowOff>137584</xdr:rowOff>
    </xdr:from>
    <xdr:ext cx="365869" cy="264560"/>
    <xdr:sp macro="" textlink="">
      <xdr:nvSpPr>
        <xdr:cNvPr id="11" name="TextBox 10">
          <a:extLst>
            <a:ext uri="{FF2B5EF4-FFF2-40B4-BE49-F238E27FC236}">
              <a16:creationId xmlns:a16="http://schemas.microsoft.com/office/drawing/2014/main" id="{6040B85B-1B2F-443D-8BB1-FF82631C9F97}"/>
            </a:ext>
          </a:extLst>
        </xdr:cNvPr>
        <xdr:cNvSpPr txBox="1"/>
      </xdr:nvSpPr>
      <xdr:spPr>
        <a:xfrm>
          <a:off x="1966383" y="1432984"/>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2</xdr:col>
      <xdr:colOff>127000</xdr:colOff>
      <xdr:row>15</xdr:row>
      <xdr:rowOff>158750</xdr:rowOff>
    </xdr:from>
    <xdr:ext cx="365869" cy="264560"/>
    <xdr:sp macro="" textlink="">
      <xdr:nvSpPr>
        <xdr:cNvPr id="12" name="TextBox 11">
          <a:extLst>
            <a:ext uri="{FF2B5EF4-FFF2-40B4-BE49-F238E27FC236}">
              <a16:creationId xmlns:a16="http://schemas.microsoft.com/office/drawing/2014/main" id="{A51B4977-497B-4B8A-9FB0-B2A5C13528EB}"/>
            </a:ext>
          </a:extLst>
        </xdr:cNvPr>
        <xdr:cNvSpPr txBox="1"/>
      </xdr:nvSpPr>
      <xdr:spPr>
        <a:xfrm>
          <a:off x="1346200" y="2587625"/>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8</xdr:col>
      <xdr:colOff>127000</xdr:colOff>
      <xdr:row>8</xdr:row>
      <xdr:rowOff>148167</xdr:rowOff>
    </xdr:from>
    <xdr:ext cx="365869" cy="264560"/>
    <xdr:sp macro="" textlink="">
      <xdr:nvSpPr>
        <xdr:cNvPr id="13" name="TextBox 12">
          <a:extLst>
            <a:ext uri="{FF2B5EF4-FFF2-40B4-BE49-F238E27FC236}">
              <a16:creationId xmlns:a16="http://schemas.microsoft.com/office/drawing/2014/main" id="{853C15D0-0316-40B7-A714-9ABAA1B715FC}"/>
            </a:ext>
          </a:extLst>
        </xdr:cNvPr>
        <xdr:cNvSpPr txBox="1"/>
      </xdr:nvSpPr>
      <xdr:spPr>
        <a:xfrm>
          <a:off x="5003800" y="1443567"/>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8</xdr:col>
      <xdr:colOff>137584</xdr:colOff>
      <xdr:row>12</xdr:row>
      <xdr:rowOff>148167</xdr:rowOff>
    </xdr:from>
    <xdr:ext cx="365869" cy="264560"/>
    <xdr:sp macro="" textlink="">
      <xdr:nvSpPr>
        <xdr:cNvPr id="14" name="TextBox 13">
          <a:extLst>
            <a:ext uri="{FF2B5EF4-FFF2-40B4-BE49-F238E27FC236}">
              <a16:creationId xmlns:a16="http://schemas.microsoft.com/office/drawing/2014/main" id="{9B27F7C9-0BE5-4606-801A-B5C425D14B19}"/>
            </a:ext>
          </a:extLst>
        </xdr:cNvPr>
        <xdr:cNvSpPr txBox="1"/>
      </xdr:nvSpPr>
      <xdr:spPr>
        <a:xfrm>
          <a:off x="5014384" y="2091267"/>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9</xdr:col>
      <xdr:colOff>137584</xdr:colOff>
      <xdr:row>12</xdr:row>
      <xdr:rowOff>158750</xdr:rowOff>
    </xdr:from>
    <xdr:ext cx="365869" cy="264560"/>
    <xdr:sp macro="" textlink="">
      <xdr:nvSpPr>
        <xdr:cNvPr id="15" name="TextBox 14">
          <a:extLst>
            <a:ext uri="{FF2B5EF4-FFF2-40B4-BE49-F238E27FC236}">
              <a16:creationId xmlns:a16="http://schemas.microsoft.com/office/drawing/2014/main" id="{190886E0-F235-43C6-B8C5-A5F4857B4EB5}"/>
            </a:ext>
          </a:extLst>
        </xdr:cNvPr>
        <xdr:cNvSpPr txBox="1"/>
      </xdr:nvSpPr>
      <xdr:spPr>
        <a:xfrm>
          <a:off x="5623984" y="2101850"/>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9</xdr:col>
      <xdr:colOff>179917</xdr:colOff>
      <xdr:row>8</xdr:row>
      <xdr:rowOff>158750</xdr:rowOff>
    </xdr:from>
    <xdr:ext cx="365869" cy="264560"/>
    <xdr:sp macro="" textlink="">
      <xdr:nvSpPr>
        <xdr:cNvPr id="16" name="TextBox 15">
          <a:extLst>
            <a:ext uri="{FF2B5EF4-FFF2-40B4-BE49-F238E27FC236}">
              <a16:creationId xmlns:a16="http://schemas.microsoft.com/office/drawing/2014/main" id="{87BC991B-2605-4AF1-A634-7C171572DAA0}"/>
            </a:ext>
          </a:extLst>
        </xdr:cNvPr>
        <xdr:cNvSpPr txBox="1"/>
      </xdr:nvSpPr>
      <xdr:spPr>
        <a:xfrm>
          <a:off x="5666317" y="1454150"/>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10</xdr:col>
      <xdr:colOff>169334</xdr:colOff>
      <xdr:row>8</xdr:row>
      <xdr:rowOff>137584</xdr:rowOff>
    </xdr:from>
    <xdr:ext cx="365869" cy="264560"/>
    <xdr:sp macro="" textlink="">
      <xdr:nvSpPr>
        <xdr:cNvPr id="17" name="TextBox 16">
          <a:extLst>
            <a:ext uri="{FF2B5EF4-FFF2-40B4-BE49-F238E27FC236}">
              <a16:creationId xmlns:a16="http://schemas.microsoft.com/office/drawing/2014/main" id="{4B46A1BD-D011-47D5-A491-A460567D5BC8}"/>
            </a:ext>
          </a:extLst>
        </xdr:cNvPr>
        <xdr:cNvSpPr txBox="1"/>
      </xdr:nvSpPr>
      <xdr:spPr>
        <a:xfrm>
          <a:off x="6265334" y="1432984"/>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2</xdr:col>
      <xdr:colOff>179917</xdr:colOff>
      <xdr:row>12</xdr:row>
      <xdr:rowOff>148166</xdr:rowOff>
    </xdr:from>
    <xdr:ext cx="365869" cy="264560"/>
    <xdr:sp macro="" textlink="">
      <xdr:nvSpPr>
        <xdr:cNvPr id="18" name="TextBox 17">
          <a:extLst>
            <a:ext uri="{FF2B5EF4-FFF2-40B4-BE49-F238E27FC236}">
              <a16:creationId xmlns:a16="http://schemas.microsoft.com/office/drawing/2014/main" id="{43304599-8E81-49D5-BB0A-8AE254949163}"/>
            </a:ext>
          </a:extLst>
        </xdr:cNvPr>
        <xdr:cNvSpPr txBox="1"/>
      </xdr:nvSpPr>
      <xdr:spPr>
        <a:xfrm>
          <a:off x="1399117" y="2091266"/>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1</xdr:col>
      <xdr:colOff>148166</xdr:colOff>
      <xdr:row>13</xdr:row>
      <xdr:rowOff>148166</xdr:rowOff>
    </xdr:from>
    <xdr:ext cx="365869" cy="264560"/>
    <xdr:sp macro="" textlink="">
      <xdr:nvSpPr>
        <xdr:cNvPr id="19" name="TextBox 18">
          <a:extLst>
            <a:ext uri="{FF2B5EF4-FFF2-40B4-BE49-F238E27FC236}">
              <a16:creationId xmlns:a16="http://schemas.microsoft.com/office/drawing/2014/main" id="{28200571-14BB-4BED-8973-E9D8C25DB056}"/>
            </a:ext>
          </a:extLst>
        </xdr:cNvPr>
        <xdr:cNvSpPr txBox="1"/>
      </xdr:nvSpPr>
      <xdr:spPr>
        <a:xfrm>
          <a:off x="757766" y="2253191"/>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p.5</a:t>
          </a:r>
        </a:p>
      </xdr:txBody>
    </xdr:sp>
    <xdr:clientData/>
  </xdr:oneCellAnchor>
  <xdr:oneCellAnchor>
    <xdr:from>
      <xdr:col>2</xdr:col>
      <xdr:colOff>31751</xdr:colOff>
      <xdr:row>16</xdr:row>
      <xdr:rowOff>158750</xdr:rowOff>
    </xdr:from>
    <xdr:ext cx="365869" cy="264560"/>
    <xdr:sp macro="" textlink="">
      <xdr:nvSpPr>
        <xdr:cNvPr id="20" name="TextBox 19">
          <a:extLst>
            <a:ext uri="{FF2B5EF4-FFF2-40B4-BE49-F238E27FC236}">
              <a16:creationId xmlns:a16="http://schemas.microsoft.com/office/drawing/2014/main" id="{80334068-F0EB-477F-9C51-1431994AE81E}"/>
            </a:ext>
          </a:extLst>
        </xdr:cNvPr>
        <xdr:cNvSpPr txBox="1"/>
      </xdr:nvSpPr>
      <xdr:spPr>
        <a:xfrm>
          <a:off x="1250951" y="2749550"/>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p.5</a:t>
          </a:r>
        </a:p>
      </xdr:txBody>
    </xdr:sp>
    <xdr:clientData/>
  </xdr:oneCellAnchor>
  <xdr:oneCellAnchor>
    <xdr:from>
      <xdr:col>1</xdr:col>
      <xdr:colOff>0</xdr:colOff>
      <xdr:row>21</xdr:row>
      <xdr:rowOff>126999</xdr:rowOff>
    </xdr:from>
    <xdr:ext cx="365869" cy="264560"/>
    <xdr:sp macro="" textlink="">
      <xdr:nvSpPr>
        <xdr:cNvPr id="21" name="TextBox 20">
          <a:extLst>
            <a:ext uri="{FF2B5EF4-FFF2-40B4-BE49-F238E27FC236}">
              <a16:creationId xmlns:a16="http://schemas.microsoft.com/office/drawing/2014/main" id="{80F691D3-6614-4A48-84A0-04CFB00F3941}"/>
            </a:ext>
          </a:extLst>
        </xdr:cNvPr>
        <xdr:cNvSpPr txBox="1"/>
      </xdr:nvSpPr>
      <xdr:spPr>
        <a:xfrm>
          <a:off x="609600" y="3527424"/>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p.5</a:t>
          </a:r>
        </a:p>
      </xdr:txBody>
    </xdr:sp>
    <xdr:clientData/>
  </xdr:oneCellAnchor>
  <xdr:oneCellAnchor>
    <xdr:from>
      <xdr:col>9</xdr:col>
      <xdr:colOff>42333</xdr:colOff>
      <xdr:row>16</xdr:row>
      <xdr:rowOff>148167</xdr:rowOff>
    </xdr:from>
    <xdr:ext cx="365869" cy="264560"/>
    <xdr:sp macro="" textlink="">
      <xdr:nvSpPr>
        <xdr:cNvPr id="22" name="TextBox 21">
          <a:extLst>
            <a:ext uri="{FF2B5EF4-FFF2-40B4-BE49-F238E27FC236}">
              <a16:creationId xmlns:a16="http://schemas.microsoft.com/office/drawing/2014/main" id="{89A9CC9A-F10C-49BA-B5AF-A89DF311A348}"/>
            </a:ext>
          </a:extLst>
        </xdr:cNvPr>
        <xdr:cNvSpPr txBox="1"/>
      </xdr:nvSpPr>
      <xdr:spPr>
        <a:xfrm>
          <a:off x="5528733" y="2738967"/>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p.5</a:t>
          </a:r>
        </a:p>
      </xdr:txBody>
    </xdr:sp>
    <xdr:clientData/>
  </xdr:oneCellAnchor>
  <xdr:oneCellAnchor>
    <xdr:from>
      <xdr:col>8</xdr:col>
      <xdr:colOff>52916</xdr:colOff>
      <xdr:row>21</xdr:row>
      <xdr:rowOff>148166</xdr:rowOff>
    </xdr:from>
    <xdr:ext cx="365869" cy="264560"/>
    <xdr:sp macro="" textlink="">
      <xdr:nvSpPr>
        <xdr:cNvPr id="23" name="TextBox 22">
          <a:extLst>
            <a:ext uri="{FF2B5EF4-FFF2-40B4-BE49-F238E27FC236}">
              <a16:creationId xmlns:a16="http://schemas.microsoft.com/office/drawing/2014/main" id="{D5B7FDDD-1DC0-4ED3-8D5E-1EAD4C26E5B8}"/>
            </a:ext>
          </a:extLst>
        </xdr:cNvPr>
        <xdr:cNvSpPr txBox="1"/>
      </xdr:nvSpPr>
      <xdr:spPr>
        <a:xfrm>
          <a:off x="4929716" y="3548591"/>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p.5</a:t>
          </a:r>
        </a:p>
      </xdr:txBody>
    </xdr:sp>
    <xdr:clientData/>
  </xdr:oneCellAnchor>
  <xdr:oneCellAnchor>
    <xdr:from>
      <xdr:col>9</xdr:col>
      <xdr:colOff>52916</xdr:colOff>
      <xdr:row>15</xdr:row>
      <xdr:rowOff>148167</xdr:rowOff>
    </xdr:from>
    <xdr:ext cx="365869" cy="264560"/>
    <xdr:sp macro="" textlink="">
      <xdr:nvSpPr>
        <xdr:cNvPr id="24" name="TextBox 23">
          <a:extLst>
            <a:ext uri="{FF2B5EF4-FFF2-40B4-BE49-F238E27FC236}">
              <a16:creationId xmlns:a16="http://schemas.microsoft.com/office/drawing/2014/main" id="{FEDB4F3B-E29F-4939-8C3A-70C6364C87BD}"/>
            </a:ext>
          </a:extLst>
        </xdr:cNvPr>
        <xdr:cNvSpPr txBox="1"/>
      </xdr:nvSpPr>
      <xdr:spPr>
        <a:xfrm>
          <a:off x="5539316" y="2577042"/>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p.7</a:t>
          </a:r>
        </a:p>
      </xdr:txBody>
    </xdr:sp>
    <xdr:clientData/>
  </xdr:oneCellAnchor>
  <xdr:oneCellAnchor>
    <xdr:from>
      <xdr:col>8</xdr:col>
      <xdr:colOff>84667</xdr:colOff>
      <xdr:row>13</xdr:row>
      <xdr:rowOff>148166</xdr:rowOff>
    </xdr:from>
    <xdr:ext cx="365869" cy="264560"/>
    <xdr:sp macro="" textlink="">
      <xdr:nvSpPr>
        <xdr:cNvPr id="25" name="TextBox 24">
          <a:extLst>
            <a:ext uri="{FF2B5EF4-FFF2-40B4-BE49-F238E27FC236}">
              <a16:creationId xmlns:a16="http://schemas.microsoft.com/office/drawing/2014/main" id="{88262A63-D0FA-419A-B124-B6FBAF848827}"/>
            </a:ext>
          </a:extLst>
        </xdr:cNvPr>
        <xdr:cNvSpPr txBox="1"/>
      </xdr:nvSpPr>
      <xdr:spPr>
        <a:xfrm>
          <a:off x="4961467" y="2253191"/>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p.5</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447675</xdr:colOff>
      <xdr:row>3</xdr:row>
      <xdr:rowOff>95250</xdr:rowOff>
    </xdr:from>
    <xdr:to>
      <xdr:col>12</xdr:col>
      <xdr:colOff>809625</xdr:colOff>
      <xdr:row>3</xdr:row>
      <xdr:rowOff>114301</xdr:rowOff>
    </xdr:to>
    <xdr:cxnSp macro="">
      <xdr:nvCxnSpPr>
        <xdr:cNvPr id="2" name="Straight Connector 1">
          <a:extLst>
            <a:ext uri="{FF2B5EF4-FFF2-40B4-BE49-F238E27FC236}">
              <a16:creationId xmlns:a16="http://schemas.microsoft.com/office/drawing/2014/main" id="{DB1320D8-1719-4F4F-A79F-433411B811BB}"/>
            </a:ext>
          </a:extLst>
        </xdr:cNvPr>
        <xdr:cNvCxnSpPr/>
      </xdr:nvCxnSpPr>
      <xdr:spPr>
        <a:xfrm flipV="1">
          <a:off x="5324475" y="581025"/>
          <a:ext cx="2600325" cy="19051"/>
        </a:xfrm>
        <a:prstGeom prst="line">
          <a:avLst/>
        </a:prstGeom>
        <a:ln w="19050">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3</xdr:row>
      <xdr:rowOff>76200</xdr:rowOff>
    </xdr:from>
    <xdr:to>
      <xdr:col>7</xdr:col>
      <xdr:colOff>38099</xdr:colOff>
      <xdr:row>19</xdr:row>
      <xdr:rowOff>161925</xdr:rowOff>
    </xdr:to>
    <xdr:cxnSp macro="">
      <xdr:nvCxnSpPr>
        <xdr:cNvPr id="3" name="Straight Connector 2">
          <a:extLst>
            <a:ext uri="{FF2B5EF4-FFF2-40B4-BE49-F238E27FC236}">
              <a16:creationId xmlns:a16="http://schemas.microsoft.com/office/drawing/2014/main" id="{5D0A0504-07B5-4098-B4F0-F01E009DE0DE}"/>
            </a:ext>
          </a:extLst>
        </xdr:cNvPr>
        <xdr:cNvCxnSpPr/>
      </xdr:nvCxnSpPr>
      <xdr:spPr>
        <a:xfrm flipH="1">
          <a:off x="4276725" y="561975"/>
          <a:ext cx="28574" cy="2676525"/>
        </a:xfrm>
        <a:prstGeom prst="line">
          <a:avLst/>
        </a:prstGeom>
        <a:ln w="19050">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8</xdr:row>
      <xdr:rowOff>59531</xdr:rowOff>
    </xdr:from>
    <xdr:to>
      <xdr:col>12</xdr:col>
      <xdr:colOff>892969</xdr:colOff>
      <xdr:row>8</xdr:row>
      <xdr:rowOff>107156</xdr:rowOff>
    </xdr:to>
    <xdr:cxnSp macro="">
      <xdr:nvCxnSpPr>
        <xdr:cNvPr id="2" name="Straight Connector 1">
          <a:extLst>
            <a:ext uri="{FF2B5EF4-FFF2-40B4-BE49-F238E27FC236}">
              <a16:creationId xmlns:a16="http://schemas.microsoft.com/office/drawing/2014/main" id="{632E2D9B-6E74-4F6E-9CEB-23399E2AF5CF}"/>
            </a:ext>
          </a:extLst>
        </xdr:cNvPr>
        <xdr:cNvCxnSpPr/>
      </xdr:nvCxnSpPr>
      <xdr:spPr>
        <a:xfrm flipV="1">
          <a:off x="942975" y="1583531"/>
          <a:ext cx="6979444" cy="47625"/>
        </a:xfrm>
        <a:prstGeom prst="line">
          <a:avLst/>
        </a:prstGeom>
        <a:ln w="19050">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345283</xdr:colOff>
      <xdr:row>8</xdr:row>
      <xdr:rowOff>107158</xdr:rowOff>
    </xdr:from>
    <xdr:to>
      <xdr:col>1</xdr:col>
      <xdr:colOff>345283</xdr:colOff>
      <xdr:row>16</xdr:row>
      <xdr:rowOff>142876</xdr:rowOff>
    </xdr:to>
    <xdr:cxnSp macro="">
      <xdr:nvCxnSpPr>
        <xdr:cNvPr id="3" name="Straight Connector 2">
          <a:extLst>
            <a:ext uri="{FF2B5EF4-FFF2-40B4-BE49-F238E27FC236}">
              <a16:creationId xmlns:a16="http://schemas.microsoft.com/office/drawing/2014/main" id="{27F1FBEF-FDE6-41AD-B8A2-FE6B609EFA27}"/>
            </a:ext>
          </a:extLst>
        </xdr:cNvPr>
        <xdr:cNvCxnSpPr/>
      </xdr:nvCxnSpPr>
      <xdr:spPr>
        <a:xfrm>
          <a:off x="954883" y="1631158"/>
          <a:ext cx="0" cy="1559718"/>
        </a:xfrm>
        <a:prstGeom prst="line">
          <a:avLst/>
        </a:prstGeom>
        <a:ln w="19050">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511969</xdr:colOff>
      <xdr:row>8</xdr:row>
      <xdr:rowOff>142876</xdr:rowOff>
    </xdr:from>
    <xdr:ext cx="266291" cy="264560"/>
    <xdr:sp macro="" textlink="">
      <xdr:nvSpPr>
        <xdr:cNvPr id="4" name="TextBox 3">
          <a:extLst>
            <a:ext uri="{FF2B5EF4-FFF2-40B4-BE49-F238E27FC236}">
              <a16:creationId xmlns:a16="http://schemas.microsoft.com/office/drawing/2014/main" id="{33DAB098-215E-4155-8CE3-15E4CD9608BB}"/>
            </a:ext>
          </a:extLst>
        </xdr:cNvPr>
        <xdr:cNvSpPr txBox="1"/>
      </xdr:nvSpPr>
      <xdr:spPr>
        <a:xfrm>
          <a:off x="1121569" y="1666876"/>
          <a:ext cx="2662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A</a:t>
          </a:r>
        </a:p>
      </xdr:txBody>
    </xdr:sp>
    <xdr:clientData/>
  </xdr:oneCellAnchor>
  <xdr:oneCellAnchor>
    <xdr:from>
      <xdr:col>1</xdr:col>
      <xdr:colOff>488157</xdr:colOff>
      <xdr:row>12</xdr:row>
      <xdr:rowOff>178594</xdr:rowOff>
    </xdr:from>
    <xdr:ext cx="261418" cy="264560"/>
    <xdr:sp macro="" textlink="">
      <xdr:nvSpPr>
        <xdr:cNvPr id="5" name="TextBox 4">
          <a:extLst>
            <a:ext uri="{FF2B5EF4-FFF2-40B4-BE49-F238E27FC236}">
              <a16:creationId xmlns:a16="http://schemas.microsoft.com/office/drawing/2014/main" id="{A6B80B79-8D37-4430-B6B5-08346F59382B}"/>
            </a:ext>
          </a:extLst>
        </xdr:cNvPr>
        <xdr:cNvSpPr txBox="1"/>
      </xdr:nvSpPr>
      <xdr:spPr>
        <a:xfrm>
          <a:off x="1097757" y="2464594"/>
          <a:ext cx="26141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B</a:t>
          </a:r>
        </a:p>
      </xdr:txBody>
    </xdr:sp>
    <xdr:clientData/>
  </xdr:oneCellAnchor>
  <xdr:oneCellAnchor>
    <xdr:from>
      <xdr:col>2</xdr:col>
      <xdr:colOff>190500</xdr:colOff>
      <xdr:row>8</xdr:row>
      <xdr:rowOff>154781</xdr:rowOff>
    </xdr:from>
    <xdr:ext cx="259879" cy="264560"/>
    <xdr:sp macro="" textlink="">
      <xdr:nvSpPr>
        <xdr:cNvPr id="6" name="TextBox 5">
          <a:extLst>
            <a:ext uri="{FF2B5EF4-FFF2-40B4-BE49-F238E27FC236}">
              <a16:creationId xmlns:a16="http://schemas.microsoft.com/office/drawing/2014/main" id="{45DCC07C-95AC-4DE7-BF67-5D2B226553F5}"/>
            </a:ext>
          </a:extLst>
        </xdr:cNvPr>
        <xdr:cNvSpPr txBox="1"/>
      </xdr:nvSpPr>
      <xdr:spPr>
        <a:xfrm>
          <a:off x="1409700" y="1678781"/>
          <a:ext cx="25987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a:t>
          </a:r>
        </a:p>
      </xdr:txBody>
    </xdr:sp>
    <xdr:clientData/>
  </xdr:oneCellAnchor>
  <xdr:oneCellAnchor>
    <xdr:from>
      <xdr:col>2</xdr:col>
      <xdr:colOff>178593</xdr:colOff>
      <xdr:row>12</xdr:row>
      <xdr:rowOff>142875</xdr:rowOff>
    </xdr:from>
    <xdr:ext cx="271485" cy="264560"/>
    <xdr:sp macro="" textlink="">
      <xdr:nvSpPr>
        <xdr:cNvPr id="7" name="TextBox 6">
          <a:extLst>
            <a:ext uri="{FF2B5EF4-FFF2-40B4-BE49-F238E27FC236}">
              <a16:creationId xmlns:a16="http://schemas.microsoft.com/office/drawing/2014/main" id="{4CB9C722-7E3A-4725-B12E-E71AAE42436D}"/>
            </a:ext>
          </a:extLst>
        </xdr:cNvPr>
        <xdr:cNvSpPr txBox="1"/>
      </xdr:nvSpPr>
      <xdr:spPr>
        <a:xfrm>
          <a:off x="1397793" y="2428875"/>
          <a:ext cx="2714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D</a:t>
          </a:r>
        </a:p>
      </xdr:txBody>
    </xdr:sp>
    <xdr:clientData/>
  </xdr:oneCellAnchor>
  <xdr:oneCellAnchor>
    <xdr:from>
      <xdr:col>2</xdr:col>
      <xdr:colOff>154782</xdr:colOff>
      <xdr:row>16</xdr:row>
      <xdr:rowOff>0</xdr:rowOff>
    </xdr:from>
    <xdr:ext cx="275717" cy="264560"/>
    <xdr:sp macro="" textlink="">
      <xdr:nvSpPr>
        <xdr:cNvPr id="8" name="TextBox 7">
          <a:extLst>
            <a:ext uri="{FF2B5EF4-FFF2-40B4-BE49-F238E27FC236}">
              <a16:creationId xmlns:a16="http://schemas.microsoft.com/office/drawing/2014/main" id="{EC84C0CC-46E3-4BA3-968D-4E9466387EB8}"/>
            </a:ext>
          </a:extLst>
        </xdr:cNvPr>
        <xdr:cNvSpPr txBox="1"/>
      </xdr:nvSpPr>
      <xdr:spPr>
        <a:xfrm>
          <a:off x="1373982" y="3048000"/>
          <a:ext cx="27571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N</a:t>
          </a:r>
        </a:p>
      </xdr:txBody>
    </xdr:sp>
    <xdr:clientData/>
  </xdr:oneCellAnchor>
  <xdr:oneCellAnchor>
    <xdr:from>
      <xdr:col>3</xdr:col>
      <xdr:colOff>154781</xdr:colOff>
      <xdr:row>8</xdr:row>
      <xdr:rowOff>166687</xdr:rowOff>
    </xdr:from>
    <xdr:ext cx="253531" cy="264560"/>
    <xdr:sp macro="" textlink="">
      <xdr:nvSpPr>
        <xdr:cNvPr id="9" name="TextBox 8">
          <a:extLst>
            <a:ext uri="{FF2B5EF4-FFF2-40B4-BE49-F238E27FC236}">
              <a16:creationId xmlns:a16="http://schemas.microsoft.com/office/drawing/2014/main" id="{B3AF5DEE-9C97-47EB-958C-1C6473FEBCD1}"/>
            </a:ext>
          </a:extLst>
        </xdr:cNvPr>
        <xdr:cNvSpPr txBox="1"/>
      </xdr:nvSpPr>
      <xdr:spPr>
        <a:xfrm>
          <a:off x="1983581" y="1690687"/>
          <a:ext cx="2535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E</a:t>
          </a:r>
        </a:p>
      </xdr:txBody>
    </xdr:sp>
    <xdr:clientData/>
  </xdr:oneCellAnchor>
  <xdr:oneCellAnchor>
    <xdr:from>
      <xdr:col>4</xdr:col>
      <xdr:colOff>130969</xdr:colOff>
      <xdr:row>12</xdr:row>
      <xdr:rowOff>178594</xdr:rowOff>
    </xdr:from>
    <xdr:ext cx="249492" cy="264560"/>
    <xdr:sp macro="" textlink="">
      <xdr:nvSpPr>
        <xdr:cNvPr id="10" name="TextBox 9">
          <a:extLst>
            <a:ext uri="{FF2B5EF4-FFF2-40B4-BE49-F238E27FC236}">
              <a16:creationId xmlns:a16="http://schemas.microsoft.com/office/drawing/2014/main" id="{7E8AD2F3-2A69-4A3C-84BF-F6497DC0B1DA}"/>
            </a:ext>
          </a:extLst>
        </xdr:cNvPr>
        <xdr:cNvSpPr txBox="1"/>
      </xdr:nvSpPr>
      <xdr:spPr>
        <a:xfrm>
          <a:off x="2569369" y="2464594"/>
          <a:ext cx="24949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F</a:t>
          </a:r>
        </a:p>
      </xdr:txBody>
    </xdr:sp>
    <xdr:clientData/>
  </xdr:oneCellAnchor>
  <xdr:oneCellAnchor>
    <xdr:from>
      <xdr:col>8</xdr:col>
      <xdr:colOff>0</xdr:colOff>
      <xdr:row>9</xdr:row>
      <xdr:rowOff>0</xdr:rowOff>
    </xdr:from>
    <xdr:ext cx="273665" cy="264560"/>
    <xdr:sp macro="" textlink="">
      <xdr:nvSpPr>
        <xdr:cNvPr id="11" name="TextBox 10">
          <a:extLst>
            <a:ext uri="{FF2B5EF4-FFF2-40B4-BE49-F238E27FC236}">
              <a16:creationId xmlns:a16="http://schemas.microsoft.com/office/drawing/2014/main" id="{C275F5E1-1648-4F29-BA77-84F71A02F37C}"/>
            </a:ext>
          </a:extLst>
        </xdr:cNvPr>
        <xdr:cNvSpPr txBox="1"/>
      </xdr:nvSpPr>
      <xdr:spPr>
        <a:xfrm>
          <a:off x="4876800" y="1714500"/>
          <a:ext cx="2736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G</a:t>
          </a:r>
        </a:p>
      </xdr:txBody>
    </xdr:sp>
    <xdr:clientData/>
  </xdr:oneCellAnchor>
  <xdr:oneCellAnchor>
    <xdr:from>
      <xdr:col>8</xdr:col>
      <xdr:colOff>0</xdr:colOff>
      <xdr:row>13</xdr:row>
      <xdr:rowOff>0</xdr:rowOff>
    </xdr:from>
    <xdr:ext cx="272575" cy="264560"/>
    <xdr:sp macro="" textlink="">
      <xdr:nvSpPr>
        <xdr:cNvPr id="12" name="TextBox 11">
          <a:extLst>
            <a:ext uri="{FF2B5EF4-FFF2-40B4-BE49-F238E27FC236}">
              <a16:creationId xmlns:a16="http://schemas.microsoft.com/office/drawing/2014/main" id="{9F2082D5-D653-4362-833A-C65C2E9FFF1C}"/>
            </a:ext>
          </a:extLst>
        </xdr:cNvPr>
        <xdr:cNvSpPr txBox="1"/>
      </xdr:nvSpPr>
      <xdr:spPr>
        <a:xfrm>
          <a:off x="4876800" y="2476500"/>
          <a:ext cx="272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H</a:t>
          </a:r>
        </a:p>
      </xdr:txBody>
    </xdr:sp>
    <xdr:clientData/>
  </xdr:oneCellAnchor>
  <xdr:oneCellAnchor>
    <xdr:from>
      <xdr:col>9</xdr:col>
      <xdr:colOff>95250</xdr:colOff>
      <xdr:row>8</xdr:row>
      <xdr:rowOff>166687</xdr:rowOff>
    </xdr:from>
    <xdr:ext cx="220188" cy="264560"/>
    <xdr:sp macro="" textlink="">
      <xdr:nvSpPr>
        <xdr:cNvPr id="13" name="TextBox 12">
          <a:extLst>
            <a:ext uri="{FF2B5EF4-FFF2-40B4-BE49-F238E27FC236}">
              <a16:creationId xmlns:a16="http://schemas.microsoft.com/office/drawing/2014/main" id="{9ED54B36-C19B-4D30-81F9-493D91B1556C}"/>
            </a:ext>
          </a:extLst>
        </xdr:cNvPr>
        <xdr:cNvSpPr txBox="1"/>
      </xdr:nvSpPr>
      <xdr:spPr>
        <a:xfrm>
          <a:off x="5581650" y="1690687"/>
          <a:ext cx="2201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I</a:t>
          </a:r>
        </a:p>
      </xdr:txBody>
    </xdr:sp>
    <xdr:clientData/>
  </xdr:oneCellAnchor>
  <xdr:oneCellAnchor>
    <xdr:from>
      <xdr:col>9</xdr:col>
      <xdr:colOff>107156</xdr:colOff>
      <xdr:row>12</xdr:row>
      <xdr:rowOff>154781</xdr:rowOff>
    </xdr:from>
    <xdr:ext cx="229615" cy="264560"/>
    <xdr:sp macro="" textlink="">
      <xdr:nvSpPr>
        <xdr:cNvPr id="14" name="TextBox 13">
          <a:extLst>
            <a:ext uri="{FF2B5EF4-FFF2-40B4-BE49-F238E27FC236}">
              <a16:creationId xmlns:a16="http://schemas.microsoft.com/office/drawing/2014/main" id="{B0C100B2-96DC-471C-ABE5-E392AF6EE0AD}"/>
            </a:ext>
          </a:extLst>
        </xdr:cNvPr>
        <xdr:cNvSpPr txBox="1"/>
      </xdr:nvSpPr>
      <xdr:spPr>
        <a:xfrm>
          <a:off x="5593556" y="2440781"/>
          <a:ext cx="22961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J</a:t>
          </a:r>
        </a:p>
      </xdr:txBody>
    </xdr:sp>
    <xdr:clientData/>
  </xdr:oneCellAnchor>
  <xdr:oneCellAnchor>
    <xdr:from>
      <xdr:col>9</xdr:col>
      <xdr:colOff>0</xdr:colOff>
      <xdr:row>16</xdr:row>
      <xdr:rowOff>0</xdr:rowOff>
    </xdr:from>
    <xdr:ext cx="257956" cy="264560"/>
    <xdr:sp macro="" textlink="">
      <xdr:nvSpPr>
        <xdr:cNvPr id="15" name="TextBox 14">
          <a:extLst>
            <a:ext uri="{FF2B5EF4-FFF2-40B4-BE49-F238E27FC236}">
              <a16:creationId xmlns:a16="http://schemas.microsoft.com/office/drawing/2014/main" id="{C1F82C34-C3FD-4673-B7C7-685D3347DBCA}"/>
            </a:ext>
          </a:extLst>
        </xdr:cNvPr>
        <xdr:cNvSpPr txBox="1"/>
      </xdr:nvSpPr>
      <xdr:spPr>
        <a:xfrm>
          <a:off x="5486400" y="3048000"/>
          <a:ext cx="2579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K</a:t>
          </a:r>
        </a:p>
      </xdr:txBody>
    </xdr:sp>
    <xdr:clientData/>
  </xdr:oneCellAnchor>
  <xdr:oneCellAnchor>
    <xdr:from>
      <xdr:col>10</xdr:col>
      <xdr:colOff>83344</xdr:colOff>
      <xdr:row>8</xdr:row>
      <xdr:rowOff>166688</xdr:rowOff>
    </xdr:from>
    <xdr:ext cx="243978" cy="264560"/>
    <xdr:sp macro="" textlink="">
      <xdr:nvSpPr>
        <xdr:cNvPr id="16" name="TextBox 15">
          <a:extLst>
            <a:ext uri="{FF2B5EF4-FFF2-40B4-BE49-F238E27FC236}">
              <a16:creationId xmlns:a16="http://schemas.microsoft.com/office/drawing/2014/main" id="{99583B6C-3AD9-418B-9CE9-2E631286A0BB}"/>
            </a:ext>
          </a:extLst>
        </xdr:cNvPr>
        <xdr:cNvSpPr txBox="1"/>
      </xdr:nvSpPr>
      <xdr:spPr>
        <a:xfrm>
          <a:off x="6179344" y="1690688"/>
          <a:ext cx="24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L</a:t>
          </a:r>
        </a:p>
      </xdr:txBody>
    </xdr:sp>
    <xdr:clientData/>
  </xdr:oneCellAnchor>
  <xdr:oneCellAnchor>
    <xdr:from>
      <xdr:col>11</xdr:col>
      <xdr:colOff>0</xdr:colOff>
      <xdr:row>12</xdr:row>
      <xdr:rowOff>178594</xdr:rowOff>
    </xdr:from>
    <xdr:ext cx="305276" cy="264560"/>
    <xdr:sp macro="" textlink="">
      <xdr:nvSpPr>
        <xdr:cNvPr id="17" name="TextBox 16">
          <a:extLst>
            <a:ext uri="{FF2B5EF4-FFF2-40B4-BE49-F238E27FC236}">
              <a16:creationId xmlns:a16="http://schemas.microsoft.com/office/drawing/2014/main" id="{EE552F97-8D33-4A19-9713-38E4AC042B80}"/>
            </a:ext>
          </a:extLst>
        </xdr:cNvPr>
        <xdr:cNvSpPr txBox="1"/>
      </xdr:nvSpPr>
      <xdr:spPr>
        <a:xfrm>
          <a:off x="6705600" y="2464594"/>
          <a:ext cx="3052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M</a:t>
          </a:r>
        </a:p>
      </xdr:txBody>
    </xdr:sp>
    <xdr:clientData/>
  </xdr:oneCellAnchor>
  <xdr:oneCellAnchor>
    <xdr:from>
      <xdr:col>1</xdr:col>
      <xdr:colOff>142875</xdr:colOff>
      <xdr:row>5</xdr:row>
      <xdr:rowOff>178594</xdr:rowOff>
    </xdr:from>
    <xdr:ext cx="437364" cy="436786"/>
    <xdr:sp macro="" textlink="">
      <xdr:nvSpPr>
        <xdr:cNvPr id="18" name="TextBox 17">
          <a:extLst>
            <a:ext uri="{FF2B5EF4-FFF2-40B4-BE49-F238E27FC236}">
              <a16:creationId xmlns:a16="http://schemas.microsoft.com/office/drawing/2014/main" id="{5B4C6AC3-F10B-4A6E-AF77-2AFE4AB3AA7A}"/>
            </a:ext>
          </a:extLst>
        </xdr:cNvPr>
        <xdr:cNvSpPr txBox="1"/>
      </xdr:nvSpPr>
      <xdr:spPr>
        <a:xfrm>
          <a:off x="752475" y="1131094"/>
          <a:ext cx="437364"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p.10</a:t>
          </a:r>
        </a:p>
        <a:p>
          <a:endParaRPr lang="en-US" sz="1100">
            <a:solidFill>
              <a:srgbClr val="FF0000"/>
            </a:solidFill>
          </a:endParaRPr>
        </a:p>
      </xdr:txBody>
    </xdr:sp>
    <xdr:clientData/>
  </xdr:oneCellAnchor>
  <xdr:oneCellAnchor>
    <xdr:from>
      <xdr:col>2</xdr:col>
      <xdr:colOff>23813</xdr:colOff>
      <xdr:row>5</xdr:row>
      <xdr:rowOff>154781</xdr:rowOff>
    </xdr:from>
    <xdr:ext cx="437364" cy="436786"/>
    <xdr:sp macro="" textlink="">
      <xdr:nvSpPr>
        <xdr:cNvPr id="19" name="TextBox 18">
          <a:extLst>
            <a:ext uri="{FF2B5EF4-FFF2-40B4-BE49-F238E27FC236}">
              <a16:creationId xmlns:a16="http://schemas.microsoft.com/office/drawing/2014/main" id="{2FD8425C-AE32-424A-8348-F4870EC28A4D}"/>
            </a:ext>
          </a:extLst>
        </xdr:cNvPr>
        <xdr:cNvSpPr txBox="1"/>
      </xdr:nvSpPr>
      <xdr:spPr>
        <a:xfrm>
          <a:off x="1243013" y="1107281"/>
          <a:ext cx="437364"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p.10</a:t>
          </a:r>
        </a:p>
        <a:p>
          <a:endParaRPr lang="en-US" sz="1100">
            <a:solidFill>
              <a:srgbClr val="FF0000"/>
            </a:solidFill>
          </a:endParaRPr>
        </a:p>
      </xdr:txBody>
    </xdr:sp>
    <xdr:clientData/>
  </xdr:oneCellAnchor>
  <xdr:oneCellAnchor>
    <xdr:from>
      <xdr:col>3</xdr:col>
      <xdr:colOff>0</xdr:colOff>
      <xdr:row>6</xdr:row>
      <xdr:rowOff>0</xdr:rowOff>
    </xdr:from>
    <xdr:ext cx="437364" cy="436786"/>
    <xdr:sp macro="" textlink="">
      <xdr:nvSpPr>
        <xdr:cNvPr id="20" name="TextBox 19">
          <a:extLst>
            <a:ext uri="{FF2B5EF4-FFF2-40B4-BE49-F238E27FC236}">
              <a16:creationId xmlns:a16="http://schemas.microsoft.com/office/drawing/2014/main" id="{C3D6259D-27BA-4E6A-9DC2-DE92782C99F4}"/>
            </a:ext>
          </a:extLst>
        </xdr:cNvPr>
        <xdr:cNvSpPr txBox="1"/>
      </xdr:nvSpPr>
      <xdr:spPr>
        <a:xfrm>
          <a:off x="1828800" y="1143000"/>
          <a:ext cx="437364"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p.10</a:t>
          </a:r>
        </a:p>
        <a:p>
          <a:endParaRPr lang="en-US" sz="1100">
            <a:solidFill>
              <a:srgbClr val="FF0000"/>
            </a:solidFill>
          </a:endParaRPr>
        </a:p>
      </xdr:txBody>
    </xdr:sp>
    <xdr:clientData/>
  </xdr:oneCellAnchor>
  <xdr:oneCellAnchor>
    <xdr:from>
      <xdr:col>8</xdr:col>
      <xdr:colOff>0</xdr:colOff>
      <xdr:row>6</xdr:row>
      <xdr:rowOff>0</xdr:rowOff>
    </xdr:from>
    <xdr:ext cx="437364" cy="436786"/>
    <xdr:sp macro="" textlink="">
      <xdr:nvSpPr>
        <xdr:cNvPr id="21" name="TextBox 20">
          <a:extLst>
            <a:ext uri="{FF2B5EF4-FFF2-40B4-BE49-F238E27FC236}">
              <a16:creationId xmlns:a16="http://schemas.microsoft.com/office/drawing/2014/main" id="{6DA94AAC-94BC-4FE9-9535-1EA35D97A6D0}"/>
            </a:ext>
          </a:extLst>
        </xdr:cNvPr>
        <xdr:cNvSpPr txBox="1"/>
      </xdr:nvSpPr>
      <xdr:spPr>
        <a:xfrm>
          <a:off x="4876800" y="1143000"/>
          <a:ext cx="437364"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p.10</a:t>
          </a:r>
        </a:p>
        <a:p>
          <a:endParaRPr lang="en-US" sz="1100">
            <a:solidFill>
              <a:srgbClr val="FF0000"/>
            </a:solidFill>
          </a:endParaRPr>
        </a:p>
      </xdr:txBody>
    </xdr:sp>
    <xdr:clientData/>
  </xdr:oneCellAnchor>
  <xdr:oneCellAnchor>
    <xdr:from>
      <xdr:col>9</xdr:col>
      <xdr:colOff>0</xdr:colOff>
      <xdr:row>6</xdr:row>
      <xdr:rowOff>0</xdr:rowOff>
    </xdr:from>
    <xdr:ext cx="437364" cy="436786"/>
    <xdr:sp macro="" textlink="">
      <xdr:nvSpPr>
        <xdr:cNvPr id="22" name="TextBox 21">
          <a:extLst>
            <a:ext uri="{FF2B5EF4-FFF2-40B4-BE49-F238E27FC236}">
              <a16:creationId xmlns:a16="http://schemas.microsoft.com/office/drawing/2014/main" id="{D468655D-9A42-4AF0-9761-521072F51577}"/>
            </a:ext>
          </a:extLst>
        </xdr:cNvPr>
        <xdr:cNvSpPr txBox="1"/>
      </xdr:nvSpPr>
      <xdr:spPr>
        <a:xfrm>
          <a:off x="5486400" y="1143000"/>
          <a:ext cx="437364"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p.10</a:t>
          </a:r>
        </a:p>
        <a:p>
          <a:endParaRPr lang="en-US" sz="1100">
            <a:solidFill>
              <a:srgbClr val="FF0000"/>
            </a:solidFill>
          </a:endParaRPr>
        </a:p>
      </xdr:txBody>
    </xdr:sp>
    <xdr:clientData/>
  </xdr:oneCellAnchor>
  <xdr:oneCellAnchor>
    <xdr:from>
      <xdr:col>10</xdr:col>
      <xdr:colOff>0</xdr:colOff>
      <xdr:row>6</xdr:row>
      <xdr:rowOff>0</xdr:rowOff>
    </xdr:from>
    <xdr:ext cx="437364" cy="436786"/>
    <xdr:sp macro="" textlink="">
      <xdr:nvSpPr>
        <xdr:cNvPr id="23" name="TextBox 22">
          <a:extLst>
            <a:ext uri="{FF2B5EF4-FFF2-40B4-BE49-F238E27FC236}">
              <a16:creationId xmlns:a16="http://schemas.microsoft.com/office/drawing/2014/main" id="{91828004-66B1-4635-9494-5A1C96F51E85}"/>
            </a:ext>
          </a:extLst>
        </xdr:cNvPr>
        <xdr:cNvSpPr txBox="1"/>
      </xdr:nvSpPr>
      <xdr:spPr>
        <a:xfrm>
          <a:off x="6096000" y="1143000"/>
          <a:ext cx="437364"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p.10</a:t>
          </a:r>
        </a:p>
        <a:p>
          <a:endParaRPr lang="en-US" sz="11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0</xdr:colOff>
      <xdr:row>3</xdr:row>
      <xdr:rowOff>74083</xdr:rowOff>
    </xdr:from>
    <xdr:ext cx="369588" cy="232809"/>
    <xdr:sp macro="" textlink="">
      <xdr:nvSpPr>
        <xdr:cNvPr id="2" name="TextBox 1">
          <a:extLst>
            <a:ext uri="{FF2B5EF4-FFF2-40B4-BE49-F238E27FC236}">
              <a16:creationId xmlns:a16="http://schemas.microsoft.com/office/drawing/2014/main" id="{08CEBE80-5C4A-4B49-B089-04477FA19049}"/>
            </a:ext>
          </a:extLst>
        </xdr:cNvPr>
        <xdr:cNvSpPr txBox="1"/>
      </xdr:nvSpPr>
      <xdr:spPr>
        <a:xfrm>
          <a:off x="15847484" y="836083"/>
          <a:ext cx="369588" cy="232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n-US" sz="1100" b="0">
            <a:solidFill>
              <a:srgbClr val="FF0000"/>
            </a:solidFill>
          </a:endParaRPr>
        </a:p>
      </xdr:txBody>
    </xdr:sp>
    <xdr:clientData/>
  </xdr:oneCellAnchor>
  <xdr:twoCellAnchor>
    <xdr:from>
      <xdr:col>9</xdr:col>
      <xdr:colOff>657225</xdr:colOff>
      <xdr:row>2</xdr:row>
      <xdr:rowOff>104775</xdr:rowOff>
    </xdr:from>
    <xdr:to>
      <xdr:col>13</xdr:col>
      <xdr:colOff>742950</xdr:colOff>
      <xdr:row>2</xdr:row>
      <xdr:rowOff>114300</xdr:rowOff>
    </xdr:to>
    <xdr:cxnSp macro="">
      <xdr:nvCxnSpPr>
        <xdr:cNvPr id="3" name="Straight Connector 2">
          <a:extLst>
            <a:ext uri="{FF2B5EF4-FFF2-40B4-BE49-F238E27FC236}">
              <a16:creationId xmlns:a16="http://schemas.microsoft.com/office/drawing/2014/main" id="{36553D36-53DB-4C5F-A74D-1A9B71B71305}"/>
            </a:ext>
          </a:extLst>
        </xdr:cNvPr>
        <xdr:cNvCxnSpPr/>
      </xdr:nvCxnSpPr>
      <xdr:spPr>
        <a:xfrm>
          <a:off x="6096000" y="676275"/>
          <a:ext cx="2438400" cy="9525"/>
        </a:xfrm>
        <a:prstGeom prst="line">
          <a:avLst/>
        </a:prstGeom>
        <a:ln w="19050">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828675</xdr:colOff>
      <xdr:row>2</xdr:row>
      <xdr:rowOff>28575</xdr:rowOff>
    </xdr:from>
    <xdr:to>
      <xdr:col>8</xdr:col>
      <xdr:colOff>19050</xdr:colOff>
      <xdr:row>18</xdr:row>
      <xdr:rowOff>152400</xdr:rowOff>
    </xdr:to>
    <xdr:cxnSp macro="">
      <xdr:nvCxnSpPr>
        <xdr:cNvPr id="4" name="Straight Connector 3">
          <a:extLst>
            <a:ext uri="{FF2B5EF4-FFF2-40B4-BE49-F238E27FC236}">
              <a16:creationId xmlns:a16="http://schemas.microsoft.com/office/drawing/2014/main" id="{14531213-7946-44FE-BCA3-A510B79B3B2A}"/>
            </a:ext>
          </a:extLst>
        </xdr:cNvPr>
        <xdr:cNvCxnSpPr/>
      </xdr:nvCxnSpPr>
      <xdr:spPr>
        <a:xfrm flipH="1">
          <a:off x="4876800" y="600075"/>
          <a:ext cx="19050" cy="3171825"/>
        </a:xfrm>
        <a:prstGeom prst="line">
          <a:avLst/>
        </a:prstGeom>
        <a:ln w="19050">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904875</xdr:colOff>
      <xdr:row>6</xdr:row>
      <xdr:rowOff>161925</xdr:rowOff>
    </xdr:from>
    <xdr:ext cx="365869" cy="264560"/>
    <xdr:sp macro="" textlink="">
      <xdr:nvSpPr>
        <xdr:cNvPr id="5" name="TextBox 4">
          <a:extLst>
            <a:ext uri="{FF2B5EF4-FFF2-40B4-BE49-F238E27FC236}">
              <a16:creationId xmlns:a16="http://schemas.microsoft.com/office/drawing/2014/main" id="{6588E8C6-959E-4289-B82A-BC3EE36C2F99}"/>
            </a:ext>
          </a:extLst>
        </xdr:cNvPr>
        <xdr:cNvSpPr txBox="1"/>
      </xdr:nvSpPr>
      <xdr:spPr>
        <a:xfrm>
          <a:off x="6096000" y="1495425"/>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p.2</a:t>
          </a:r>
        </a:p>
      </xdr:txBody>
    </xdr:sp>
    <xdr:clientData/>
  </xdr:oneCellAnchor>
  <xdr:oneCellAnchor>
    <xdr:from>
      <xdr:col>10</xdr:col>
      <xdr:colOff>28575</xdr:colOff>
      <xdr:row>7</xdr:row>
      <xdr:rowOff>142875</xdr:rowOff>
    </xdr:from>
    <xdr:ext cx="261418" cy="264560"/>
    <xdr:sp macro="" textlink="">
      <xdr:nvSpPr>
        <xdr:cNvPr id="6" name="TextBox 5">
          <a:extLst>
            <a:ext uri="{FF2B5EF4-FFF2-40B4-BE49-F238E27FC236}">
              <a16:creationId xmlns:a16="http://schemas.microsoft.com/office/drawing/2014/main" id="{C95DE63B-1BBE-4FC1-80DF-D4E430A5ABC1}"/>
            </a:ext>
          </a:extLst>
        </xdr:cNvPr>
        <xdr:cNvSpPr txBox="1"/>
      </xdr:nvSpPr>
      <xdr:spPr>
        <a:xfrm>
          <a:off x="6124575" y="1666875"/>
          <a:ext cx="26141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B</a:t>
          </a:r>
        </a:p>
      </xdr:txBody>
    </xdr:sp>
    <xdr:clientData/>
  </xdr:oneCellAnchor>
  <xdr:oneCellAnchor>
    <xdr:from>
      <xdr:col>10</xdr:col>
      <xdr:colOff>28575</xdr:colOff>
      <xdr:row>8</xdr:row>
      <xdr:rowOff>152400</xdr:rowOff>
    </xdr:from>
    <xdr:ext cx="272575" cy="264560"/>
    <xdr:sp macro="" textlink="">
      <xdr:nvSpPr>
        <xdr:cNvPr id="7" name="TextBox 6">
          <a:extLst>
            <a:ext uri="{FF2B5EF4-FFF2-40B4-BE49-F238E27FC236}">
              <a16:creationId xmlns:a16="http://schemas.microsoft.com/office/drawing/2014/main" id="{86D1DA1D-7CDA-45BA-8269-42BC79EEECA6}"/>
            </a:ext>
          </a:extLst>
        </xdr:cNvPr>
        <xdr:cNvSpPr txBox="1"/>
      </xdr:nvSpPr>
      <xdr:spPr>
        <a:xfrm>
          <a:off x="6124575" y="1866900"/>
          <a:ext cx="272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H</a:t>
          </a:r>
        </a:p>
      </xdr:txBody>
    </xdr:sp>
    <xdr:clientData/>
  </xdr:oneCellAnchor>
  <xdr:oneCellAnchor>
    <xdr:from>
      <xdr:col>10</xdr:col>
      <xdr:colOff>771525</xdr:colOff>
      <xdr:row>7</xdr:row>
      <xdr:rowOff>142875</xdr:rowOff>
    </xdr:from>
    <xdr:ext cx="271485" cy="264560"/>
    <xdr:sp macro="" textlink="">
      <xdr:nvSpPr>
        <xdr:cNvPr id="8" name="TextBox 7">
          <a:extLst>
            <a:ext uri="{FF2B5EF4-FFF2-40B4-BE49-F238E27FC236}">
              <a16:creationId xmlns:a16="http://schemas.microsoft.com/office/drawing/2014/main" id="{03FCDEA9-C4EF-414D-9CBE-62715DFD02F0}"/>
            </a:ext>
          </a:extLst>
        </xdr:cNvPr>
        <xdr:cNvSpPr txBox="1"/>
      </xdr:nvSpPr>
      <xdr:spPr>
        <a:xfrm>
          <a:off x="6705600" y="1666875"/>
          <a:ext cx="271485"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FF0000"/>
              </a:solidFill>
              <a:effectLst/>
              <a:uLnTx/>
              <a:uFillTx/>
              <a:latin typeface="Calibri" panose="020F0502020204030204"/>
              <a:ea typeface="+mn-ea"/>
              <a:cs typeface="+mn-cs"/>
            </a:rPr>
            <a:t>D</a:t>
          </a:r>
        </a:p>
      </xdr:txBody>
    </xdr:sp>
    <xdr:clientData/>
  </xdr:oneCellAnchor>
  <xdr:oneCellAnchor>
    <xdr:from>
      <xdr:col>11</xdr:col>
      <xdr:colOff>19050</xdr:colOff>
      <xdr:row>8</xdr:row>
      <xdr:rowOff>142875</xdr:rowOff>
    </xdr:from>
    <xdr:ext cx="229615" cy="264560"/>
    <xdr:sp macro="" textlink="">
      <xdr:nvSpPr>
        <xdr:cNvPr id="9" name="TextBox 8">
          <a:extLst>
            <a:ext uri="{FF2B5EF4-FFF2-40B4-BE49-F238E27FC236}">
              <a16:creationId xmlns:a16="http://schemas.microsoft.com/office/drawing/2014/main" id="{7F52BA97-6128-495B-BD8A-C9F5CB84B2DF}"/>
            </a:ext>
          </a:extLst>
        </xdr:cNvPr>
        <xdr:cNvSpPr txBox="1"/>
      </xdr:nvSpPr>
      <xdr:spPr>
        <a:xfrm>
          <a:off x="6724650" y="1857375"/>
          <a:ext cx="22961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J</a:t>
          </a:r>
        </a:p>
      </xdr:txBody>
    </xdr:sp>
    <xdr:clientData/>
  </xdr:oneCellAnchor>
  <xdr:oneCellAnchor>
    <xdr:from>
      <xdr:col>12</xdr:col>
      <xdr:colOff>66675</xdr:colOff>
      <xdr:row>7</xdr:row>
      <xdr:rowOff>171450</xdr:rowOff>
    </xdr:from>
    <xdr:ext cx="249492" cy="264560"/>
    <xdr:sp macro="" textlink="">
      <xdr:nvSpPr>
        <xdr:cNvPr id="10" name="TextBox 9">
          <a:extLst>
            <a:ext uri="{FF2B5EF4-FFF2-40B4-BE49-F238E27FC236}">
              <a16:creationId xmlns:a16="http://schemas.microsoft.com/office/drawing/2014/main" id="{E9433290-936D-4ACD-B7BD-A3922034A57B}"/>
            </a:ext>
          </a:extLst>
        </xdr:cNvPr>
        <xdr:cNvSpPr txBox="1"/>
      </xdr:nvSpPr>
      <xdr:spPr>
        <a:xfrm>
          <a:off x="7381875" y="1695450"/>
          <a:ext cx="24949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F</a:t>
          </a:r>
        </a:p>
      </xdr:txBody>
    </xdr:sp>
    <xdr:clientData/>
  </xdr:oneCellAnchor>
  <xdr:oneCellAnchor>
    <xdr:from>
      <xdr:col>12</xdr:col>
      <xdr:colOff>38100</xdr:colOff>
      <xdr:row>8</xdr:row>
      <xdr:rowOff>161925</xdr:rowOff>
    </xdr:from>
    <xdr:ext cx="305276" cy="264560"/>
    <xdr:sp macro="" textlink="">
      <xdr:nvSpPr>
        <xdr:cNvPr id="11" name="TextBox 10">
          <a:extLst>
            <a:ext uri="{FF2B5EF4-FFF2-40B4-BE49-F238E27FC236}">
              <a16:creationId xmlns:a16="http://schemas.microsoft.com/office/drawing/2014/main" id="{B9D00671-A5E3-48CA-B824-457C9AFB75C2}"/>
            </a:ext>
          </a:extLst>
        </xdr:cNvPr>
        <xdr:cNvSpPr txBox="1"/>
      </xdr:nvSpPr>
      <xdr:spPr>
        <a:xfrm>
          <a:off x="7353300" y="1876425"/>
          <a:ext cx="3052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M</a:t>
          </a:r>
        </a:p>
      </xdr:txBody>
    </xdr:sp>
    <xdr:clientData/>
  </xdr:oneCellAnchor>
  <xdr:oneCellAnchor>
    <xdr:from>
      <xdr:col>13</xdr:col>
      <xdr:colOff>28575</xdr:colOff>
      <xdr:row>7</xdr:row>
      <xdr:rowOff>161925</xdr:rowOff>
    </xdr:from>
    <xdr:ext cx="253531" cy="264560"/>
    <xdr:sp macro="" textlink="">
      <xdr:nvSpPr>
        <xdr:cNvPr id="12" name="TextBox 11">
          <a:extLst>
            <a:ext uri="{FF2B5EF4-FFF2-40B4-BE49-F238E27FC236}">
              <a16:creationId xmlns:a16="http://schemas.microsoft.com/office/drawing/2014/main" id="{26C3B2F1-E000-4E6B-904D-FA9C1ADC00DB}"/>
            </a:ext>
          </a:extLst>
        </xdr:cNvPr>
        <xdr:cNvSpPr txBox="1"/>
      </xdr:nvSpPr>
      <xdr:spPr>
        <a:xfrm>
          <a:off x="7953375" y="1685925"/>
          <a:ext cx="2535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E</a:t>
          </a:r>
        </a:p>
      </xdr:txBody>
    </xdr:sp>
    <xdr:clientData/>
  </xdr:oneCellAnchor>
  <xdr:oneCellAnchor>
    <xdr:from>
      <xdr:col>13</xdr:col>
      <xdr:colOff>38100</xdr:colOff>
      <xdr:row>8</xdr:row>
      <xdr:rowOff>152400</xdr:rowOff>
    </xdr:from>
    <xdr:ext cx="243978" cy="264560"/>
    <xdr:sp macro="" textlink="">
      <xdr:nvSpPr>
        <xdr:cNvPr id="13" name="TextBox 12">
          <a:extLst>
            <a:ext uri="{FF2B5EF4-FFF2-40B4-BE49-F238E27FC236}">
              <a16:creationId xmlns:a16="http://schemas.microsoft.com/office/drawing/2014/main" id="{4C621ECA-2594-45CF-BC5F-6F9C189954C8}"/>
            </a:ext>
          </a:extLst>
        </xdr:cNvPr>
        <xdr:cNvSpPr txBox="1"/>
      </xdr:nvSpPr>
      <xdr:spPr>
        <a:xfrm>
          <a:off x="7962900" y="1866900"/>
          <a:ext cx="2439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L</a:t>
          </a:r>
        </a:p>
      </xdr:txBody>
    </xdr:sp>
    <xdr:clientData/>
  </xdr:oneCellAnchor>
  <xdr:oneCellAnchor>
    <xdr:from>
      <xdr:col>11</xdr:col>
      <xdr:colOff>38100</xdr:colOff>
      <xdr:row>11</xdr:row>
      <xdr:rowOff>133350</xdr:rowOff>
    </xdr:from>
    <xdr:ext cx="365869" cy="264560"/>
    <xdr:sp macro="" textlink="">
      <xdr:nvSpPr>
        <xdr:cNvPr id="14" name="TextBox 13">
          <a:extLst>
            <a:ext uri="{FF2B5EF4-FFF2-40B4-BE49-F238E27FC236}">
              <a16:creationId xmlns:a16="http://schemas.microsoft.com/office/drawing/2014/main" id="{F7F6B3CB-B50B-4140-98A2-682519ABC204}"/>
            </a:ext>
          </a:extLst>
        </xdr:cNvPr>
        <xdr:cNvSpPr txBox="1"/>
      </xdr:nvSpPr>
      <xdr:spPr>
        <a:xfrm>
          <a:off x="6743700" y="2419350"/>
          <a:ext cx="365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p.3</a:t>
          </a:r>
        </a:p>
      </xdr:txBody>
    </xdr:sp>
    <xdr:clientData/>
  </xdr:oneCellAnchor>
  <xdr:oneCellAnchor>
    <xdr:from>
      <xdr:col>11</xdr:col>
      <xdr:colOff>28575</xdr:colOff>
      <xdr:row>12</xdr:row>
      <xdr:rowOff>142875</xdr:rowOff>
    </xdr:from>
    <xdr:ext cx="275717" cy="264560"/>
    <xdr:sp macro="" textlink="">
      <xdr:nvSpPr>
        <xdr:cNvPr id="15" name="TextBox 14">
          <a:extLst>
            <a:ext uri="{FF2B5EF4-FFF2-40B4-BE49-F238E27FC236}">
              <a16:creationId xmlns:a16="http://schemas.microsoft.com/office/drawing/2014/main" id="{BC7F32C2-6C7C-4372-A4D7-C19FB2C40414}"/>
            </a:ext>
          </a:extLst>
        </xdr:cNvPr>
        <xdr:cNvSpPr txBox="1"/>
      </xdr:nvSpPr>
      <xdr:spPr>
        <a:xfrm>
          <a:off x="6734175" y="2619375"/>
          <a:ext cx="27571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N</a:t>
          </a:r>
        </a:p>
      </xdr:txBody>
    </xdr:sp>
    <xdr:clientData/>
  </xdr:oneCellAnchor>
  <xdr:oneCellAnchor>
    <xdr:from>
      <xdr:col>11</xdr:col>
      <xdr:colOff>57150</xdr:colOff>
      <xdr:row>13</xdr:row>
      <xdr:rowOff>152400</xdr:rowOff>
    </xdr:from>
    <xdr:ext cx="257956" cy="264560"/>
    <xdr:sp macro="" textlink="">
      <xdr:nvSpPr>
        <xdr:cNvPr id="16" name="TextBox 15">
          <a:extLst>
            <a:ext uri="{FF2B5EF4-FFF2-40B4-BE49-F238E27FC236}">
              <a16:creationId xmlns:a16="http://schemas.microsoft.com/office/drawing/2014/main" id="{415C30B3-83FE-4EC7-ABF2-85118F209C79}"/>
            </a:ext>
          </a:extLst>
        </xdr:cNvPr>
        <xdr:cNvSpPr txBox="1"/>
      </xdr:nvSpPr>
      <xdr:spPr>
        <a:xfrm>
          <a:off x="6762750" y="2819400"/>
          <a:ext cx="2579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K</a:t>
          </a:r>
        </a:p>
      </xdr:txBody>
    </xdr:sp>
    <xdr:clientData/>
  </xdr:oneCellAnchor>
  <xdr:oneCellAnchor>
    <xdr:from>
      <xdr:col>13</xdr:col>
      <xdr:colOff>9525</xdr:colOff>
      <xdr:row>12</xdr:row>
      <xdr:rowOff>123825</xdr:rowOff>
    </xdr:from>
    <xdr:ext cx="266291" cy="264560"/>
    <xdr:sp macro="" textlink="">
      <xdr:nvSpPr>
        <xdr:cNvPr id="17" name="TextBox 16">
          <a:extLst>
            <a:ext uri="{FF2B5EF4-FFF2-40B4-BE49-F238E27FC236}">
              <a16:creationId xmlns:a16="http://schemas.microsoft.com/office/drawing/2014/main" id="{08FD2CCA-F9B8-41DC-BFEB-91629B8D5986}"/>
            </a:ext>
          </a:extLst>
        </xdr:cNvPr>
        <xdr:cNvSpPr txBox="1"/>
      </xdr:nvSpPr>
      <xdr:spPr>
        <a:xfrm>
          <a:off x="7934325" y="2600325"/>
          <a:ext cx="2662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A</a:t>
          </a:r>
        </a:p>
      </xdr:txBody>
    </xdr:sp>
    <xdr:clientData/>
  </xdr:oneCellAnchor>
  <xdr:oneCellAnchor>
    <xdr:from>
      <xdr:col>13</xdr:col>
      <xdr:colOff>0</xdr:colOff>
      <xdr:row>13</xdr:row>
      <xdr:rowOff>161925</xdr:rowOff>
    </xdr:from>
    <xdr:ext cx="273665" cy="264560"/>
    <xdr:sp macro="" textlink="">
      <xdr:nvSpPr>
        <xdr:cNvPr id="18" name="TextBox 17">
          <a:extLst>
            <a:ext uri="{FF2B5EF4-FFF2-40B4-BE49-F238E27FC236}">
              <a16:creationId xmlns:a16="http://schemas.microsoft.com/office/drawing/2014/main" id="{FA384C0C-B8E7-4604-AF0F-64921DF7C281}"/>
            </a:ext>
          </a:extLst>
        </xdr:cNvPr>
        <xdr:cNvSpPr txBox="1"/>
      </xdr:nvSpPr>
      <xdr:spPr>
        <a:xfrm>
          <a:off x="7924800" y="2828925"/>
          <a:ext cx="2736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G</a:t>
          </a:r>
        </a:p>
      </xdr:txBody>
    </xdr:sp>
    <xdr:clientData/>
  </xdr:oneCellAnchor>
  <xdr:oneCellAnchor>
    <xdr:from>
      <xdr:col>11</xdr:col>
      <xdr:colOff>28575</xdr:colOff>
      <xdr:row>16</xdr:row>
      <xdr:rowOff>152400</xdr:rowOff>
    </xdr:from>
    <xdr:ext cx="259879" cy="264560"/>
    <xdr:sp macro="" textlink="">
      <xdr:nvSpPr>
        <xdr:cNvPr id="19" name="TextBox 18">
          <a:extLst>
            <a:ext uri="{FF2B5EF4-FFF2-40B4-BE49-F238E27FC236}">
              <a16:creationId xmlns:a16="http://schemas.microsoft.com/office/drawing/2014/main" id="{E397E7EE-8366-4DB7-932C-68254CAE9413}"/>
            </a:ext>
          </a:extLst>
        </xdr:cNvPr>
        <xdr:cNvSpPr txBox="1"/>
      </xdr:nvSpPr>
      <xdr:spPr>
        <a:xfrm>
          <a:off x="6734175" y="3390900"/>
          <a:ext cx="25987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a:t>
          </a:r>
        </a:p>
      </xdr:txBody>
    </xdr:sp>
    <xdr:clientData/>
  </xdr:oneCellAnchor>
  <xdr:oneCellAnchor>
    <xdr:from>
      <xdr:col>11</xdr:col>
      <xdr:colOff>47625</xdr:colOff>
      <xdr:row>17</xdr:row>
      <xdr:rowOff>152400</xdr:rowOff>
    </xdr:from>
    <xdr:ext cx="220188" cy="264560"/>
    <xdr:sp macro="" textlink="">
      <xdr:nvSpPr>
        <xdr:cNvPr id="20" name="TextBox 19">
          <a:extLst>
            <a:ext uri="{FF2B5EF4-FFF2-40B4-BE49-F238E27FC236}">
              <a16:creationId xmlns:a16="http://schemas.microsoft.com/office/drawing/2014/main" id="{77D8A7B2-0A12-4F40-AB0E-774FCEAC7028}"/>
            </a:ext>
          </a:extLst>
        </xdr:cNvPr>
        <xdr:cNvSpPr txBox="1"/>
      </xdr:nvSpPr>
      <xdr:spPr>
        <a:xfrm>
          <a:off x="6753225" y="3581400"/>
          <a:ext cx="2201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I</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2018%20Plan\UIPlanner%20Data\Pension\2018-2027%20Pension%20Expens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Budgeting%20and%20Forecasting\2021%20BP%20&amp;%20LTP\2021-2025%20Post%20Retirement%20Expense_BP-August%20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2017%20Plan\UI%20Planner%20Data\Pension\2017-2021%20Post%20Retirement%20Expens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PPL%20Corporation%20-%20109625\14\RET\Kentucky\SWIFT\Welfare\KU%20Regulatory%20v2.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Budgeting%20and%20Forecasting\2020%20Forecast\2020%20Post%20Retirement%20Expense%20(4+8)%20Fc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PL%20Corporation%20-%20109625\14\RET\Kentucky\Disclosure\03%20Deliver\LGE%20%20KU%20-%20Disclosure%20YE%202014%20(Qualified%20Plan)%20-%20Copy%20-%20notes%20added%20(use%20this%20file%20to%20start%202015%20expense)%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PL%20Corporation%20-%20109625\14\RET\Kentucky\Disclosure\03%20Deliver\LGE%20%20KU%20-%20Disclosure%20YE%202014%20(Qualified%20Plan)%20-%20Copy%20-%20notes%20added%20(use%20this%20file%20to%20start%202015%20expense)%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026761\AppData\Local\Microsoft\Windows\Temporary%20Internet%20Files\Content.Outlook\0ETORSGC\LGE%20%20KU%20-%20Expense%20YE%202015%20(PRW%20Plan)%20-%20updated%20WKEN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natct.internal.towerswatson.com/clients/604575/2017LKEProjects/Documents/Expense%202017%20(PRW%20Pl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PL%20Corporation%20-%20109625\14\RET\Kentucky\Disclosure\03%20Deliver\LGE%20%20KU%20-%20Disclosure%20YE%202014%20(Qualified%20Pla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PPL%20Corporation%20-%20109625\14\RET\Kentucky\Disclosure\03%20Deliver\LGE%20%20KU%20-%20Disclosure%20YE%202014%20(Qualified%20Pl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PPL%20Corporation%20-%20109625\15\RET\Kentucky\Qualified%20Pension%20Valuation\03%20Deliver\Financial%20Reporting\2015%20Budget%20Estimat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Budgeting%20and%20Forecasting\2021%20BP%20&amp;%20LTP\2021-2025%20Post%20Retirement%20Expense_BP-Jun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 (paste values)"/>
      <sheetName val="Items Needed"/>
      <sheetName val="O&amp;M Comparison"/>
      <sheetName val="Pension Summary"/>
      <sheetName val="Funding"/>
      <sheetName val="PowerPlan_CF Adj 2018"/>
      <sheetName val="PowerPlan_CF Adj 2019"/>
      <sheetName val="PowerPlan_CF Adj 2020"/>
      <sheetName val="PowerPlan_CF Adj 2021"/>
      <sheetName val="PowerPlan_CF Adj 2022"/>
      <sheetName val="Double Corridor Adjustments"/>
      <sheetName val="Non-Qualified - Expense"/>
      <sheetName val="Pension - Expense REG 15"/>
      <sheetName val="Pension - Expense DC"/>
      <sheetName val="O&amp;M Adjustment"/>
      <sheetName val="Pension Report UI_Expense"/>
      <sheetName val="Pension Report UI_Funding"/>
      <sheetName val="Cash Flow Report UI"/>
      <sheetName val="Reg Asset UI"/>
      <sheetName val="UI JE's"/>
      <sheetName val="WKE U"/>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B5" t="str">
            <v>Reg-15</v>
          </cell>
          <cell r="C5" t="str">
            <v>Reg-15</v>
          </cell>
          <cell r="D5" t="str">
            <v>Reg-15</v>
          </cell>
          <cell r="E5" t="str">
            <v>Fin-15</v>
          </cell>
          <cell r="F5" t="str">
            <v>Reg-15</v>
          </cell>
        </row>
        <row r="6">
          <cell r="B6" t="str">
            <v>LG&amp;E and KU Retirement Plan</v>
          </cell>
        </row>
        <row r="7">
          <cell r="B7" t="str">
            <v>LG&amp;E 
Non-union</v>
          </cell>
          <cell r="C7" t="str">
            <v>KU</v>
          </cell>
          <cell r="D7" t="str">
            <v>Servco (Regulatory)</v>
          </cell>
          <cell r="E7" t="str">
            <v>Servco (Financial)</v>
          </cell>
          <cell r="F7" t="str">
            <v>LG&amp;E Union</v>
          </cell>
        </row>
        <row r="8">
          <cell r="A8" t="str">
            <v>Service cost</v>
          </cell>
          <cell r="B8">
            <v>1966882</v>
          </cell>
          <cell r="C8">
            <v>7325840</v>
          </cell>
          <cell r="D8">
            <v>12357149</v>
          </cell>
          <cell r="E8">
            <v>12357149</v>
          </cell>
          <cell r="F8">
            <v>1071262</v>
          </cell>
        </row>
        <row r="9">
          <cell r="A9" t="str">
            <v>Interest cost</v>
          </cell>
          <cell r="B9">
            <v>10125661</v>
          </cell>
          <cell r="C9">
            <v>17485917</v>
          </cell>
          <cell r="D9">
            <v>23228042</v>
          </cell>
          <cell r="E9">
            <v>23228042</v>
          </cell>
          <cell r="F9">
            <v>12800226</v>
          </cell>
        </row>
        <row r="10">
          <cell r="A10" t="str">
            <v>Expected return on assets</v>
          </cell>
          <cell r="B10">
            <v>-13762974</v>
          </cell>
          <cell r="C10">
            <v>-26232574</v>
          </cell>
          <cell r="D10">
            <v>-26101755</v>
          </cell>
          <cell r="E10">
            <v>-26101755</v>
          </cell>
          <cell r="F10">
            <v>-20854562</v>
          </cell>
        </row>
        <row r="11">
          <cell r="A11" t="str">
            <v>Amortizations:</v>
          </cell>
        </row>
        <row r="12">
          <cell r="A12" t="str">
            <v>Transition</v>
          </cell>
          <cell r="B12">
            <v>0</v>
          </cell>
          <cell r="C12">
            <v>0</v>
          </cell>
          <cell r="D12">
            <v>0</v>
          </cell>
          <cell r="E12">
            <v>0</v>
          </cell>
          <cell r="F12">
            <v>0</v>
          </cell>
        </row>
        <row r="13">
          <cell r="A13" t="str">
            <v>Prior service cost</v>
          </cell>
          <cell r="B13">
            <v>1334204</v>
          </cell>
          <cell r="C13">
            <v>565441</v>
          </cell>
          <cell r="D13">
            <v>3459919</v>
          </cell>
          <cell r="E13">
            <v>1678071</v>
          </cell>
          <cell r="F13">
            <v>5485344</v>
          </cell>
        </row>
        <row r="14">
          <cell r="A14" t="str">
            <v>(Gain)/loss</v>
          </cell>
          <cell r="B14">
            <v>4695360</v>
          </cell>
          <cell r="C14">
            <v>6406222</v>
          </cell>
          <cell r="D14">
            <v>6864378</v>
          </cell>
          <cell r="E14">
            <v>2455558</v>
          </cell>
          <cell r="F14">
            <v>5371090</v>
          </cell>
        </row>
        <row r="15">
          <cell r="A15" t="str">
            <v>ASC 715 NPBC</v>
          </cell>
          <cell r="B15">
            <v>4359133</v>
          </cell>
          <cell r="C15">
            <v>5550846</v>
          </cell>
          <cell r="D15">
            <v>19807733</v>
          </cell>
          <cell r="E15">
            <v>13617065</v>
          </cell>
          <cell r="F15">
            <v>3873360</v>
          </cell>
        </row>
        <row r="21">
          <cell r="B21" t="str">
            <v>Reg-15</v>
          </cell>
          <cell r="C21" t="str">
            <v>Reg-15</v>
          </cell>
          <cell r="D21" t="str">
            <v>Reg-15</v>
          </cell>
          <cell r="E21" t="str">
            <v>Fin-15</v>
          </cell>
          <cell r="F21" t="str">
            <v>Reg-15</v>
          </cell>
        </row>
        <row r="22">
          <cell r="B22" t="str">
            <v>LG&amp;E and KU Retirement Plan</v>
          </cell>
        </row>
        <row r="23">
          <cell r="B23" t="str">
            <v>LG&amp;E 
Non-union</v>
          </cell>
          <cell r="C23" t="str">
            <v>KU</v>
          </cell>
          <cell r="D23" t="str">
            <v>Servco (Regulatory)</v>
          </cell>
          <cell r="E23" t="str">
            <v>Servco (Financial)</v>
          </cell>
          <cell r="F23" t="str">
            <v>LG&amp;E Union</v>
          </cell>
        </row>
        <row r="24">
          <cell r="A24" t="str">
            <v>Service cost</v>
          </cell>
          <cell r="B24">
            <v>1927545</v>
          </cell>
          <cell r="C24">
            <v>7179324</v>
          </cell>
          <cell r="D24">
            <v>12110006</v>
          </cell>
          <cell r="E24">
            <v>12110006</v>
          </cell>
          <cell r="F24">
            <v>964137</v>
          </cell>
        </row>
        <row r="25">
          <cell r="A25" t="str">
            <v>Interest cost</v>
          </cell>
          <cell r="B25">
            <v>9922450</v>
          </cell>
          <cell r="C25">
            <v>17340413</v>
          </cell>
          <cell r="D25">
            <v>23406233</v>
          </cell>
          <cell r="E25">
            <v>23406233</v>
          </cell>
          <cell r="F25">
            <v>12323015</v>
          </cell>
        </row>
        <row r="26">
          <cell r="A26" t="str">
            <v>Expected return on assets</v>
          </cell>
          <cell r="B26">
            <v>-13733204</v>
          </cell>
          <cell r="C26">
            <v>-26263775</v>
          </cell>
          <cell r="D26">
            <v>-26917150</v>
          </cell>
          <cell r="E26">
            <v>-26917150</v>
          </cell>
          <cell r="F26">
            <v>-20629405</v>
          </cell>
        </row>
        <row r="27">
          <cell r="A27" t="str">
            <v>Amortizations:</v>
          </cell>
        </row>
        <row r="28">
          <cell r="A28" t="str">
            <v>Transition</v>
          </cell>
          <cell r="B28">
            <v>0</v>
          </cell>
          <cell r="C28">
            <v>0</v>
          </cell>
          <cell r="D28">
            <v>0</v>
          </cell>
          <cell r="E28">
            <v>0</v>
          </cell>
          <cell r="F28">
            <v>0</v>
          </cell>
        </row>
        <row r="29">
          <cell r="A29" t="str">
            <v>Prior service cost</v>
          </cell>
          <cell r="B29">
            <v>409879</v>
          </cell>
          <cell r="C29">
            <v>565441</v>
          </cell>
          <cell r="D29">
            <v>1678075</v>
          </cell>
          <cell r="E29">
            <v>1678071</v>
          </cell>
          <cell r="F29">
            <v>5321679</v>
          </cell>
        </row>
        <row r="30">
          <cell r="A30" t="str">
            <v>(Gain)/loss</v>
          </cell>
          <cell r="B30">
            <v>4835235</v>
          </cell>
          <cell r="C30">
            <v>6633343</v>
          </cell>
          <cell r="D30">
            <v>6997236</v>
          </cell>
          <cell r="E30">
            <v>2588416</v>
          </cell>
          <cell r="F30">
            <v>5576353</v>
          </cell>
        </row>
        <row r="31">
          <cell r="A31" t="str">
            <v>ASC 715 NPBC</v>
          </cell>
          <cell r="B31">
            <v>3361905</v>
          </cell>
          <cell r="C31">
            <v>5454746</v>
          </cell>
          <cell r="D31">
            <v>17274400</v>
          </cell>
          <cell r="E31">
            <v>12865576</v>
          </cell>
          <cell r="F31">
            <v>3555779</v>
          </cell>
        </row>
        <row r="46">
          <cell r="B46" t="str">
            <v>Reg-15</v>
          </cell>
          <cell r="C46" t="str">
            <v>Reg-15</v>
          </cell>
          <cell r="D46" t="str">
            <v>Reg-15</v>
          </cell>
          <cell r="E46" t="str">
            <v>Fin-15</v>
          </cell>
          <cell r="F46" t="str">
            <v>Reg-15</v>
          </cell>
        </row>
        <row r="47">
          <cell r="B47" t="str">
            <v>LG&amp;E and KU Retirement Plan</v>
          </cell>
        </row>
        <row r="48">
          <cell r="B48" t="str">
            <v>LG&amp;E 
Non-union</v>
          </cell>
          <cell r="C48" t="str">
            <v>KU</v>
          </cell>
          <cell r="D48" t="str">
            <v>Servco (Regulatory)</v>
          </cell>
          <cell r="E48" t="str">
            <v>Servco (Financial)</v>
          </cell>
          <cell r="F48" t="str">
            <v>LG&amp;E Union</v>
          </cell>
        </row>
        <row r="49">
          <cell r="A49" t="str">
            <v>Service cost</v>
          </cell>
          <cell r="B49">
            <v>1888994</v>
          </cell>
          <cell r="C49">
            <v>7035737</v>
          </cell>
          <cell r="D49">
            <v>11867806</v>
          </cell>
          <cell r="E49">
            <v>11867806</v>
          </cell>
          <cell r="F49">
            <v>867723</v>
          </cell>
        </row>
        <row r="50">
          <cell r="A50" t="str">
            <v>Interest cost</v>
          </cell>
          <cell r="B50">
            <v>9696197</v>
          </cell>
          <cell r="C50">
            <v>17185439</v>
          </cell>
          <cell r="D50">
            <v>23555219</v>
          </cell>
          <cell r="E50">
            <v>23555219</v>
          </cell>
          <cell r="F50">
            <v>11828010</v>
          </cell>
        </row>
        <row r="51">
          <cell r="A51" t="str">
            <v>Expected return on assets</v>
          </cell>
          <cell r="B51">
            <v>-13625368</v>
          </cell>
          <cell r="C51">
            <v>-26316901</v>
          </cell>
          <cell r="D51">
            <v>-27591229</v>
          </cell>
          <cell r="E51">
            <v>-27591229</v>
          </cell>
          <cell r="F51">
            <v>-20396665</v>
          </cell>
        </row>
        <row r="52">
          <cell r="A52" t="str">
            <v>Amortizations:</v>
          </cell>
        </row>
        <row r="53">
          <cell r="A53" t="str">
            <v>Transition</v>
          </cell>
          <cell r="B53">
            <v>0</v>
          </cell>
          <cell r="C53">
            <v>0</v>
          </cell>
          <cell r="D53">
            <v>0</v>
          </cell>
          <cell r="E53">
            <v>0</v>
          </cell>
          <cell r="F53">
            <v>0</v>
          </cell>
        </row>
        <row r="54">
          <cell r="A54" t="str">
            <v>Prior service cost</v>
          </cell>
          <cell r="B54">
            <v>409874</v>
          </cell>
          <cell r="C54">
            <v>565441</v>
          </cell>
          <cell r="D54">
            <v>1678071</v>
          </cell>
          <cell r="E54">
            <v>1678071</v>
          </cell>
          <cell r="F54">
            <v>4986780</v>
          </cell>
        </row>
        <row r="55">
          <cell r="A55" t="str">
            <v>(Gain)/loss</v>
          </cell>
          <cell r="B55">
            <v>4967502</v>
          </cell>
          <cell r="C55">
            <v>6838771</v>
          </cell>
          <cell r="D55">
            <v>7123506</v>
          </cell>
          <cell r="E55">
            <v>2714686</v>
          </cell>
          <cell r="F55">
            <v>5757484</v>
          </cell>
        </row>
        <row r="56">
          <cell r="A56" t="str">
            <v>ASC 715 NPBC</v>
          </cell>
          <cell r="B56">
            <v>3337199</v>
          </cell>
          <cell r="C56">
            <v>5308487</v>
          </cell>
          <cell r="D56">
            <v>16633373</v>
          </cell>
          <cell r="E56">
            <v>12224553</v>
          </cell>
          <cell r="F56">
            <v>3043332</v>
          </cell>
        </row>
        <row r="62">
          <cell r="B62" t="str">
            <v>Reg-15</v>
          </cell>
          <cell r="C62" t="str">
            <v>Reg-15</v>
          </cell>
          <cell r="D62" t="str">
            <v>Reg-15</v>
          </cell>
          <cell r="E62" t="str">
            <v>Fin-15</v>
          </cell>
          <cell r="F62" t="str">
            <v>Reg-15</v>
          </cell>
        </row>
        <row r="63">
          <cell r="B63" t="str">
            <v>LG&amp;E and KU Retirement Plan</v>
          </cell>
        </row>
        <row r="64">
          <cell r="B64" t="str">
            <v>LG&amp;E 
Non-union</v>
          </cell>
          <cell r="C64" t="str">
            <v>KU</v>
          </cell>
          <cell r="D64" t="str">
            <v>Servco (Regulatory)</v>
          </cell>
          <cell r="E64" t="str">
            <v>Servco (Financial)</v>
          </cell>
          <cell r="F64" t="str">
            <v>LG&amp;E Union</v>
          </cell>
        </row>
        <row r="65">
          <cell r="A65" t="str">
            <v>Service cost</v>
          </cell>
          <cell r="B65">
            <v>1851214</v>
          </cell>
          <cell r="C65">
            <v>6895022</v>
          </cell>
          <cell r="D65">
            <v>11630450</v>
          </cell>
          <cell r="E65">
            <v>11630450</v>
          </cell>
          <cell r="F65">
            <v>848112</v>
          </cell>
        </row>
        <row r="66">
          <cell r="A66" t="str">
            <v>Interest cost</v>
          </cell>
          <cell r="B66">
            <v>9448451</v>
          </cell>
          <cell r="C66">
            <v>17014910</v>
          </cell>
          <cell r="D66">
            <v>23682110</v>
          </cell>
          <cell r="E66">
            <v>23682110</v>
          </cell>
          <cell r="F66">
            <v>11611394</v>
          </cell>
        </row>
        <row r="67">
          <cell r="A67" t="str">
            <v>Expected return on assets</v>
          </cell>
          <cell r="B67">
            <v>-13502125</v>
          </cell>
          <cell r="C67">
            <v>-26377380</v>
          </cell>
          <cell r="D67">
            <v>-28253369</v>
          </cell>
          <cell r="E67">
            <v>-28253369</v>
          </cell>
          <cell r="F67">
            <v>-20166261</v>
          </cell>
        </row>
        <row r="68">
          <cell r="A68" t="str">
            <v>Amortizations:</v>
          </cell>
        </row>
        <row r="69">
          <cell r="A69" t="str">
            <v>Transition</v>
          </cell>
          <cell r="B69">
            <v>0</v>
          </cell>
          <cell r="C69">
            <v>0</v>
          </cell>
          <cell r="D69">
            <v>0</v>
          </cell>
          <cell r="E69">
            <v>0</v>
          </cell>
          <cell r="F69">
            <v>0</v>
          </cell>
        </row>
        <row r="70">
          <cell r="A70" t="str">
            <v>Prior service cost</v>
          </cell>
          <cell r="B70">
            <v>409874</v>
          </cell>
          <cell r="C70">
            <v>565441</v>
          </cell>
          <cell r="D70">
            <v>1678071</v>
          </cell>
          <cell r="E70">
            <v>1678071</v>
          </cell>
          <cell r="F70">
            <v>5303173</v>
          </cell>
        </row>
        <row r="71">
          <cell r="A71" t="str">
            <v>(Gain)/loss</v>
          </cell>
          <cell r="B71">
            <v>5092956</v>
          </cell>
          <cell r="C71">
            <v>7029235</v>
          </cell>
          <cell r="D71">
            <v>7234022</v>
          </cell>
          <cell r="E71">
            <v>2825201</v>
          </cell>
          <cell r="F71">
            <v>5924512</v>
          </cell>
        </row>
        <row r="72">
          <cell r="A72" t="str">
            <v>ASC 715 NPBC</v>
          </cell>
          <cell r="B72">
            <v>3300370</v>
          </cell>
          <cell r="C72">
            <v>5127228</v>
          </cell>
          <cell r="D72">
            <v>15971284</v>
          </cell>
          <cell r="E72">
            <v>11562463</v>
          </cell>
          <cell r="F72">
            <v>3520930</v>
          </cell>
        </row>
        <row r="87">
          <cell r="B87" t="str">
            <v>Reg-15</v>
          </cell>
          <cell r="C87" t="str">
            <v>Reg-15</v>
          </cell>
          <cell r="D87" t="str">
            <v>Reg-15</v>
          </cell>
          <cell r="E87" t="str">
            <v>Fin-15</v>
          </cell>
          <cell r="F87" t="str">
            <v>Reg-15</v>
          </cell>
        </row>
        <row r="88">
          <cell r="B88" t="str">
            <v>LG&amp;E and KU Retirement Plan</v>
          </cell>
        </row>
        <row r="89">
          <cell r="B89" t="str">
            <v>LG&amp;E 
Non-union</v>
          </cell>
          <cell r="C89" t="str">
            <v>KU</v>
          </cell>
          <cell r="D89" t="str">
            <v>Servco (Regulatory)</v>
          </cell>
          <cell r="E89" t="str">
            <v>Servco (Financial)</v>
          </cell>
          <cell r="F89" t="str">
            <v>LG&amp;E Union</v>
          </cell>
        </row>
        <row r="90">
          <cell r="A90" t="str">
            <v>Service cost</v>
          </cell>
          <cell r="B90">
            <v>1814190</v>
          </cell>
          <cell r="C90">
            <v>6757122</v>
          </cell>
          <cell r="D90">
            <v>11397841</v>
          </cell>
          <cell r="E90">
            <v>11397841</v>
          </cell>
          <cell r="F90">
            <v>763301</v>
          </cell>
        </row>
        <row r="91">
          <cell r="A91" t="str">
            <v>Interest cost</v>
          </cell>
          <cell r="B91">
            <v>9183031</v>
          </cell>
          <cell r="C91">
            <v>16834229</v>
          </cell>
          <cell r="D91">
            <v>23759196</v>
          </cell>
          <cell r="E91">
            <v>23759196</v>
          </cell>
          <cell r="F91">
            <v>11136415</v>
          </cell>
        </row>
        <row r="92">
          <cell r="A92" t="str">
            <v>Expected return on assets</v>
          </cell>
          <cell r="B92">
            <v>-13367601</v>
          </cell>
          <cell r="C92">
            <v>-26450222</v>
          </cell>
          <cell r="D92">
            <v>-28855505</v>
          </cell>
          <cell r="E92">
            <v>-28855505</v>
          </cell>
          <cell r="F92">
            <v>-20018064</v>
          </cell>
        </row>
        <row r="93">
          <cell r="A93" t="str">
            <v>Amortizations:</v>
          </cell>
        </row>
        <row r="94">
          <cell r="A94" t="str">
            <v>Transition</v>
          </cell>
          <cell r="B94">
            <v>0</v>
          </cell>
          <cell r="C94">
            <v>0</v>
          </cell>
          <cell r="D94">
            <v>0</v>
          </cell>
          <cell r="E94">
            <v>0</v>
          </cell>
          <cell r="F94">
            <v>0</v>
          </cell>
        </row>
        <row r="95">
          <cell r="A95" t="str">
            <v>Prior service cost</v>
          </cell>
          <cell r="B95">
            <v>409874</v>
          </cell>
          <cell r="C95">
            <v>524248</v>
          </cell>
          <cell r="D95">
            <v>1678071</v>
          </cell>
          <cell r="E95">
            <v>1678071</v>
          </cell>
          <cell r="F95">
            <v>4968468</v>
          </cell>
        </row>
        <row r="96">
          <cell r="A96" t="str">
            <v>(Gain)/loss</v>
          </cell>
          <cell r="B96">
            <v>5213509</v>
          </cell>
          <cell r="C96">
            <v>7205725</v>
          </cell>
          <cell r="D96">
            <v>7340490</v>
          </cell>
          <cell r="E96">
            <v>2931670</v>
          </cell>
          <cell r="F96">
            <v>6069445</v>
          </cell>
        </row>
        <row r="97">
          <cell r="A97" t="str">
            <v>ASC 715 NPBC</v>
          </cell>
          <cell r="B97">
            <v>3253003</v>
          </cell>
          <cell r="C97">
            <v>4871102</v>
          </cell>
          <cell r="D97">
            <v>15320093</v>
          </cell>
          <cell r="E97">
            <v>10911273</v>
          </cell>
          <cell r="F97">
            <v>2919565</v>
          </cell>
        </row>
      </sheetData>
      <sheetData sheetId="13">
        <row r="5">
          <cell r="B5" t="str">
            <v>Regulatory</v>
          </cell>
          <cell r="C5" t="str">
            <v>Regulatory</v>
          </cell>
          <cell r="D5" t="str">
            <v>Financial</v>
          </cell>
          <cell r="E5" t="str">
            <v>Financial</v>
          </cell>
          <cell r="G5" t="str">
            <v>Regulatory</v>
          </cell>
          <cell r="H5" t="str">
            <v>Consolidated</v>
          </cell>
          <cell r="I5" t="str">
            <v>Regulatory</v>
          </cell>
        </row>
        <row r="6">
          <cell r="B6" t="str">
            <v>LG&amp;E and KU Retirement Plan</v>
          </cell>
        </row>
        <row r="7">
          <cell r="B7" t="str">
            <v>LG&amp;E 
Non-union</v>
          </cell>
          <cell r="C7" t="str">
            <v>KU</v>
          </cell>
          <cell r="D7" t="str">
            <v>Servco</v>
          </cell>
          <cell r="E7" t="str">
            <v>WKE
 Non-union</v>
          </cell>
          <cell r="F7" t="str">
            <v>Non-union Total</v>
          </cell>
          <cell r="G7" t="str">
            <v>LG&amp;E Union</v>
          </cell>
          <cell r="H7" t="str">
            <v>US GAAP</v>
          </cell>
          <cell r="I7" t="str">
            <v>Servco</v>
          </cell>
        </row>
        <row r="8">
          <cell r="A8" t="str">
            <v>Service cost</v>
          </cell>
          <cell r="B8">
            <v>1966882</v>
          </cell>
          <cell r="C8">
            <v>7325840</v>
          </cell>
          <cell r="D8">
            <v>12357149</v>
          </cell>
          <cell r="E8">
            <v>0</v>
          </cell>
          <cell r="F8">
            <v>21649871</v>
          </cell>
          <cell r="G8">
            <v>1071262</v>
          </cell>
          <cell r="H8">
            <v>22721133</v>
          </cell>
          <cell r="I8">
            <v>12357149</v>
          </cell>
        </row>
        <row r="9">
          <cell r="A9" t="str">
            <v>Interest cost</v>
          </cell>
          <cell r="B9">
            <v>10125661</v>
          </cell>
          <cell r="C9">
            <v>17485917</v>
          </cell>
          <cell r="D9">
            <v>23228042</v>
          </cell>
          <cell r="E9">
            <v>556087</v>
          </cell>
          <cell r="F9">
            <v>51395707</v>
          </cell>
          <cell r="G9">
            <v>12800226</v>
          </cell>
          <cell r="H9">
            <v>64195933</v>
          </cell>
          <cell r="I9">
            <v>23228042</v>
          </cell>
        </row>
        <row r="10">
          <cell r="A10" t="str">
            <v>Expected return on assets</v>
          </cell>
          <cell r="B10">
            <v>-13762974</v>
          </cell>
          <cell r="C10">
            <v>-26232574</v>
          </cell>
          <cell r="D10">
            <v>-26101755</v>
          </cell>
          <cell r="E10">
            <v>-864666</v>
          </cell>
          <cell r="F10">
            <v>-66961969</v>
          </cell>
          <cell r="G10">
            <v>-20854562</v>
          </cell>
          <cell r="H10">
            <v>-87816531</v>
          </cell>
          <cell r="I10">
            <v>-26101755</v>
          </cell>
        </row>
        <row r="11">
          <cell r="A11" t="str">
            <v>Amortizations:</v>
          </cell>
        </row>
        <row r="12">
          <cell r="A12" t="str">
            <v>Transition</v>
          </cell>
          <cell r="B12">
            <v>0</v>
          </cell>
          <cell r="C12">
            <v>0</v>
          </cell>
          <cell r="D12">
            <v>0</v>
          </cell>
          <cell r="E12">
            <v>0</v>
          </cell>
          <cell r="F12">
            <v>0</v>
          </cell>
          <cell r="G12">
            <v>0</v>
          </cell>
          <cell r="H12">
            <v>0</v>
          </cell>
          <cell r="I12">
            <v>0</v>
          </cell>
        </row>
        <row r="13">
          <cell r="A13" t="str">
            <v>Prior service cost</v>
          </cell>
          <cell r="B13">
            <v>1334204</v>
          </cell>
          <cell r="C13">
            <v>565441</v>
          </cell>
          <cell r="D13">
            <v>1678071</v>
          </cell>
          <cell r="E13">
            <v>0</v>
          </cell>
          <cell r="F13">
            <v>3577716</v>
          </cell>
          <cell r="G13">
            <v>5485344</v>
          </cell>
          <cell r="H13">
            <v>9063060</v>
          </cell>
          <cell r="I13">
            <v>3459919</v>
          </cell>
        </row>
        <row r="14">
          <cell r="A14" t="str">
            <v>(Gain)/loss</v>
          </cell>
          <cell r="B14">
            <v>7001071</v>
          </cell>
          <cell r="C14">
            <v>9177861</v>
          </cell>
          <cell r="D14">
            <v>3940394</v>
          </cell>
          <cell r="E14">
            <v>54688</v>
          </cell>
          <cell r="F14">
            <v>20174014</v>
          </cell>
          <cell r="G14">
            <v>8121006</v>
          </cell>
          <cell r="H14">
            <v>28295020</v>
          </cell>
          <cell r="I14">
            <v>10187635</v>
          </cell>
        </row>
        <row r="15">
          <cell r="A15" t="str">
            <v>ASC 715 NPBC</v>
          </cell>
          <cell r="B15">
            <v>6664844</v>
          </cell>
          <cell r="C15">
            <v>8322485</v>
          </cell>
          <cell r="D15">
            <v>15101901</v>
          </cell>
          <cell r="E15">
            <v>-253891</v>
          </cell>
          <cell r="F15">
            <v>29835339</v>
          </cell>
          <cell r="G15">
            <v>6623276</v>
          </cell>
          <cell r="H15">
            <v>36458615</v>
          </cell>
          <cell r="I15">
            <v>23130990</v>
          </cell>
        </row>
        <row r="22">
          <cell r="B22" t="str">
            <v>Regulatory</v>
          </cell>
          <cell r="C22" t="str">
            <v>Regulatory</v>
          </cell>
          <cell r="D22" t="str">
            <v>Financial</v>
          </cell>
          <cell r="E22" t="str">
            <v>Financial</v>
          </cell>
          <cell r="G22" t="str">
            <v>Regulatory</v>
          </cell>
          <cell r="H22" t="str">
            <v>Consolidated</v>
          </cell>
          <cell r="I22" t="str">
            <v>Regulatory</v>
          </cell>
        </row>
        <row r="23">
          <cell r="B23" t="str">
            <v>LG&amp;E and KU Retirement Plan</v>
          </cell>
        </row>
        <row r="24">
          <cell r="B24" t="str">
            <v>LG&amp;E 
Non-union</v>
          </cell>
          <cell r="C24" t="str">
            <v>KU</v>
          </cell>
          <cell r="D24" t="str">
            <v>Servco</v>
          </cell>
          <cell r="E24" t="str">
            <v>WKE
 Non-union</v>
          </cell>
          <cell r="F24" t="str">
            <v>Non-union Total</v>
          </cell>
          <cell r="G24" t="str">
            <v>LG&amp;E Union</v>
          </cell>
          <cell r="H24" t="str">
            <v>US GAAP</v>
          </cell>
          <cell r="I24" t="str">
            <v>Servco</v>
          </cell>
        </row>
        <row r="25">
          <cell r="A25" t="str">
            <v>Service cost</v>
          </cell>
          <cell r="B25">
            <v>1927545</v>
          </cell>
          <cell r="C25">
            <v>7179324</v>
          </cell>
          <cell r="D25">
            <v>12110006</v>
          </cell>
          <cell r="E25">
            <v>0</v>
          </cell>
          <cell r="F25">
            <v>21216875</v>
          </cell>
          <cell r="G25">
            <v>964137</v>
          </cell>
          <cell r="H25">
            <v>22181012</v>
          </cell>
          <cell r="I25">
            <v>12110006</v>
          </cell>
        </row>
        <row r="26">
          <cell r="A26" t="str">
            <v>Interest cost</v>
          </cell>
          <cell r="B26">
            <v>9922450</v>
          </cell>
          <cell r="C26">
            <v>17340413</v>
          </cell>
          <cell r="D26">
            <v>23406233</v>
          </cell>
          <cell r="E26">
            <v>542349</v>
          </cell>
          <cell r="F26">
            <v>51211445</v>
          </cell>
          <cell r="G26">
            <v>12323015</v>
          </cell>
          <cell r="H26">
            <v>63534460</v>
          </cell>
          <cell r="I26">
            <v>23406233</v>
          </cell>
        </row>
        <row r="27">
          <cell r="A27" t="str">
            <v>Expected return on assets</v>
          </cell>
          <cell r="B27">
            <v>-13733204</v>
          </cell>
          <cell r="C27">
            <v>-26263775</v>
          </cell>
          <cell r="D27">
            <v>-26917150</v>
          </cell>
          <cell r="E27">
            <v>-856549</v>
          </cell>
          <cell r="F27">
            <v>-67770678</v>
          </cell>
          <cell r="G27">
            <v>-20629405</v>
          </cell>
          <cell r="H27">
            <v>-88400083</v>
          </cell>
          <cell r="I27">
            <v>-26917150</v>
          </cell>
        </row>
        <row r="28">
          <cell r="A28" t="str">
            <v>Amortizations:</v>
          </cell>
        </row>
        <row r="29">
          <cell r="A29" t="str">
            <v>Transition</v>
          </cell>
          <cell r="B29">
            <v>0</v>
          </cell>
          <cell r="C29">
            <v>0</v>
          </cell>
          <cell r="D29">
            <v>0</v>
          </cell>
          <cell r="E29">
            <v>0</v>
          </cell>
          <cell r="F29">
            <v>0</v>
          </cell>
          <cell r="G29">
            <v>0</v>
          </cell>
          <cell r="H29">
            <v>0</v>
          </cell>
          <cell r="I29">
            <v>0</v>
          </cell>
        </row>
        <row r="30">
          <cell r="A30" t="str">
            <v>Prior service cost</v>
          </cell>
          <cell r="B30">
            <v>409879</v>
          </cell>
          <cell r="C30">
            <v>565441</v>
          </cell>
          <cell r="D30">
            <v>1678071</v>
          </cell>
          <cell r="E30">
            <v>0</v>
          </cell>
          <cell r="F30">
            <v>2653391</v>
          </cell>
          <cell r="G30">
            <v>5321679</v>
          </cell>
          <cell r="H30">
            <v>7975070</v>
          </cell>
          <cell r="I30">
            <v>1678075</v>
          </cell>
        </row>
        <row r="31">
          <cell r="A31" t="str">
            <v>(Gain)/loss</v>
          </cell>
          <cell r="B31">
            <v>6425178</v>
          </cell>
          <cell r="C31">
            <v>9019158</v>
          </cell>
          <cell r="D31">
            <v>3943439</v>
          </cell>
          <cell r="E31">
            <v>69268</v>
          </cell>
          <cell r="F31">
            <v>19457043</v>
          </cell>
          <cell r="G31">
            <v>7978003</v>
          </cell>
          <cell r="H31">
            <v>27435046</v>
          </cell>
          <cell r="I31">
            <v>9771321</v>
          </cell>
        </row>
        <row r="32">
          <cell r="A32" t="str">
            <v>ASC 715 NPBC</v>
          </cell>
          <cell r="B32">
            <v>4951848</v>
          </cell>
          <cell r="C32">
            <v>7840561</v>
          </cell>
          <cell r="D32">
            <v>14220599</v>
          </cell>
          <cell r="E32">
            <v>-244932</v>
          </cell>
          <cell r="F32">
            <v>26768076</v>
          </cell>
          <cell r="G32">
            <v>5957429</v>
          </cell>
          <cell r="H32">
            <v>32725505</v>
          </cell>
          <cell r="I32">
            <v>20048485</v>
          </cell>
        </row>
        <row r="46">
          <cell r="B46" t="str">
            <v>Regulatory</v>
          </cell>
          <cell r="C46" t="str">
            <v>Regulatory</v>
          </cell>
          <cell r="D46" t="str">
            <v>Financial</v>
          </cell>
          <cell r="E46" t="str">
            <v>Financial</v>
          </cell>
          <cell r="G46" t="str">
            <v>Regulatory</v>
          </cell>
          <cell r="H46" t="str">
            <v>Consolidated</v>
          </cell>
          <cell r="I46" t="str">
            <v>Regulatory</v>
          </cell>
        </row>
        <row r="47">
          <cell r="B47" t="str">
            <v>LG&amp;E and KU Retirement Plan</v>
          </cell>
        </row>
        <row r="48">
          <cell r="B48" t="str">
            <v>LG&amp;E 
Non-union</v>
          </cell>
          <cell r="C48" t="str">
            <v>KU</v>
          </cell>
          <cell r="D48" t="str">
            <v>Servco</v>
          </cell>
          <cell r="E48" t="str">
            <v>WKE
 Non-union</v>
          </cell>
          <cell r="F48" t="str">
            <v>Non-union Total</v>
          </cell>
          <cell r="G48" t="str">
            <v>LG&amp;E Union</v>
          </cell>
          <cell r="H48" t="str">
            <v>US GAAP</v>
          </cell>
          <cell r="I48" t="str">
            <v>Servco</v>
          </cell>
        </row>
        <row r="49">
          <cell r="A49" t="str">
            <v>Service cost</v>
          </cell>
          <cell r="B49">
            <v>1888994</v>
          </cell>
          <cell r="C49">
            <v>7035737</v>
          </cell>
          <cell r="D49">
            <v>11867806</v>
          </cell>
          <cell r="E49">
            <v>0</v>
          </cell>
          <cell r="F49">
            <v>20792537</v>
          </cell>
          <cell r="G49">
            <v>867723</v>
          </cell>
          <cell r="H49">
            <v>21660260</v>
          </cell>
          <cell r="I49">
            <v>11867806</v>
          </cell>
        </row>
        <row r="50">
          <cell r="A50" t="str">
            <v>Interest cost</v>
          </cell>
          <cell r="B50">
            <v>9696197</v>
          </cell>
          <cell r="C50">
            <v>17185439</v>
          </cell>
          <cell r="D50">
            <v>23555219</v>
          </cell>
          <cell r="E50">
            <v>528690</v>
          </cell>
          <cell r="F50">
            <v>50965545</v>
          </cell>
          <cell r="G50">
            <v>11828010</v>
          </cell>
          <cell r="H50">
            <v>62793555</v>
          </cell>
          <cell r="I50">
            <v>23555219</v>
          </cell>
        </row>
        <row r="51">
          <cell r="A51" t="str">
            <v>Expected return on assets</v>
          </cell>
          <cell r="B51">
            <v>-13625368</v>
          </cell>
          <cell r="C51">
            <v>-26316901</v>
          </cell>
          <cell r="D51">
            <v>-27591229</v>
          </cell>
          <cell r="E51">
            <v>-849945</v>
          </cell>
          <cell r="F51">
            <v>-68383443</v>
          </cell>
          <cell r="G51">
            <v>-20396665</v>
          </cell>
          <cell r="H51">
            <v>-88780108</v>
          </cell>
          <cell r="I51">
            <v>-27591229</v>
          </cell>
        </row>
        <row r="52">
          <cell r="A52" t="str">
            <v>Amortizations:</v>
          </cell>
        </row>
        <row r="53">
          <cell r="A53" t="str">
            <v>Transition</v>
          </cell>
          <cell r="B53">
            <v>0</v>
          </cell>
          <cell r="C53">
            <v>0</v>
          </cell>
          <cell r="D53">
            <v>0</v>
          </cell>
          <cell r="E53">
            <v>0</v>
          </cell>
          <cell r="F53">
            <v>0</v>
          </cell>
          <cell r="G53">
            <v>0</v>
          </cell>
          <cell r="H53">
            <v>0</v>
          </cell>
          <cell r="I53">
            <v>0</v>
          </cell>
        </row>
        <row r="54">
          <cell r="A54" t="str">
            <v>Prior service cost</v>
          </cell>
          <cell r="B54">
            <v>409874</v>
          </cell>
          <cell r="C54">
            <v>565441</v>
          </cell>
          <cell r="D54">
            <v>1678071</v>
          </cell>
          <cell r="E54">
            <v>0</v>
          </cell>
          <cell r="F54">
            <v>2653386</v>
          </cell>
          <cell r="G54">
            <v>4986780</v>
          </cell>
          <cell r="H54">
            <v>7640166</v>
          </cell>
          <cell r="I54">
            <v>1678071</v>
          </cell>
        </row>
        <row r="55">
          <cell r="A55" t="str">
            <v>(Gain)/loss</v>
          </cell>
          <cell r="B55">
            <v>6248367</v>
          </cell>
          <cell r="C55">
            <v>8813624</v>
          </cell>
          <cell r="D55">
            <v>3932261</v>
          </cell>
          <cell r="E55">
            <v>81426</v>
          </cell>
          <cell r="F55">
            <v>19075678</v>
          </cell>
          <cell r="G55">
            <v>7778125</v>
          </cell>
          <cell r="H55">
            <v>26853803</v>
          </cell>
          <cell r="I55">
            <v>9340784</v>
          </cell>
        </row>
        <row r="56">
          <cell r="A56" t="str">
            <v>ASC 715 NPBC</v>
          </cell>
          <cell r="B56">
            <v>4618064</v>
          </cell>
          <cell r="C56">
            <v>7283340</v>
          </cell>
          <cell r="D56">
            <v>13442128</v>
          </cell>
          <cell r="E56">
            <v>-239829</v>
          </cell>
          <cell r="F56">
            <v>25103703</v>
          </cell>
          <cell r="G56">
            <v>5063973</v>
          </cell>
          <cell r="H56">
            <v>30167676</v>
          </cell>
          <cell r="I56">
            <v>18850651</v>
          </cell>
        </row>
        <row r="63">
          <cell r="B63" t="str">
            <v>Regulatory</v>
          </cell>
          <cell r="C63" t="str">
            <v>Regulatory</v>
          </cell>
          <cell r="D63" t="str">
            <v>Financial</v>
          </cell>
          <cell r="E63" t="str">
            <v>Financial</v>
          </cell>
          <cell r="G63" t="str">
            <v>Regulatory</v>
          </cell>
          <cell r="H63" t="str">
            <v>Consolidated</v>
          </cell>
          <cell r="I63" t="str">
            <v>Regulatory</v>
          </cell>
        </row>
        <row r="64">
          <cell r="B64" t="str">
            <v>LG&amp;E and KU Retirement Plan</v>
          </cell>
        </row>
        <row r="65">
          <cell r="B65" t="str">
            <v>LG&amp;E 
Non-union</v>
          </cell>
          <cell r="C65" t="str">
            <v>KU</v>
          </cell>
          <cell r="D65" t="str">
            <v>Servco</v>
          </cell>
          <cell r="E65" t="str">
            <v>WKE
 Non-union</v>
          </cell>
          <cell r="F65" t="str">
            <v>Non-union Total</v>
          </cell>
          <cell r="G65" t="str">
            <v>LG&amp;E Union</v>
          </cell>
          <cell r="H65" t="str">
            <v>US GAAP</v>
          </cell>
          <cell r="I65" t="str">
            <v>Servco</v>
          </cell>
        </row>
        <row r="66">
          <cell r="A66" t="str">
            <v>Service cost</v>
          </cell>
          <cell r="B66">
            <v>1851214</v>
          </cell>
          <cell r="C66">
            <v>6895022</v>
          </cell>
          <cell r="D66">
            <v>11630450</v>
          </cell>
          <cell r="E66">
            <v>0</v>
          </cell>
          <cell r="F66">
            <v>20376686</v>
          </cell>
          <cell r="G66">
            <v>848112</v>
          </cell>
          <cell r="H66">
            <v>21224798</v>
          </cell>
          <cell r="I66">
            <v>11630450</v>
          </cell>
        </row>
        <row r="67">
          <cell r="A67" t="str">
            <v>Interest cost</v>
          </cell>
          <cell r="B67">
            <v>9448451</v>
          </cell>
          <cell r="C67">
            <v>17014910</v>
          </cell>
          <cell r="D67">
            <v>23682110</v>
          </cell>
          <cell r="E67">
            <v>514178</v>
          </cell>
          <cell r="F67">
            <v>50659649</v>
          </cell>
          <cell r="G67">
            <v>11611394</v>
          </cell>
          <cell r="H67">
            <v>62271043</v>
          </cell>
          <cell r="I67">
            <v>23682110</v>
          </cell>
        </row>
        <row r="68">
          <cell r="A68" t="str">
            <v>Expected return on assets</v>
          </cell>
          <cell r="B68">
            <v>-13502125</v>
          </cell>
          <cell r="C68">
            <v>-26377380</v>
          </cell>
          <cell r="D68">
            <v>-28253369</v>
          </cell>
          <cell r="E68">
            <v>-843306</v>
          </cell>
          <cell r="F68">
            <v>-68976180</v>
          </cell>
          <cell r="G68">
            <v>-20166261</v>
          </cell>
          <cell r="H68">
            <v>-89142441</v>
          </cell>
          <cell r="I68">
            <v>-28253369</v>
          </cell>
        </row>
        <row r="69">
          <cell r="A69" t="str">
            <v>Amortizations:</v>
          </cell>
        </row>
        <row r="70">
          <cell r="A70" t="str">
            <v>Transition</v>
          </cell>
          <cell r="B70">
            <v>0</v>
          </cell>
          <cell r="C70">
            <v>0</v>
          </cell>
          <cell r="D70">
            <v>0</v>
          </cell>
          <cell r="E70">
            <v>0</v>
          </cell>
          <cell r="F70">
            <v>0</v>
          </cell>
          <cell r="G70">
            <v>0</v>
          </cell>
          <cell r="H70">
            <v>0</v>
          </cell>
          <cell r="I70">
            <v>0</v>
          </cell>
        </row>
        <row r="71">
          <cell r="A71" t="str">
            <v>Prior service cost</v>
          </cell>
          <cell r="B71">
            <v>409874</v>
          </cell>
          <cell r="C71">
            <v>565441</v>
          </cell>
          <cell r="D71">
            <v>1678071</v>
          </cell>
          <cell r="E71">
            <v>0</v>
          </cell>
          <cell r="F71">
            <v>2653386</v>
          </cell>
          <cell r="G71">
            <v>5303173</v>
          </cell>
          <cell r="H71">
            <v>7956559</v>
          </cell>
          <cell r="I71">
            <v>1678071</v>
          </cell>
        </row>
        <row r="72">
          <cell r="A72" t="str">
            <v>(Gain)/loss</v>
          </cell>
          <cell r="B72">
            <v>6055706</v>
          </cell>
          <cell r="C72">
            <v>8573283</v>
          </cell>
          <cell r="D72">
            <v>3884436</v>
          </cell>
          <cell r="E72">
            <v>88048</v>
          </cell>
          <cell r="F72">
            <v>18601473</v>
          </cell>
          <cell r="G72">
            <v>7542166</v>
          </cell>
          <cell r="H72">
            <v>26143639</v>
          </cell>
          <cell r="I72">
            <v>8873600</v>
          </cell>
        </row>
        <row r="73">
          <cell r="A73" t="str">
            <v>ASC 715 NPBC</v>
          </cell>
          <cell r="B73">
            <v>4263120</v>
          </cell>
          <cell r="C73">
            <v>6671276</v>
          </cell>
          <cell r="D73">
            <v>12621698</v>
          </cell>
          <cell r="E73">
            <v>-241080</v>
          </cell>
          <cell r="F73">
            <v>23315014</v>
          </cell>
          <cell r="G73">
            <v>5138584</v>
          </cell>
          <cell r="H73">
            <v>28453598</v>
          </cell>
          <cell r="I73">
            <v>17610862</v>
          </cell>
        </row>
        <row r="87">
          <cell r="B87" t="str">
            <v>Regulatory</v>
          </cell>
          <cell r="C87" t="str">
            <v>Regulatory</v>
          </cell>
          <cell r="D87" t="str">
            <v>Financial</v>
          </cell>
          <cell r="E87" t="str">
            <v>Financial</v>
          </cell>
          <cell r="G87" t="str">
            <v>Regulatory</v>
          </cell>
          <cell r="H87" t="str">
            <v>Consolidated</v>
          </cell>
          <cell r="I87" t="str">
            <v>Regulatory</v>
          </cell>
        </row>
        <row r="88">
          <cell r="B88" t="str">
            <v>LG&amp;E and KU Retirement Plan</v>
          </cell>
        </row>
        <row r="89">
          <cell r="B89" t="str">
            <v>LG&amp;E 
Non-union</v>
          </cell>
          <cell r="C89" t="str">
            <v>KU</v>
          </cell>
          <cell r="D89" t="str">
            <v>Servco</v>
          </cell>
          <cell r="E89" t="str">
            <v>WKE
 Non-union</v>
          </cell>
          <cell r="F89" t="str">
            <v>Non-union Total</v>
          </cell>
          <cell r="G89" t="str">
            <v>LG&amp;E Union</v>
          </cell>
          <cell r="H89" t="str">
            <v>US GAAP</v>
          </cell>
          <cell r="I89" t="str">
            <v>Servco</v>
          </cell>
        </row>
        <row r="90">
          <cell r="A90" t="str">
            <v>Service cost</v>
          </cell>
          <cell r="B90">
            <v>1814190</v>
          </cell>
          <cell r="C90">
            <v>6757122</v>
          </cell>
          <cell r="D90">
            <v>11397841</v>
          </cell>
          <cell r="E90">
            <v>0</v>
          </cell>
          <cell r="F90">
            <v>19969153</v>
          </cell>
          <cell r="G90">
            <v>763301</v>
          </cell>
          <cell r="H90">
            <v>20732454</v>
          </cell>
          <cell r="I90">
            <v>11397841</v>
          </cell>
        </row>
        <row r="91">
          <cell r="A91" t="str">
            <v>Interest cost</v>
          </cell>
          <cell r="B91">
            <v>9183031</v>
          </cell>
          <cell r="C91">
            <v>16834229</v>
          </cell>
          <cell r="D91">
            <v>23759196</v>
          </cell>
          <cell r="E91">
            <v>498931</v>
          </cell>
          <cell r="F91">
            <v>50275387</v>
          </cell>
          <cell r="G91">
            <v>11136415</v>
          </cell>
          <cell r="H91">
            <v>61411802</v>
          </cell>
          <cell r="I91">
            <v>23759196</v>
          </cell>
        </row>
        <row r="92">
          <cell r="A92" t="str">
            <v>Expected return on assets</v>
          </cell>
          <cell r="B92">
            <v>-13367601</v>
          </cell>
          <cell r="C92">
            <v>-26450222</v>
          </cell>
          <cell r="D92">
            <v>-28855505</v>
          </cell>
          <cell r="E92">
            <v>-836739</v>
          </cell>
          <cell r="F92">
            <v>-69510067</v>
          </cell>
          <cell r="G92">
            <v>-20018064</v>
          </cell>
          <cell r="H92">
            <v>-89528131</v>
          </cell>
          <cell r="I92">
            <v>-28855505</v>
          </cell>
        </row>
        <row r="93">
          <cell r="A93" t="str">
            <v>Amortizations:</v>
          </cell>
        </row>
        <row r="94">
          <cell r="A94" t="str">
            <v>Transition</v>
          </cell>
          <cell r="B94">
            <v>0</v>
          </cell>
          <cell r="C94">
            <v>0</v>
          </cell>
          <cell r="D94">
            <v>0</v>
          </cell>
          <cell r="E94">
            <v>0</v>
          </cell>
          <cell r="F94">
            <v>0</v>
          </cell>
          <cell r="G94">
            <v>0</v>
          </cell>
          <cell r="H94">
            <v>0</v>
          </cell>
          <cell r="I94">
            <v>0</v>
          </cell>
        </row>
        <row r="95">
          <cell r="A95" t="str">
            <v>Prior service cost</v>
          </cell>
          <cell r="B95">
            <v>409874</v>
          </cell>
          <cell r="C95">
            <v>524248</v>
          </cell>
          <cell r="D95">
            <v>1678071</v>
          </cell>
          <cell r="E95">
            <v>0</v>
          </cell>
          <cell r="F95">
            <v>2612193</v>
          </cell>
          <cell r="G95">
            <v>4968468</v>
          </cell>
          <cell r="H95">
            <v>7580661</v>
          </cell>
          <cell r="I95">
            <v>1678071</v>
          </cell>
        </row>
        <row r="96">
          <cell r="A96" t="str">
            <v>(Gain)/loss</v>
          </cell>
          <cell r="B96">
            <v>5850690</v>
          </cell>
          <cell r="C96">
            <v>8297707</v>
          </cell>
          <cell r="D96">
            <v>3826406</v>
          </cell>
          <cell r="E96">
            <v>92980</v>
          </cell>
          <cell r="F96">
            <v>18067783</v>
          </cell>
          <cell r="G96">
            <v>7244424</v>
          </cell>
          <cell r="H96">
            <v>25312207</v>
          </cell>
          <cell r="I96">
            <v>8396211</v>
          </cell>
        </row>
        <row r="97">
          <cell r="A97" t="str">
            <v>ASC 715 NPBC</v>
          </cell>
          <cell r="B97">
            <v>3890184</v>
          </cell>
          <cell r="C97">
            <v>5963084</v>
          </cell>
          <cell r="D97">
            <v>11806009</v>
          </cell>
          <cell r="E97">
            <v>-244828</v>
          </cell>
          <cell r="F97">
            <v>21414449</v>
          </cell>
          <cell r="G97">
            <v>4094544</v>
          </cell>
          <cell r="H97">
            <v>25508993</v>
          </cell>
          <cell r="I97">
            <v>16375814</v>
          </cell>
        </row>
      </sheetData>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and Notes"/>
      <sheetName val="Summary p.1"/>
      <sheetName val="Funding p.2"/>
      <sheetName val="PowerPlan_CF Adj 2021 p.3"/>
      <sheetName val="PowerPlan_CF Adj 2022 p.3a"/>
      <sheetName val="PowerPlan_CF Adj 2023 p.3b"/>
      <sheetName val="PowerPlan_CF Adj 2024 p.3c"/>
      <sheetName val="PowerPlan_CF Adj 2025 p.3d"/>
      <sheetName val="Exhibit p.4-4c"/>
      <sheetName val="2021BP Calc p.5"/>
      <sheetName val="ppdata"/>
      <sheetName val="2021 act Calc p.5"/>
      <sheetName val="ppdata (2)"/>
      <sheetName val="PARAMETER SCREEN p.5a"/>
      <sheetName val="Cathy's Email p.5b"/>
      <sheetName val="Jeanne's email"/>
      <sheetName val="Pension Report UI_Expense"/>
      <sheetName val="Cash Flow Report UI"/>
      <sheetName val="Pension Report UI_Fund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LG&amp;E &amp; KU Energy LLC</v>
          </cell>
          <cell r="B1"/>
          <cell r="C1"/>
          <cell r="D1"/>
          <cell r="E1"/>
          <cell r="F1"/>
          <cell r="G1"/>
          <cell r="H1"/>
          <cell r="I1"/>
        </row>
        <row r="2">
          <cell r="A2" t="str">
            <v>2021 Estimated ASC 715 Net Periodic Benefit Cost ("NPBC") For Postretirement Benefit Plan</v>
          </cell>
          <cell r="B2"/>
          <cell r="C2"/>
          <cell r="D2"/>
          <cell r="E2"/>
          <cell r="F2"/>
          <cell r="G2"/>
          <cell r="H2"/>
          <cell r="I2"/>
        </row>
        <row r="4">
          <cell r="B4" t="str">
            <v>p.1</v>
          </cell>
        </row>
        <row r="5">
          <cell r="A5"/>
          <cell r="B5" t="str">
            <v>Regulatory</v>
          </cell>
          <cell r="C5" t="str">
            <v>Regulatory</v>
          </cell>
          <cell r="D5" t="str">
            <v>Financial</v>
          </cell>
          <cell r="E5" t="str">
            <v>Financial</v>
          </cell>
          <cell r="F5"/>
          <cell r="G5" t="str">
            <v>Financial</v>
          </cell>
          <cell r="H5" t="str">
            <v>Consolidated</v>
          </cell>
          <cell r="I5" t="str">
            <v>Regulatory</v>
          </cell>
        </row>
        <row r="6">
          <cell r="A6"/>
          <cell r="B6" t="str">
            <v>Non-Union</v>
          </cell>
          <cell r="C6"/>
          <cell r="D6"/>
          <cell r="E6"/>
          <cell r="F6"/>
          <cell r="G6" t="str">
            <v>WKE Union</v>
          </cell>
          <cell r="H6"/>
          <cell r="I6"/>
        </row>
        <row r="7">
          <cell r="A7"/>
          <cell r="B7" t="str">
            <v>LG&amp;E</v>
          </cell>
          <cell r="C7" t="str">
            <v>KU</v>
          </cell>
          <cell r="D7" t="str">
            <v>ServCo</v>
          </cell>
          <cell r="E7" t="str">
            <v>LPI/WKE NU</v>
          </cell>
          <cell r="F7" t="str">
            <v>Total</v>
          </cell>
          <cell r="G7"/>
          <cell r="H7" t="str">
            <v>US GAAP</v>
          </cell>
          <cell r="I7" t="str">
            <v>ServCo</v>
          </cell>
        </row>
        <row r="8">
          <cell r="A8" t="str">
            <v>Service cost</v>
          </cell>
          <cell r="B8">
            <v>924472</v>
          </cell>
          <cell r="C8">
            <v>1152789</v>
          </cell>
          <cell r="D8">
            <v>1994507</v>
          </cell>
          <cell r="E8">
            <v>0</v>
          </cell>
          <cell r="F8">
            <v>4071768</v>
          </cell>
          <cell r="G8">
            <v>0</v>
          </cell>
          <cell r="H8">
            <v>4071768</v>
          </cell>
          <cell r="I8">
            <v>1994507</v>
          </cell>
        </row>
        <row r="9">
          <cell r="A9" t="str">
            <v>Interest cost</v>
          </cell>
          <cell r="B9">
            <v>2596350</v>
          </cell>
          <cell r="C9">
            <v>2279165</v>
          </cell>
          <cell r="D9">
            <v>2006709</v>
          </cell>
          <cell r="E9">
            <v>33357</v>
          </cell>
          <cell r="F9">
            <v>6915581</v>
          </cell>
          <cell r="G9">
            <v>1109</v>
          </cell>
          <cell r="H9">
            <v>6916690</v>
          </cell>
          <cell r="I9">
            <v>2006709</v>
          </cell>
        </row>
        <row r="10">
          <cell r="A10" t="str">
            <v>Expected return on assets</v>
          </cell>
          <cell r="B10">
            <v>-848958</v>
          </cell>
          <cell r="C10">
            <v>-3148049</v>
          </cell>
          <cell r="D10">
            <v>-4378865</v>
          </cell>
          <cell r="E10">
            <v>-269659</v>
          </cell>
          <cell r="F10">
            <v>-8645531</v>
          </cell>
          <cell r="G10">
            <v>0</v>
          </cell>
          <cell r="H10">
            <v>-8645531</v>
          </cell>
          <cell r="I10">
            <v>-4378865</v>
          </cell>
        </row>
        <row r="11">
          <cell r="A11" t="str">
            <v>Amortizations:</v>
          </cell>
          <cell r="B11"/>
          <cell r="C11"/>
          <cell r="D11"/>
          <cell r="E11"/>
          <cell r="F11"/>
          <cell r="G11"/>
          <cell r="H11"/>
          <cell r="I11"/>
        </row>
        <row r="12">
          <cell r="A12" t="str">
            <v>Transition</v>
          </cell>
          <cell r="B12">
            <v>0</v>
          </cell>
          <cell r="C12">
            <v>0</v>
          </cell>
          <cell r="D12">
            <v>0</v>
          </cell>
          <cell r="E12">
            <v>0</v>
          </cell>
          <cell r="F12">
            <v>0</v>
          </cell>
          <cell r="G12">
            <v>0</v>
          </cell>
          <cell r="H12">
            <v>0</v>
          </cell>
          <cell r="I12">
            <v>0</v>
          </cell>
        </row>
        <row r="13">
          <cell r="A13" t="str">
            <v>Prior service cost</v>
          </cell>
          <cell r="B13">
            <v>537870</v>
          </cell>
          <cell r="C13">
            <v>408388</v>
          </cell>
          <cell r="D13">
            <v>403354</v>
          </cell>
          <cell r="E13">
            <v>5487</v>
          </cell>
          <cell r="F13">
            <v>1355099</v>
          </cell>
          <cell r="G13">
            <v>0</v>
          </cell>
          <cell r="H13">
            <v>1355099</v>
          </cell>
          <cell r="I13">
            <v>403354</v>
          </cell>
        </row>
        <row r="14">
          <cell r="A14" t="str">
            <v>(Gain)/loss</v>
          </cell>
          <cell r="B14">
            <v>0</v>
          </cell>
          <cell r="C14">
            <v>0</v>
          </cell>
          <cell r="D14">
            <v>0</v>
          </cell>
          <cell r="E14">
            <v>0</v>
          </cell>
          <cell r="F14">
            <v>0</v>
          </cell>
          <cell r="G14">
            <v>-5259</v>
          </cell>
          <cell r="H14">
            <v>-5259</v>
          </cell>
          <cell r="I14">
            <v>0</v>
          </cell>
        </row>
        <row r="15">
          <cell r="A15" t="str">
            <v>ASC 715 NPBC</v>
          </cell>
          <cell r="B15">
            <v>3209734</v>
          </cell>
          <cell r="C15">
            <v>692293</v>
          </cell>
          <cell r="D15">
            <v>25705</v>
          </cell>
          <cell r="E15">
            <v>-230815</v>
          </cell>
          <cell r="F15">
            <v>3696917</v>
          </cell>
          <cell r="G15">
            <v>-4150</v>
          </cell>
          <cell r="H15">
            <v>3692767</v>
          </cell>
          <cell r="I15">
            <v>25705</v>
          </cell>
        </row>
        <row r="25">
          <cell r="A25" t="str">
            <v>LG&amp;E &amp; KU Energy LLC</v>
          </cell>
          <cell r="B25"/>
          <cell r="C25"/>
          <cell r="D25"/>
          <cell r="E25"/>
          <cell r="F25"/>
          <cell r="G25"/>
          <cell r="H25"/>
          <cell r="I25"/>
        </row>
        <row r="26">
          <cell r="A26" t="str">
            <v>2022 Estimated ASC 715 Net Periodic Benefit Cost ("NPBC") For Postretirement Benefit Plan</v>
          </cell>
          <cell r="B26"/>
          <cell r="C26"/>
          <cell r="D26"/>
          <cell r="E26"/>
          <cell r="F26"/>
          <cell r="G26"/>
          <cell r="H26"/>
          <cell r="I26"/>
        </row>
        <row r="28">
          <cell r="B28" t="str">
            <v>p.1</v>
          </cell>
        </row>
        <row r="29">
          <cell r="A29"/>
          <cell r="B29" t="str">
            <v>Regulatory</v>
          </cell>
          <cell r="C29" t="str">
            <v>Regulatory</v>
          </cell>
          <cell r="D29" t="str">
            <v>Financial</v>
          </cell>
          <cell r="E29" t="str">
            <v>Financial</v>
          </cell>
          <cell r="F29"/>
          <cell r="G29" t="str">
            <v>Financial</v>
          </cell>
          <cell r="H29" t="str">
            <v>Consolidated</v>
          </cell>
          <cell r="I29" t="str">
            <v>Regulatory</v>
          </cell>
        </row>
        <row r="30">
          <cell r="A30"/>
          <cell r="B30" t="str">
            <v>Non-Union</v>
          </cell>
          <cell r="C30"/>
          <cell r="D30"/>
          <cell r="E30"/>
          <cell r="F30"/>
          <cell r="G30" t="str">
            <v>WKE Union</v>
          </cell>
          <cell r="H30"/>
          <cell r="I30"/>
        </row>
        <row r="31">
          <cell r="A31"/>
          <cell r="B31" t="str">
            <v>LG&amp;E</v>
          </cell>
          <cell r="C31" t="str">
            <v>KU</v>
          </cell>
          <cell r="D31" t="str">
            <v>ServCo</v>
          </cell>
          <cell r="E31" t="str">
            <v>LPI/WKE NU</v>
          </cell>
          <cell r="F31" t="str">
            <v>Total</v>
          </cell>
          <cell r="G31"/>
          <cell r="H31" t="str">
            <v>US GAAP</v>
          </cell>
          <cell r="I31" t="str">
            <v>ServCo</v>
          </cell>
        </row>
        <row r="32">
          <cell r="A32" t="str">
            <v>Service cost</v>
          </cell>
          <cell r="B32">
            <v>900355</v>
          </cell>
          <cell r="C32">
            <v>1122716</v>
          </cell>
          <cell r="D32">
            <v>1942477</v>
          </cell>
          <cell r="E32">
            <v>0</v>
          </cell>
          <cell r="F32">
            <v>3965548</v>
          </cell>
          <cell r="G32">
            <v>0</v>
          </cell>
          <cell r="H32">
            <v>3965548</v>
          </cell>
          <cell r="I32">
            <v>1942477</v>
          </cell>
        </row>
        <row r="33">
          <cell r="A33" t="str">
            <v>Interest cost</v>
          </cell>
          <cell r="B33">
            <v>2496275</v>
          </cell>
          <cell r="C33">
            <v>2246033</v>
          </cell>
          <cell r="D33">
            <v>2026096</v>
          </cell>
          <cell r="E33">
            <v>31838</v>
          </cell>
          <cell r="F33">
            <v>6800242</v>
          </cell>
          <cell r="G33">
            <v>470</v>
          </cell>
          <cell r="H33">
            <v>6800712</v>
          </cell>
          <cell r="I33">
            <v>2026096</v>
          </cell>
        </row>
        <row r="34">
          <cell r="A34" t="str">
            <v>Expected return on assets</v>
          </cell>
          <cell r="B34">
            <v>-764242</v>
          </cell>
          <cell r="C34">
            <v>-3100412</v>
          </cell>
          <cell r="D34">
            <v>-4472425</v>
          </cell>
          <cell r="E34">
            <v>-284090</v>
          </cell>
          <cell r="F34">
            <v>-8621169</v>
          </cell>
          <cell r="G34">
            <v>0</v>
          </cell>
          <cell r="H34">
            <v>-8621169</v>
          </cell>
          <cell r="I34">
            <v>-4472425</v>
          </cell>
        </row>
        <row r="35">
          <cell r="A35" t="str">
            <v>Amortizations:</v>
          </cell>
          <cell r="B35"/>
          <cell r="C35"/>
          <cell r="D35"/>
          <cell r="E35"/>
          <cell r="F35"/>
          <cell r="G35"/>
          <cell r="H35"/>
          <cell r="I35"/>
        </row>
        <row r="36">
          <cell r="A36" t="str">
            <v>Transition</v>
          </cell>
          <cell r="B36">
            <v>0</v>
          </cell>
          <cell r="C36">
            <v>0</v>
          </cell>
          <cell r="D36">
            <v>0</v>
          </cell>
          <cell r="E36">
            <v>0</v>
          </cell>
          <cell r="F36">
            <v>0</v>
          </cell>
          <cell r="G36">
            <v>0</v>
          </cell>
          <cell r="H36">
            <v>0</v>
          </cell>
          <cell r="I36">
            <v>0</v>
          </cell>
        </row>
        <row r="37">
          <cell r="A37" t="str">
            <v>Prior service cost</v>
          </cell>
          <cell r="B37">
            <v>537870</v>
          </cell>
          <cell r="C37">
            <v>408388</v>
          </cell>
          <cell r="D37">
            <v>403354</v>
          </cell>
          <cell r="E37">
            <v>5487</v>
          </cell>
          <cell r="F37">
            <v>1355099</v>
          </cell>
          <cell r="G37">
            <v>0</v>
          </cell>
          <cell r="H37">
            <v>1355099</v>
          </cell>
          <cell r="I37">
            <v>403354</v>
          </cell>
        </row>
        <row r="38">
          <cell r="A38" t="str">
            <v>(Gain)/loss</v>
          </cell>
          <cell r="B38">
            <v>0</v>
          </cell>
          <cell r="C38">
            <v>0</v>
          </cell>
          <cell r="D38">
            <v>0</v>
          </cell>
          <cell r="E38">
            <v>0</v>
          </cell>
          <cell r="F38">
            <v>0</v>
          </cell>
          <cell r="G38">
            <v>-5024</v>
          </cell>
          <cell r="H38">
            <v>-5024</v>
          </cell>
          <cell r="I38">
            <v>0</v>
          </cell>
        </row>
        <row r="39">
          <cell r="A39" t="str">
            <v>ASC 715 NPBC</v>
          </cell>
          <cell r="B39">
            <v>3170258</v>
          </cell>
          <cell r="C39">
            <v>676725</v>
          </cell>
          <cell r="D39">
            <v>-100498</v>
          </cell>
          <cell r="E39">
            <v>-246765</v>
          </cell>
          <cell r="F39">
            <v>3499720</v>
          </cell>
          <cell r="G39">
            <v>-4554</v>
          </cell>
          <cell r="H39">
            <v>3495166</v>
          </cell>
          <cell r="I39">
            <v>-100498</v>
          </cell>
        </row>
        <row r="48">
          <cell r="A48" t="str">
            <v>7. These accounting projections are based on the January 1, 2020 valuation results provided on May 1, 2020. Except where noted above, the description of the data, assumptions, methods, plan provisions, and limitations as set forth in the accounting valuation results cover letter provided on May 1, 2020 should be considered part of these results. Please see the attached letter for a description of all other assumptions and methods used in this analysis.</v>
          </cell>
          <cell r="B48"/>
          <cell r="C48"/>
          <cell r="D48"/>
          <cell r="E48"/>
          <cell r="F48"/>
          <cell r="G48"/>
          <cell r="H48"/>
          <cell r="I48"/>
        </row>
        <row r="49">
          <cell r="A49"/>
          <cell r="B49"/>
          <cell r="C49"/>
          <cell r="D49"/>
          <cell r="E49"/>
          <cell r="F49"/>
          <cell r="G49"/>
          <cell r="H49"/>
          <cell r="I49"/>
        </row>
        <row r="50">
          <cell r="A50" t="str">
            <v>LG&amp;E &amp; KU Energy LLC</v>
          </cell>
          <cell r="B50"/>
          <cell r="C50"/>
          <cell r="D50"/>
          <cell r="E50"/>
          <cell r="F50"/>
          <cell r="G50"/>
          <cell r="H50"/>
          <cell r="I50"/>
        </row>
        <row r="51">
          <cell r="A51" t="str">
            <v>2023 Estimated ASC 715 Net Periodic Benefit Cost ("NPBC") For Postretirement Benefit Plan</v>
          </cell>
          <cell r="B51"/>
          <cell r="C51"/>
          <cell r="D51"/>
          <cell r="E51"/>
          <cell r="F51"/>
          <cell r="G51"/>
          <cell r="H51"/>
          <cell r="I51"/>
        </row>
        <row r="53">
          <cell r="B53" t="str">
            <v>p.1</v>
          </cell>
        </row>
        <row r="54">
          <cell r="A54"/>
          <cell r="B54" t="str">
            <v>Regulatory</v>
          </cell>
          <cell r="C54" t="str">
            <v>Regulatory</v>
          </cell>
          <cell r="D54" t="str">
            <v>Financial</v>
          </cell>
          <cell r="E54" t="str">
            <v>Financial</v>
          </cell>
          <cell r="F54"/>
          <cell r="G54" t="str">
            <v>Financial</v>
          </cell>
          <cell r="H54" t="str">
            <v>Consolidated</v>
          </cell>
          <cell r="I54" t="str">
            <v>Regulatory</v>
          </cell>
        </row>
        <row r="55">
          <cell r="A55"/>
          <cell r="B55" t="str">
            <v>Non-Union</v>
          </cell>
          <cell r="C55"/>
          <cell r="D55"/>
          <cell r="E55"/>
          <cell r="F55"/>
          <cell r="G55" t="str">
            <v>WKE Union</v>
          </cell>
          <cell r="H55"/>
          <cell r="I55"/>
        </row>
        <row r="56">
          <cell r="A56"/>
          <cell r="B56" t="str">
            <v>LG&amp;E</v>
          </cell>
          <cell r="C56" t="str">
            <v>KU</v>
          </cell>
          <cell r="D56" t="str">
            <v>ServCo</v>
          </cell>
          <cell r="E56" t="str">
            <v>LPI/WKE NU</v>
          </cell>
          <cell r="F56" t="str">
            <v>Total</v>
          </cell>
          <cell r="G56"/>
          <cell r="H56" t="str">
            <v>US GAAP</v>
          </cell>
          <cell r="I56" t="str">
            <v>ServCo</v>
          </cell>
        </row>
        <row r="57">
          <cell r="A57" t="str">
            <v>Service cost</v>
          </cell>
          <cell r="B57">
            <v>876867</v>
          </cell>
          <cell r="C57">
            <v>1093427</v>
          </cell>
          <cell r="D57">
            <v>1891804</v>
          </cell>
          <cell r="E57">
            <v>0</v>
          </cell>
          <cell r="F57">
            <v>3862098</v>
          </cell>
          <cell r="G57">
            <v>0</v>
          </cell>
          <cell r="H57">
            <v>3862098</v>
          </cell>
          <cell r="I57">
            <v>1891804</v>
          </cell>
        </row>
        <row r="58">
          <cell r="A58" t="str">
            <v>Interest cost</v>
          </cell>
          <cell r="B58">
            <v>2397717</v>
          </cell>
          <cell r="C58">
            <v>2206170</v>
          </cell>
          <cell r="D58">
            <v>2037236</v>
          </cell>
          <cell r="E58">
            <v>30343</v>
          </cell>
          <cell r="F58">
            <v>6671466</v>
          </cell>
          <cell r="G58">
            <v>126</v>
          </cell>
          <cell r="H58">
            <v>6671592</v>
          </cell>
          <cell r="I58">
            <v>2037236</v>
          </cell>
        </row>
        <row r="59">
          <cell r="A59" t="str">
            <v>Expected return on assets</v>
          </cell>
          <cell r="B59">
            <v>-674473</v>
          </cell>
          <cell r="C59">
            <v>-3043378</v>
          </cell>
          <cell r="D59">
            <v>-4565003</v>
          </cell>
          <cell r="E59">
            <v>-299715</v>
          </cell>
          <cell r="F59">
            <v>-8582569</v>
          </cell>
          <cell r="G59">
            <v>0</v>
          </cell>
          <cell r="H59">
            <v>-8582569</v>
          </cell>
          <cell r="I59">
            <v>-4565003</v>
          </cell>
        </row>
        <row r="60">
          <cell r="A60" t="str">
            <v>Amortizations:</v>
          </cell>
          <cell r="B60"/>
          <cell r="C60"/>
          <cell r="D60"/>
          <cell r="E60"/>
          <cell r="F60"/>
          <cell r="G60"/>
          <cell r="H60"/>
          <cell r="I60"/>
        </row>
        <row r="61">
          <cell r="A61" t="str">
            <v>Transition</v>
          </cell>
          <cell r="B61">
            <v>0</v>
          </cell>
          <cell r="C61">
            <v>0</v>
          </cell>
          <cell r="D61">
            <v>0</v>
          </cell>
          <cell r="E61">
            <v>0</v>
          </cell>
          <cell r="F61">
            <v>0</v>
          </cell>
          <cell r="G61">
            <v>0</v>
          </cell>
          <cell r="H61">
            <v>0</v>
          </cell>
          <cell r="I61">
            <v>0</v>
          </cell>
        </row>
        <row r="62">
          <cell r="A62" t="str">
            <v>Prior service cost</v>
          </cell>
          <cell r="B62">
            <v>537870</v>
          </cell>
          <cell r="C62">
            <v>408388</v>
          </cell>
          <cell r="D62">
            <v>403354</v>
          </cell>
          <cell r="E62">
            <v>5487</v>
          </cell>
          <cell r="F62">
            <v>1355099</v>
          </cell>
          <cell r="G62">
            <v>0</v>
          </cell>
          <cell r="H62">
            <v>1355099</v>
          </cell>
          <cell r="I62">
            <v>403354</v>
          </cell>
        </row>
        <row r="63">
          <cell r="A63" t="str">
            <v>(Gain)/loss</v>
          </cell>
          <cell r="B63">
            <v>0</v>
          </cell>
          <cell r="C63">
            <v>0</v>
          </cell>
          <cell r="D63">
            <v>0</v>
          </cell>
          <cell r="E63">
            <v>0</v>
          </cell>
          <cell r="F63">
            <v>0</v>
          </cell>
          <cell r="G63">
            <v>-4761</v>
          </cell>
          <cell r="H63">
            <v>-4761</v>
          </cell>
          <cell r="I63">
            <v>0</v>
          </cell>
        </row>
        <row r="64">
          <cell r="A64" t="str">
            <v>ASC 715 NPBC</v>
          </cell>
          <cell r="B64">
            <v>3137981</v>
          </cell>
          <cell r="C64">
            <v>664607</v>
          </cell>
          <cell r="D64">
            <v>-232609</v>
          </cell>
          <cell r="E64">
            <v>-263885</v>
          </cell>
          <cell r="F64">
            <v>3306094</v>
          </cell>
          <cell r="G64">
            <v>-4635</v>
          </cell>
          <cell r="H64">
            <v>3301459</v>
          </cell>
          <cell r="I64">
            <v>-232609</v>
          </cell>
        </row>
        <row r="74">
          <cell r="A74" t="str">
            <v>LG&amp;E &amp; KU Energy LLC</v>
          </cell>
          <cell r="B74"/>
          <cell r="C74"/>
          <cell r="D74"/>
          <cell r="E74"/>
          <cell r="F74"/>
          <cell r="G74"/>
          <cell r="H74"/>
          <cell r="I74"/>
        </row>
        <row r="75">
          <cell r="A75" t="str">
            <v>2024 Estimated ASC 715 Net Periodic Benefit Cost ("NPBC") For Postretirement Benefit Plan</v>
          </cell>
          <cell r="B75"/>
          <cell r="C75"/>
          <cell r="D75"/>
          <cell r="E75"/>
          <cell r="F75"/>
          <cell r="G75"/>
          <cell r="H75"/>
          <cell r="I75"/>
        </row>
        <row r="77">
          <cell r="B77" t="str">
            <v>p.1</v>
          </cell>
        </row>
        <row r="78">
          <cell r="A78"/>
          <cell r="B78" t="str">
            <v>Regulatory</v>
          </cell>
          <cell r="C78" t="str">
            <v>Regulatory</v>
          </cell>
          <cell r="D78" t="str">
            <v>Financial</v>
          </cell>
          <cell r="E78" t="str">
            <v>Financial</v>
          </cell>
          <cell r="F78"/>
          <cell r="G78" t="str">
            <v>Financial</v>
          </cell>
          <cell r="H78" t="str">
            <v>Consolidated</v>
          </cell>
          <cell r="I78" t="str">
            <v>Regulatory</v>
          </cell>
        </row>
        <row r="79">
          <cell r="A79"/>
          <cell r="B79" t="str">
            <v>Non-Union</v>
          </cell>
          <cell r="C79"/>
          <cell r="D79"/>
          <cell r="E79"/>
          <cell r="F79"/>
          <cell r="G79" t="str">
            <v>WKE Union</v>
          </cell>
          <cell r="H79"/>
          <cell r="I79"/>
        </row>
        <row r="80">
          <cell r="A80"/>
          <cell r="B80" t="str">
            <v>LG&amp;E</v>
          </cell>
          <cell r="C80" t="str">
            <v>KU</v>
          </cell>
          <cell r="D80" t="str">
            <v>ServCo</v>
          </cell>
          <cell r="E80" t="str">
            <v>LPI/WKE NU</v>
          </cell>
          <cell r="F80" t="str">
            <v>Total</v>
          </cell>
          <cell r="G80"/>
          <cell r="H80" t="str">
            <v>US GAAP</v>
          </cell>
          <cell r="I80" t="str">
            <v>ServCo</v>
          </cell>
        </row>
        <row r="81">
          <cell r="A81" t="str">
            <v>Service cost</v>
          </cell>
          <cell r="B81">
            <v>859970</v>
          </cell>
          <cell r="C81">
            <v>1076618</v>
          </cell>
          <cell r="D81">
            <v>1859034</v>
          </cell>
          <cell r="E81">
            <v>0</v>
          </cell>
          <cell r="F81">
            <v>3795622</v>
          </cell>
          <cell r="G81">
            <v>0</v>
          </cell>
          <cell r="H81">
            <v>3795622</v>
          </cell>
          <cell r="I81">
            <v>1859034</v>
          </cell>
        </row>
        <row r="82">
          <cell r="A82" t="str">
            <v>Interest cost</v>
          </cell>
          <cell r="B82">
            <v>2356340</v>
          </cell>
          <cell r="C82">
            <v>2203218</v>
          </cell>
          <cell r="D82">
            <v>2086206</v>
          </cell>
          <cell r="E82">
            <v>29535</v>
          </cell>
          <cell r="F82">
            <v>6675299</v>
          </cell>
          <cell r="G82">
            <v>30</v>
          </cell>
          <cell r="H82">
            <v>6675329</v>
          </cell>
          <cell r="I82">
            <v>2086206</v>
          </cell>
        </row>
        <row r="83">
          <cell r="A83" t="str">
            <v>Expected return on assets</v>
          </cell>
          <cell r="B83">
            <v>-581795</v>
          </cell>
          <cell r="C83">
            <v>-2978960</v>
          </cell>
          <cell r="D83">
            <v>-4659958</v>
          </cell>
          <cell r="E83">
            <v>-316816</v>
          </cell>
          <cell r="F83">
            <v>-8537529</v>
          </cell>
          <cell r="G83">
            <v>0</v>
          </cell>
          <cell r="H83">
            <v>-8537529</v>
          </cell>
          <cell r="I83">
            <v>-4659958</v>
          </cell>
        </row>
        <row r="84">
          <cell r="A84" t="str">
            <v>Amortizations:</v>
          </cell>
          <cell r="B84"/>
          <cell r="C84"/>
          <cell r="D84"/>
          <cell r="E84"/>
          <cell r="F84"/>
          <cell r="G84"/>
          <cell r="H84"/>
          <cell r="I84"/>
        </row>
        <row r="85">
          <cell r="A85" t="str">
            <v>Transition</v>
          </cell>
          <cell r="B85">
            <v>0</v>
          </cell>
          <cell r="C85">
            <v>0</v>
          </cell>
          <cell r="D85">
            <v>0</v>
          </cell>
          <cell r="E85">
            <v>0</v>
          </cell>
          <cell r="F85">
            <v>0</v>
          </cell>
          <cell r="G85">
            <v>0</v>
          </cell>
          <cell r="H85">
            <v>0</v>
          </cell>
          <cell r="I85">
            <v>0</v>
          </cell>
        </row>
        <row r="86">
          <cell r="A86" t="str">
            <v>Prior service cost</v>
          </cell>
          <cell r="B86">
            <v>649952</v>
          </cell>
          <cell r="C86">
            <v>498799</v>
          </cell>
          <cell r="D86">
            <v>497155</v>
          </cell>
          <cell r="E86">
            <v>6700</v>
          </cell>
          <cell r="F86">
            <v>1652606</v>
          </cell>
          <cell r="G86">
            <v>0</v>
          </cell>
          <cell r="H86">
            <v>1652606</v>
          </cell>
          <cell r="I86">
            <v>497155</v>
          </cell>
        </row>
        <row r="87">
          <cell r="A87" t="str">
            <v>(Gain)/loss</v>
          </cell>
          <cell r="B87">
            <v>0</v>
          </cell>
          <cell r="C87">
            <v>0</v>
          </cell>
          <cell r="D87">
            <v>0</v>
          </cell>
          <cell r="E87">
            <v>0</v>
          </cell>
          <cell r="F87">
            <v>0</v>
          </cell>
          <cell r="G87">
            <v>-4421</v>
          </cell>
          <cell r="H87">
            <v>-4421</v>
          </cell>
          <cell r="I87">
            <v>0</v>
          </cell>
        </row>
        <row r="88">
          <cell r="A88" t="str">
            <v>ASC 715 NPBC</v>
          </cell>
          <cell r="B88">
            <v>3284467</v>
          </cell>
          <cell r="C88">
            <v>799675</v>
          </cell>
          <cell r="D88">
            <v>-217563</v>
          </cell>
          <cell r="E88">
            <v>-280581</v>
          </cell>
          <cell r="F88">
            <v>3585998</v>
          </cell>
          <cell r="G88">
            <v>-4391</v>
          </cell>
          <cell r="H88">
            <v>3581607</v>
          </cell>
          <cell r="I88">
            <v>-217563</v>
          </cell>
        </row>
        <row r="100">
          <cell r="A100" t="str">
            <v>LG&amp;E &amp; KU Energy LLC</v>
          </cell>
          <cell r="B100"/>
          <cell r="C100"/>
          <cell r="D100"/>
          <cell r="E100"/>
          <cell r="F100"/>
          <cell r="G100"/>
          <cell r="H100"/>
          <cell r="I100"/>
        </row>
        <row r="101">
          <cell r="A101" t="str">
            <v>2025 Estimated ASC 715 Net Periodic Benefit Cost ("NPBC") For Postretirement Benefit Plan</v>
          </cell>
          <cell r="B101"/>
          <cell r="C101"/>
          <cell r="D101"/>
          <cell r="E101"/>
          <cell r="F101"/>
          <cell r="G101"/>
          <cell r="H101"/>
          <cell r="I101"/>
        </row>
        <row r="103">
          <cell r="B103" t="str">
            <v>p.1</v>
          </cell>
        </row>
        <row r="104">
          <cell r="A104"/>
          <cell r="B104" t="str">
            <v>Regulatory</v>
          </cell>
          <cell r="C104" t="str">
            <v>Regulatory</v>
          </cell>
          <cell r="D104" t="str">
            <v>Financial</v>
          </cell>
          <cell r="E104" t="str">
            <v>Financial</v>
          </cell>
          <cell r="F104"/>
          <cell r="G104" t="str">
            <v>Financial</v>
          </cell>
          <cell r="H104" t="str">
            <v>Consolidated</v>
          </cell>
          <cell r="I104" t="str">
            <v>Regulatory</v>
          </cell>
        </row>
        <row r="105">
          <cell r="A105"/>
          <cell r="B105" t="str">
            <v>Non-Union</v>
          </cell>
          <cell r="C105"/>
          <cell r="D105"/>
          <cell r="E105"/>
          <cell r="F105"/>
          <cell r="G105" t="str">
            <v>WKE Union</v>
          </cell>
          <cell r="H105"/>
          <cell r="I105"/>
        </row>
        <row r="106">
          <cell r="A106"/>
          <cell r="B106" t="str">
            <v>LG&amp;E</v>
          </cell>
          <cell r="C106" t="str">
            <v>KU</v>
          </cell>
          <cell r="D106" t="str">
            <v>ServCo</v>
          </cell>
          <cell r="E106" t="str">
            <v>LPI/WKE NU</v>
          </cell>
          <cell r="F106" t="str">
            <v>Total</v>
          </cell>
          <cell r="G106"/>
          <cell r="H106" t="str">
            <v>US GAAP</v>
          </cell>
          <cell r="I106" t="str">
            <v>ServCo</v>
          </cell>
        </row>
        <row r="107">
          <cell r="A107" t="str">
            <v>Service cost</v>
          </cell>
          <cell r="B107">
            <v>837536</v>
          </cell>
          <cell r="C107">
            <v>1048532</v>
          </cell>
          <cell r="D107">
            <v>1810538</v>
          </cell>
          <cell r="E107">
            <v>0</v>
          </cell>
          <cell r="F107">
            <v>3696606</v>
          </cell>
          <cell r="G107">
            <v>0</v>
          </cell>
          <cell r="H107">
            <v>3696606</v>
          </cell>
          <cell r="I107">
            <v>1810538</v>
          </cell>
        </row>
        <row r="108">
          <cell r="A108" t="str">
            <v>Interest cost</v>
          </cell>
          <cell r="B108">
            <v>2267983</v>
          </cell>
          <cell r="C108">
            <v>2156227</v>
          </cell>
          <cell r="D108">
            <v>2088908</v>
          </cell>
          <cell r="E108">
            <v>28235</v>
          </cell>
          <cell r="F108">
            <v>6541353</v>
          </cell>
          <cell r="G108">
            <v>3</v>
          </cell>
          <cell r="H108">
            <v>6541356</v>
          </cell>
          <cell r="I108">
            <v>2088908</v>
          </cell>
        </row>
        <row r="109">
          <cell r="A109" t="str">
            <v>Expected return on assets</v>
          </cell>
          <cell r="B109">
            <v>-488324</v>
          </cell>
          <cell r="C109">
            <v>-2911608</v>
          </cell>
          <cell r="D109">
            <v>-4761338</v>
          </cell>
          <cell r="E109">
            <v>-335405</v>
          </cell>
          <cell r="F109">
            <v>-8496675</v>
          </cell>
          <cell r="G109">
            <v>0</v>
          </cell>
          <cell r="H109">
            <v>-8496675</v>
          </cell>
          <cell r="I109">
            <v>-4761338</v>
          </cell>
        </row>
        <row r="110">
          <cell r="A110" t="str">
            <v>Amortizations:</v>
          </cell>
          <cell r="B110"/>
          <cell r="C110"/>
          <cell r="D110"/>
          <cell r="E110"/>
          <cell r="F110"/>
          <cell r="G110"/>
          <cell r="H110"/>
          <cell r="I110"/>
        </row>
        <row r="111">
          <cell r="A111" t="str">
            <v>Transition</v>
          </cell>
          <cell r="B111">
            <v>0</v>
          </cell>
          <cell r="C111">
            <v>0</v>
          </cell>
          <cell r="D111">
            <v>0</v>
          </cell>
          <cell r="E111">
            <v>0</v>
          </cell>
          <cell r="F111">
            <v>0</v>
          </cell>
          <cell r="G111">
            <v>0</v>
          </cell>
          <cell r="H111">
            <v>0</v>
          </cell>
          <cell r="I111">
            <v>0</v>
          </cell>
        </row>
        <row r="112">
          <cell r="A112" t="str">
            <v>Prior service cost</v>
          </cell>
          <cell r="B112">
            <v>649952</v>
          </cell>
          <cell r="C112">
            <v>498799</v>
          </cell>
          <cell r="D112">
            <v>497155</v>
          </cell>
          <cell r="E112">
            <v>6700</v>
          </cell>
          <cell r="F112">
            <v>1652606</v>
          </cell>
          <cell r="G112">
            <v>0</v>
          </cell>
          <cell r="H112">
            <v>1652606</v>
          </cell>
          <cell r="I112">
            <v>497155</v>
          </cell>
        </row>
        <row r="113">
          <cell r="A113" t="str">
            <v>(Gain)/loss</v>
          </cell>
          <cell r="B113">
            <v>0</v>
          </cell>
          <cell r="C113">
            <v>0</v>
          </cell>
          <cell r="D113">
            <v>0</v>
          </cell>
          <cell r="E113">
            <v>0</v>
          </cell>
          <cell r="F113">
            <v>0</v>
          </cell>
          <cell r="G113">
            <v>-4084</v>
          </cell>
          <cell r="H113">
            <v>-4084</v>
          </cell>
          <cell r="I113">
            <v>0</v>
          </cell>
        </row>
        <row r="114">
          <cell r="A114" t="str">
            <v>ASC 715 NPBC</v>
          </cell>
          <cell r="B114">
            <v>3267147</v>
          </cell>
          <cell r="C114">
            <v>791950</v>
          </cell>
          <cell r="D114">
            <v>-364737</v>
          </cell>
          <cell r="E114">
            <v>-300470</v>
          </cell>
          <cell r="F114">
            <v>3393890</v>
          </cell>
          <cell r="G114">
            <v>-4081</v>
          </cell>
          <cell r="H114">
            <v>3389809</v>
          </cell>
          <cell r="I114">
            <v>-364737</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mp;M Comparison"/>
      <sheetName val="Summary"/>
      <sheetName val="Funding"/>
      <sheetName val="PowerPlan_CF Adj 2017"/>
      <sheetName val="PowerPlan_CF Adj 2018"/>
      <sheetName val="PowerPlan_CF Adj 2019"/>
      <sheetName val="PowerPlan_CF Adj 2020"/>
      <sheetName val="PowerPlan_CF Adj 2021"/>
      <sheetName val="Exhibit"/>
      <sheetName val="Pension Report UI_Expense"/>
      <sheetName val="Cash Flow Report UI"/>
      <sheetName val="Pension Report UI_Funding"/>
    </sheetNames>
    <sheetDataSet>
      <sheetData sheetId="0">
        <row r="7">
          <cell r="C7">
            <v>2407978.4500000002</v>
          </cell>
        </row>
      </sheetData>
      <sheetData sheetId="1"/>
      <sheetData sheetId="2"/>
      <sheetData sheetId="3">
        <row r="23">
          <cell r="B23">
            <v>3201600.97</v>
          </cell>
        </row>
      </sheetData>
      <sheetData sheetId="4"/>
      <sheetData sheetId="5"/>
      <sheetData sheetId="6"/>
      <sheetData sheetId="7"/>
      <sheetData sheetId="8">
        <row r="1">
          <cell r="A1" t="str">
            <v>LG&amp;E &amp; KU Energy LLC</v>
          </cell>
        </row>
        <row r="2">
          <cell r="A2" t="str">
            <v>2017 Estimated ASC 715 Net Periodic Benefit Cost ("NPBC") For Postretirement Benefit Plan</v>
          </cell>
        </row>
        <row r="5">
          <cell r="B5" t="str">
            <v>Regulatory</v>
          </cell>
          <cell r="C5" t="str">
            <v>Regulatory</v>
          </cell>
          <cell r="D5" t="str">
            <v>Financial</v>
          </cell>
          <cell r="E5" t="str">
            <v>Financial</v>
          </cell>
          <cell r="F5" t="str">
            <v>Financial</v>
          </cell>
          <cell r="H5" t="str">
            <v>Regulatory</v>
          </cell>
          <cell r="I5" t="str">
            <v>Financial</v>
          </cell>
          <cell r="J5" t="str">
            <v>Consolidated</v>
          </cell>
          <cell r="K5" t="str">
            <v>Regulatory</v>
          </cell>
        </row>
        <row r="6">
          <cell r="B6" t="str">
            <v>Non-Union</v>
          </cell>
          <cell r="H6" t="str">
            <v>LG&amp;E Union</v>
          </cell>
          <cell r="I6" t="str">
            <v>WKE Union</v>
          </cell>
        </row>
        <row r="7">
          <cell r="B7" t="str">
            <v>LG&amp;E</v>
          </cell>
          <cell r="C7" t="str">
            <v>KU</v>
          </cell>
          <cell r="D7" t="str">
            <v>ServCo</v>
          </cell>
          <cell r="E7" t="str">
            <v>WKE</v>
          </cell>
          <cell r="F7" t="str">
            <v>International</v>
          </cell>
          <cell r="G7" t="str">
            <v>Total</v>
          </cell>
          <cell r="J7" t="str">
            <v>US GAAP</v>
          </cell>
          <cell r="K7" t="str">
            <v>ServCo</v>
          </cell>
        </row>
        <row r="8">
          <cell r="A8" t="str">
            <v>Service cost</v>
          </cell>
          <cell r="B8">
            <v>601912</v>
          </cell>
          <cell r="C8">
            <v>1866345</v>
          </cell>
          <cell r="D8">
            <v>2490905</v>
          </cell>
          <cell r="E8">
            <v>0</v>
          </cell>
          <cell r="F8">
            <v>0</v>
          </cell>
          <cell r="G8">
            <v>4959162</v>
          </cell>
          <cell r="H8">
            <v>485592</v>
          </cell>
          <cell r="I8">
            <v>0</v>
          </cell>
          <cell r="J8">
            <v>5444754</v>
          </cell>
          <cell r="K8">
            <v>2490905</v>
          </cell>
        </row>
        <row r="9">
          <cell r="A9" t="str">
            <v>Interest cost</v>
          </cell>
          <cell r="B9">
            <v>1348668</v>
          </cell>
          <cell r="C9">
            <v>2967983</v>
          </cell>
          <cell r="D9">
            <v>1986954</v>
          </cell>
          <cell r="E9">
            <v>38492</v>
          </cell>
          <cell r="F9">
            <v>3732</v>
          </cell>
          <cell r="G9">
            <v>6345829</v>
          </cell>
          <cell r="H9">
            <v>1943933</v>
          </cell>
          <cell r="I9">
            <v>3230</v>
          </cell>
          <cell r="J9">
            <v>8292992</v>
          </cell>
          <cell r="K9">
            <v>1986954</v>
          </cell>
        </row>
        <row r="10">
          <cell r="A10" t="str">
            <v>Expected return on assets</v>
          </cell>
          <cell r="B10">
            <v>-745535</v>
          </cell>
          <cell r="C10">
            <v>-2722739</v>
          </cell>
          <cell r="D10">
            <v>-3251278</v>
          </cell>
          <cell r="E10">
            <v>-213412</v>
          </cell>
          <cell r="F10">
            <v>0</v>
          </cell>
          <cell r="G10">
            <v>-6932964</v>
          </cell>
          <cell r="H10">
            <v>0</v>
          </cell>
          <cell r="I10">
            <v>0</v>
          </cell>
          <cell r="J10">
            <v>-6932964</v>
          </cell>
          <cell r="K10">
            <v>-3251278</v>
          </cell>
        </row>
        <row r="11">
          <cell r="A11" t="str">
            <v>Amortizations:</v>
          </cell>
        </row>
        <row r="12">
          <cell r="A12" t="str">
            <v>Transition</v>
          </cell>
          <cell r="B12">
            <v>0</v>
          </cell>
          <cell r="C12">
            <v>0</v>
          </cell>
          <cell r="D12">
            <v>0</v>
          </cell>
          <cell r="E12">
            <v>0</v>
          </cell>
          <cell r="F12">
            <v>0</v>
          </cell>
          <cell r="G12">
            <v>0</v>
          </cell>
          <cell r="H12">
            <v>0</v>
          </cell>
          <cell r="I12">
            <v>0</v>
          </cell>
          <cell r="J12">
            <v>0</v>
          </cell>
          <cell r="K12">
            <v>0</v>
          </cell>
        </row>
        <row r="13">
          <cell r="A13" t="str">
            <v>Prior service cost</v>
          </cell>
          <cell r="B13">
            <v>78595</v>
          </cell>
          <cell r="C13">
            <v>139169</v>
          </cell>
          <cell r="D13">
            <v>131664</v>
          </cell>
          <cell r="E13">
            <v>2474</v>
          </cell>
          <cell r="F13">
            <v>344</v>
          </cell>
          <cell r="G13">
            <v>352246</v>
          </cell>
          <cell r="H13">
            <v>496348</v>
          </cell>
          <cell r="I13">
            <v>0</v>
          </cell>
          <cell r="J13">
            <v>848594</v>
          </cell>
          <cell r="K13">
            <v>131664</v>
          </cell>
        </row>
        <row r="14">
          <cell r="A14" t="str">
            <v>(Gain)/loss</v>
          </cell>
          <cell r="B14">
            <v>0</v>
          </cell>
          <cell r="C14">
            <v>0</v>
          </cell>
          <cell r="D14">
            <v>0</v>
          </cell>
          <cell r="E14">
            <v>0</v>
          </cell>
          <cell r="F14">
            <v>0</v>
          </cell>
          <cell r="G14">
            <v>0</v>
          </cell>
          <cell r="H14">
            <v>-58961</v>
          </cell>
          <cell r="I14">
            <v>-8390</v>
          </cell>
          <cell r="J14">
            <v>-67351</v>
          </cell>
          <cell r="K14">
            <v>0</v>
          </cell>
        </row>
        <row r="15">
          <cell r="A15" t="str">
            <v>ASC 715 NPBC</v>
          </cell>
          <cell r="B15">
            <v>1283640</v>
          </cell>
          <cell r="C15">
            <v>2250758</v>
          </cell>
          <cell r="D15">
            <v>1358245</v>
          </cell>
          <cell r="E15">
            <v>-172446</v>
          </cell>
          <cell r="F15">
            <v>4076</v>
          </cell>
          <cell r="G15">
            <v>4724273</v>
          </cell>
          <cell r="H15">
            <v>2866912</v>
          </cell>
          <cell r="I15">
            <v>-5160</v>
          </cell>
          <cell r="J15">
            <v>7586025</v>
          </cell>
          <cell r="K15">
            <v>1358245</v>
          </cell>
        </row>
        <row r="25">
          <cell r="A25" t="str">
            <v>LG&amp;E &amp; KU Energy LLC</v>
          </cell>
        </row>
        <row r="26">
          <cell r="A26" t="str">
            <v>2018 Estimated ASC 715 Net Periodic Benefit Cost ("NPBC") For Postretirement Benefit Plan</v>
          </cell>
        </row>
        <row r="29">
          <cell r="B29" t="str">
            <v>Regulatory</v>
          </cell>
          <cell r="C29" t="str">
            <v>Regulatory</v>
          </cell>
          <cell r="D29" t="str">
            <v>Financial</v>
          </cell>
          <cell r="E29" t="str">
            <v>Financial</v>
          </cell>
          <cell r="F29" t="str">
            <v>Financial</v>
          </cell>
          <cell r="H29" t="str">
            <v>Regulatory</v>
          </cell>
          <cell r="I29" t="str">
            <v>Financial</v>
          </cell>
          <cell r="J29" t="str">
            <v>Consolidated</v>
          </cell>
          <cell r="K29" t="str">
            <v>Regulatory</v>
          </cell>
        </row>
        <row r="30">
          <cell r="B30" t="str">
            <v>Non-Union</v>
          </cell>
          <cell r="H30" t="str">
            <v>LG&amp;E Union</v>
          </cell>
          <cell r="I30" t="str">
            <v>WKE Union</v>
          </cell>
        </row>
        <row r="31">
          <cell r="B31" t="str">
            <v>LG&amp;E</v>
          </cell>
          <cell r="C31" t="str">
            <v>KU</v>
          </cell>
          <cell r="D31" t="str">
            <v>ServCo</v>
          </cell>
          <cell r="E31" t="str">
            <v>WKE</v>
          </cell>
          <cell r="F31" t="str">
            <v>International</v>
          </cell>
          <cell r="G31" t="str">
            <v>Total</v>
          </cell>
          <cell r="J31" t="str">
            <v>US GAAP</v>
          </cell>
          <cell r="K31" t="str">
            <v>ServCo</v>
          </cell>
        </row>
        <row r="32">
          <cell r="A32" t="str">
            <v>Service cost</v>
          </cell>
          <cell r="B32">
            <v>624123</v>
          </cell>
          <cell r="C32">
            <v>1935213</v>
          </cell>
          <cell r="D32">
            <v>2582819</v>
          </cell>
          <cell r="E32">
            <v>0</v>
          </cell>
          <cell r="F32">
            <v>0</v>
          </cell>
          <cell r="G32">
            <v>5142155</v>
          </cell>
          <cell r="H32">
            <v>503510</v>
          </cell>
          <cell r="I32">
            <v>0</v>
          </cell>
          <cell r="J32">
            <v>5645665</v>
          </cell>
          <cell r="K32">
            <v>2582819</v>
          </cell>
        </row>
        <row r="33">
          <cell r="A33" t="str">
            <v>Interest cost</v>
          </cell>
          <cell r="B33">
            <v>1328698</v>
          </cell>
          <cell r="C33">
            <v>2952353</v>
          </cell>
          <cell r="D33">
            <v>2063761</v>
          </cell>
          <cell r="E33">
            <v>36770</v>
          </cell>
          <cell r="F33">
            <v>3582</v>
          </cell>
          <cell r="G33">
            <v>6385164</v>
          </cell>
          <cell r="H33">
            <v>1894707</v>
          </cell>
          <cell r="I33">
            <v>2922</v>
          </cell>
          <cell r="J33">
            <v>8282793</v>
          </cell>
          <cell r="K33">
            <v>2063761</v>
          </cell>
        </row>
        <row r="34">
          <cell r="A34" t="str">
            <v>Expected return on assets</v>
          </cell>
          <cell r="B34">
            <v>-720796</v>
          </cell>
          <cell r="C34">
            <v>-2790592</v>
          </cell>
          <cell r="D34">
            <v>-3604571</v>
          </cell>
          <cell r="E34">
            <v>-223057</v>
          </cell>
          <cell r="F34">
            <v>0</v>
          </cell>
          <cell r="G34">
            <v>-7339016</v>
          </cell>
          <cell r="H34">
            <v>0</v>
          </cell>
          <cell r="I34">
            <v>0</v>
          </cell>
          <cell r="J34">
            <v>-7339016</v>
          </cell>
          <cell r="K34">
            <v>-3604571</v>
          </cell>
        </row>
        <row r="35">
          <cell r="A35" t="str">
            <v>Amortizations:</v>
          </cell>
        </row>
        <row r="36">
          <cell r="A36" t="str">
            <v>Transition</v>
          </cell>
          <cell r="B36">
            <v>0</v>
          </cell>
          <cell r="C36">
            <v>0</v>
          </cell>
          <cell r="D36">
            <v>0</v>
          </cell>
          <cell r="E36">
            <v>0</v>
          </cell>
          <cell r="F36">
            <v>0</v>
          </cell>
          <cell r="G36">
            <v>0</v>
          </cell>
          <cell r="H36">
            <v>0</v>
          </cell>
          <cell r="I36">
            <v>0</v>
          </cell>
          <cell r="J36">
            <v>0</v>
          </cell>
          <cell r="K36">
            <v>0</v>
          </cell>
        </row>
        <row r="37">
          <cell r="A37" t="str">
            <v>Prior service cost</v>
          </cell>
          <cell r="B37">
            <v>78595</v>
          </cell>
          <cell r="C37">
            <v>139169</v>
          </cell>
          <cell r="D37">
            <v>131663</v>
          </cell>
          <cell r="E37">
            <v>2473</v>
          </cell>
          <cell r="F37">
            <v>344</v>
          </cell>
          <cell r="G37">
            <v>352244</v>
          </cell>
          <cell r="H37">
            <v>496348</v>
          </cell>
          <cell r="I37">
            <v>0</v>
          </cell>
          <cell r="J37">
            <v>848592</v>
          </cell>
          <cell r="K37">
            <v>131663</v>
          </cell>
        </row>
        <row r="38">
          <cell r="A38" t="str">
            <v>(Gain)/loss</v>
          </cell>
          <cell r="B38">
            <v>0</v>
          </cell>
          <cell r="C38">
            <v>0</v>
          </cell>
          <cell r="D38">
            <v>0</v>
          </cell>
          <cell r="E38">
            <v>0</v>
          </cell>
          <cell r="F38">
            <v>0</v>
          </cell>
          <cell r="G38">
            <v>0</v>
          </cell>
          <cell r="H38">
            <v>-63928</v>
          </cell>
          <cell r="I38">
            <v>-7857</v>
          </cell>
          <cell r="J38">
            <v>-71785</v>
          </cell>
          <cell r="K38">
            <v>0</v>
          </cell>
        </row>
        <row r="39">
          <cell r="A39" t="str">
            <v>ASC 715 NPBC</v>
          </cell>
          <cell r="B39">
            <v>1310620</v>
          </cell>
          <cell r="C39">
            <v>2236143</v>
          </cell>
          <cell r="D39">
            <v>1173672</v>
          </cell>
          <cell r="E39">
            <v>-183814</v>
          </cell>
          <cell r="F39">
            <v>3926</v>
          </cell>
          <cell r="G39">
            <v>4540547</v>
          </cell>
          <cell r="H39">
            <v>2830637</v>
          </cell>
          <cell r="I39">
            <v>-4935</v>
          </cell>
          <cell r="J39">
            <v>7366249</v>
          </cell>
          <cell r="K39">
            <v>1173672</v>
          </cell>
        </row>
        <row r="48">
          <cell r="A48" t="str">
            <v>LG&amp;E &amp; KU Energy LLC</v>
          </cell>
        </row>
        <row r="49">
          <cell r="A49" t="str">
            <v>2019 Estimated ASC 715 Net Periodic Benefit Cost ("NPBC") For Postretirement Benefit Plan</v>
          </cell>
        </row>
        <row r="52">
          <cell r="B52" t="str">
            <v>Regulatory</v>
          </cell>
          <cell r="C52" t="str">
            <v>Regulatory</v>
          </cell>
          <cell r="D52" t="str">
            <v>Financial</v>
          </cell>
          <cell r="E52" t="str">
            <v>Financial</v>
          </cell>
          <cell r="F52" t="str">
            <v>Financial</v>
          </cell>
          <cell r="H52" t="str">
            <v>Regulatory</v>
          </cell>
          <cell r="I52" t="str">
            <v>Financial</v>
          </cell>
          <cell r="J52" t="str">
            <v>Consolidated</v>
          </cell>
          <cell r="K52" t="str">
            <v>Regulatory</v>
          </cell>
        </row>
        <row r="53">
          <cell r="B53" t="str">
            <v>Non-Union</v>
          </cell>
          <cell r="H53" t="str">
            <v>LG&amp;E Union</v>
          </cell>
          <cell r="I53" t="str">
            <v>WKE Union</v>
          </cell>
        </row>
        <row r="54">
          <cell r="B54" t="str">
            <v>LG&amp;E</v>
          </cell>
          <cell r="C54" t="str">
            <v>KU</v>
          </cell>
          <cell r="D54" t="str">
            <v>ServCo</v>
          </cell>
          <cell r="E54" t="str">
            <v>WKE</v>
          </cell>
          <cell r="F54" t="str">
            <v>International</v>
          </cell>
          <cell r="G54" t="str">
            <v>Total</v>
          </cell>
          <cell r="J54" t="str">
            <v>US GAAP</v>
          </cell>
          <cell r="K54" t="str">
            <v>ServCo</v>
          </cell>
        </row>
        <row r="55">
          <cell r="A55" t="str">
            <v>Service cost</v>
          </cell>
          <cell r="B55">
            <v>647153</v>
          </cell>
          <cell r="C55">
            <v>2006622</v>
          </cell>
          <cell r="D55">
            <v>2678125</v>
          </cell>
          <cell r="E55">
            <v>0</v>
          </cell>
          <cell r="F55">
            <v>0</v>
          </cell>
          <cell r="G55">
            <v>5331900</v>
          </cell>
          <cell r="H55">
            <v>522090</v>
          </cell>
          <cell r="I55">
            <v>0</v>
          </cell>
          <cell r="J55">
            <v>5853990</v>
          </cell>
          <cell r="K55">
            <v>2678125</v>
          </cell>
        </row>
        <row r="56">
          <cell r="A56" t="str">
            <v>Interest cost</v>
          </cell>
          <cell r="B56">
            <v>1307008</v>
          </cell>
          <cell r="C56">
            <v>2932657</v>
          </cell>
          <cell r="D56">
            <v>2132768</v>
          </cell>
          <cell r="E56">
            <v>35246</v>
          </cell>
          <cell r="F56">
            <v>3431</v>
          </cell>
          <cell r="G56">
            <v>6411110</v>
          </cell>
          <cell r="H56">
            <v>1839559</v>
          </cell>
          <cell r="I56">
            <v>2360</v>
          </cell>
          <cell r="J56">
            <v>8253029</v>
          </cell>
          <cell r="K56">
            <v>2132768</v>
          </cell>
        </row>
        <row r="57">
          <cell r="A57" t="str">
            <v>Expected return on assets</v>
          </cell>
          <cell r="B57">
            <v>-691726</v>
          </cell>
          <cell r="C57">
            <v>-2849285</v>
          </cell>
          <cell r="D57">
            <v>-3955552</v>
          </cell>
          <cell r="E57">
            <v>-233818</v>
          </cell>
          <cell r="F57">
            <v>0</v>
          </cell>
          <cell r="G57">
            <v>-7730381</v>
          </cell>
          <cell r="H57">
            <v>0</v>
          </cell>
          <cell r="I57">
            <v>0</v>
          </cell>
          <cell r="J57">
            <v>-7730381</v>
          </cell>
          <cell r="K57">
            <v>-3955552</v>
          </cell>
        </row>
        <row r="58">
          <cell r="A58" t="str">
            <v>Amortizations:</v>
          </cell>
        </row>
        <row r="59">
          <cell r="A59" t="str">
            <v>Transition</v>
          </cell>
          <cell r="B59">
            <v>0</v>
          </cell>
          <cell r="C59">
            <v>0</v>
          </cell>
          <cell r="D59">
            <v>0</v>
          </cell>
          <cell r="E59">
            <v>0</v>
          </cell>
          <cell r="F59">
            <v>0</v>
          </cell>
          <cell r="G59">
            <v>0</v>
          </cell>
          <cell r="H59">
            <v>0</v>
          </cell>
          <cell r="I59">
            <v>0</v>
          </cell>
          <cell r="J59">
            <v>0</v>
          </cell>
          <cell r="K59">
            <v>0</v>
          </cell>
        </row>
        <row r="60">
          <cell r="A60" t="str">
            <v>Prior service cost</v>
          </cell>
          <cell r="B60">
            <v>78595</v>
          </cell>
          <cell r="C60">
            <v>139169</v>
          </cell>
          <cell r="D60">
            <v>131663</v>
          </cell>
          <cell r="E60">
            <v>2473</v>
          </cell>
          <cell r="F60">
            <v>344</v>
          </cell>
          <cell r="G60">
            <v>352244</v>
          </cell>
          <cell r="H60">
            <v>496348</v>
          </cell>
          <cell r="I60">
            <v>0</v>
          </cell>
          <cell r="J60">
            <v>848592</v>
          </cell>
          <cell r="K60">
            <v>131663</v>
          </cell>
        </row>
        <row r="61">
          <cell r="A61" t="str">
            <v>(Gain)/loss</v>
          </cell>
          <cell r="B61">
            <v>0</v>
          </cell>
          <cell r="C61">
            <v>0</v>
          </cell>
          <cell r="D61">
            <v>0</v>
          </cell>
          <cell r="E61">
            <v>0</v>
          </cell>
          <cell r="F61">
            <v>0</v>
          </cell>
          <cell r="G61">
            <v>0</v>
          </cell>
          <cell r="H61">
            <v>-69710</v>
          </cell>
          <cell r="I61">
            <v>-7355</v>
          </cell>
          <cell r="J61">
            <v>-77065</v>
          </cell>
          <cell r="K61">
            <v>0</v>
          </cell>
        </row>
        <row r="62">
          <cell r="A62" t="str">
            <v>ASC 715 NPBC</v>
          </cell>
          <cell r="B62">
            <v>1341030</v>
          </cell>
          <cell r="C62">
            <v>2229163</v>
          </cell>
          <cell r="D62">
            <v>987004</v>
          </cell>
          <cell r="E62">
            <v>-196099</v>
          </cell>
          <cell r="F62">
            <v>3775</v>
          </cell>
          <cell r="G62">
            <v>4364873</v>
          </cell>
          <cell r="H62">
            <v>2788287</v>
          </cell>
          <cell r="I62">
            <v>-4995</v>
          </cell>
          <cell r="J62">
            <v>7148165</v>
          </cell>
          <cell r="K62">
            <v>987004</v>
          </cell>
        </row>
        <row r="72">
          <cell r="A72" t="str">
            <v>LG&amp;E &amp; KU Energy LLC</v>
          </cell>
        </row>
        <row r="73">
          <cell r="A73" t="str">
            <v>2020 Estimated ASC 715 Net Periodic Benefit Cost ("NPBC") For Postretirement Benefit Plan</v>
          </cell>
        </row>
        <row r="76">
          <cell r="B76" t="str">
            <v>Regulatory</v>
          </cell>
          <cell r="C76" t="str">
            <v>Regulatory</v>
          </cell>
          <cell r="D76" t="str">
            <v>Financial</v>
          </cell>
          <cell r="E76" t="str">
            <v>Financial</v>
          </cell>
          <cell r="F76" t="str">
            <v>Financial</v>
          </cell>
          <cell r="H76" t="str">
            <v>Regulatory</v>
          </cell>
          <cell r="I76" t="str">
            <v>Financial</v>
          </cell>
          <cell r="J76" t="str">
            <v>Consolidated</v>
          </cell>
          <cell r="K76" t="str">
            <v>Regulatory</v>
          </cell>
        </row>
        <row r="77">
          <cell r="B77" t="str">
            <v>Non-Union</v>
          </cell>
          <cell r="H77" t="str">
            <v>LG&amp;E Union</v>
          </cell>
          <cell r="I77" t="str">
            <v>WKE Union</v>
          </cell>
        </row>
        <row r="78">
          <cell r="B78" t="str">
            <v>LG&amp;E</v>
          </cell>
          <cell r="C78" t="str">
            <v>KU</v>
          </cell>
          <cell r="D78" t="str">
            <v>ServCo</v>
          </cell>
          <cell r="E78" t="str">
            <v>WKE</v>
          </cell>
          <cell r="F78" t="str">
            <v>International</v>
          </cell>
          <cell r="G78" t="str">
            <v>Total</v>
          </cell>
          <cell r="J78" t="str">
            <v>US GAAP</v>
          </cell>
          <cell r="K78" t="str">
            <v>ServCo</v>
          </cell>
        </row>
        <row r="79">
          <cell r="A79" t="str">
            <v>Service cost</v>
          </cell>
          <cell r="B79">
            <v>671033</v>
          </cell>
          <cell r="C79">
            <v>2080666</v>
          </cell>
          <cell r="D79">
            <v>2776948</v>
          </cell>
          <cell r="E79">
            <v>0</v>
          </cell>
          <cell r="F79">
            <v>0</v>
          </cell>
          <cell r="G79">
            <v>5528647</v>
          </cell>
          <cell r="H79">
            <v>541355</v>
          </cell>
          <cell r="I79">
            <v>0</v>
          </cell>
          <cell r="J79">
            <v>6070002</v>
          </cell>
          <cell r="K79">
            <v>2776948</v>
          </cell>
        </row>
        <row r="80">
          <cell r="A80" t="str">
            <v>Interest cost</v>
          </cell>
          <cell r="B80">
            <v>1282563</v>
          </cell>
          <cell r="C80">
            <v>2911198</v>
          </cell>
          <cell r="D80">
            <v>2194574</v>
          </cell>
          <cell r="E80">
            <v>33845</v>
          </cell>
          <cell r="F80">
            <v>3281</v>
          </cell>
          <cell r="G80">
            <v>6425461</v>
          </cell>
          <cell r="H80">
            <v>1780081</v>
          </cell>
          <cell r="I80">
            <v>1509</v>
          </cell>
          <cell r="J80">
            <v>8207051</v>
          </cell>
          <cell r="K80">
            <v>2194574</v>
          </cell>
        </row>
        <row r="81">
          <cell r="A81" t="str">
            <v>Expected return on assets</v>
          </cell>
          <cell r="B81">
            <v>-651740</v>
          </cell>
          <cell r="C81">
            <v>-2888989</v>
          </cell>
          <cell r="D81">
            <v>-4286959</v>
          </cell>
          <cell r="E81">
            <v>-246067</v>
          </cell>
          <cell r="F81">
            <v>0</v>
          </cell>
          <cell r="G81">
            <v>-8073755</v>
          </cell>
          <cell r="H81">
            <v>0</v>
          </cell>
          <cell r="I81">
            <v>0</v>
          </cell>
          <cell r="J81">
            <v>-8073755</v>
          </cell>
          <cell r="K81">
            <v>-4286959</v>
          </cell>
        </row>
        <row r="82">
          <cell r="A82" t="str">
            <v>Amortizations:</v>
          </cell>
        </row>
        <row r="83">
          <cell r="A83" t="str">
            <v>Transition</v>
          </cell>
          <cell r="B83">
            <v>0</v>
          </cell>
          <cell r="C83">
            <v>0</v>
          </cell>
          <cell r="D83">
            <v>0</v>
          </cell>
          <cell r="E83">
            <v>0</v>
          </cell>
          <cell r="F83">
            <v>0</v>
          </cell>
          <cell r="G83">
            <v>0</v>
          </cell>
          <cell r="H83">
            <v>0</v>
          </cell>
          <cell r="I83">
            <v>0</v>
          </cell>
          <cell r="J83">
            <v>0</v>
          </cell>
          <cell r="K83">
            <v>0</v>
          </cell>
        </row>
        <row r="84">
          <cell r="A84" t="str">
            <v>Prior service cost</v>
          </cell>
          <cell r="B84">
            <v>78595</v>
          </cell>
          <cell r="C84">
            <v>139169</v>
          </cell>
          <cell r="D84">
            <v>131663</v>
          </cell>
          <cell r="E84">
            <v>2473</v>
          </cell>
          <cell r="F84">
            <v>344</v>
          </cell>
          <cell r="G84">
            <v>352244</v>
          </cell>
          <cell r="H84">
            <v>496344</v>
          </cell>
          <cell r="I84">
            <v>0</v>
          </cell>
          <cell r="J84">
            <v>848588</v>
          </cell>
          <cell r="K84">
            <v>131663</v>
          </cell>
        </row>
        <row r="85">
          <cell r="A85" t="str">
            <v>(Gain)/loss</v>
          </cell>
          <cell r="B85">
            <v>0</v>
          </cell>
          <cell r="C85">
            <v>0</v>
          </cell>
          <cell r="D85">
            <v>0</v>
          </cell>
          <cell r="E85">
            <v>0</v>
          </cell>
          <cell r="F85">
            <v>0</v>
          </cell>
          <cell r="G85">
            <v>0</v>
          </cell>
          <cell r="H85">
            <v>-76358</v>
          </cell>
          <cell r="I85">
            <v>-6997</v>
          </cell>
          <cell r="J85">
            <v>-83355</v>
          </cell>
          <cell r="K85">
            <v>0</v>
          </cell>
        </row>
        <row r="86">
          <cell r="A86" t="str">
            <v>ASC 715 NPBC</v>
          </cell>
          <cell r="B86">
            <v>1380451</v>
          </cell>
          <cell r="C86">
            <v>2242044</v>
          </cell>
          <cell r="D86">
            <v>816226</v>
          </cell>
          <cell r="E86">
            <v>-209749</v>
          </cell>
          <cell r="F86">
            <v>3625</v>
          </cell>
          <cell r="G86">
            <v>4232597</v>
          </cell>
          <cell r="H86">
            <v>2741422</v>
          </cell>
          <cell r="I86">
            <v>-5488</v>
          </cell>
          <cell r="J86">
            <v>6968531</v>
          </cell>
          <cell r="K86">
            <v>816226</v>
          </cell>
        </row>
        <row r="95">
          <cell r="A95" t="str">
            <v>LG&amp;E &amp; KU Energy LLC</v>
          </cell>
        </row>
        <row r="96">
          <cell r="A96" t="str">
            <v>2021 Estimated ASC 715 Net Periodic Benefit Cost ("NPBC") For Postretirement Benefit Plan</v>
          </cell>
        </row>
        <row r="99">
          <cell r="B99" t="str">
            <v>Regulatory</v>
          </cell>
          <cell r="C99" t="str">
            <v>Regulatory</v>
          </cell>
          <cell r="D99" t="str">
            <v>Financial</v>
          </cell>
          <cell r="E99" t="str">
            <v>Financial</v>
          </cell>
          <cell r="F99" t="str">
            <v>Financial</v>
          </cell>
          <cell r="H99" t="str">
            <v>Regulatory</v>
          </cell>
          <cell r="I99" t="str">
            <v>Financial</v>
          </cell>
          <cell r="J99" t="str">
            <v>Consolidated</v>
          </cell>
          <cell r="K99" t="str">
            <v>Regulatory</v>
          </cell>
        </row>
        <row r="100">
          <cell r="B100" t="str">
            <v>Non-Union</v>
          </cell>
          <cell r="H100" t="str">
            <v>LG&amp;E Union</v>
          </cell>
          <cell r="I100" t="str">
            <v>WKE Union</v>
          </cell>
        </row>
        <row r="101">
          <cell r="B101" t="str">
            <v>LG&amp;E</v>
          </cell>
          <cell r="C101" t="str">
            <v>KU</v>
          </cell>
          <cell r="D101" t="str">
            <v>ServCo</v>
          </cell>
          <cell r="E101" t="str">
            <v>WKE</v>
          </cell>
          <cell r="F101" t="str">
            <v>International</v>
          </cell>
          <cell r="G101" t="str">
            <v>Total</v>
          </cell>
          <cell r="J101" t="str">
            <v>US GAAP</v>
          </cell>
          <cell r="K101" t="str">
            <v>ServCo</v>
          </cell>
        </row>
        <row r="102">
          <cell r="A102" t="str">
            <v>Service cost</v>
          </cell>
          <cell r="B102">
            <v>695794</v>
          </cell>
          <cell r="C102">
            <v>2157443</v>
          </cell>
          <cell r="D102">
            <v>2879417</v>
          </cell>
          <cell r="E102">
            <v>0</v>
          </cell>
          <cell r="F102">
            <v>0</v>
          </cell>
          <cell r="G102">
            <v>5732654</v>
          </cell>
          <cell r="H102">
            <v>561331</v>
          </cell>
          <cell r="I102">
            <v>0</v>
          </cell>
          <cell r="J102">
            <v>6293985</v>
          </cell>
          <cell r="K102">
            <v>2879417</v>
          </cell>
        </row>
        <row r="103">
          <cell r="A103" t="str">
            <v>Interest cost</v>
          </cell>
          <cell r="B103">
            <v>1255102</v>
          </cell>
          <cell r="C103">
            <v>2888493</v>
          </cell>
          <cell r="D103">
            <v>2250871</v>
          </cell>
          <cell r="E103">
            <v>32397</v>
          </cell>
          <cell r="F103">
            <v>3134</v>
          </cell>
          <cell r="G103">
            <v>6429997</v>
          </cell>
          <cell r="H103">
            <v>1718372</v>
          </cell>
          <cell r="I103">
            <v>800</v>
          </cell>
          <cell r="J103">
            <v>8149169</v>
          </cell>
          <cell r="K103">
            <v>2250871</v>
          </cell>
        </row>
        <row r="104">
          <cell r="A104" t="str">
            <v>Expected return on assets</v>
          </cell>
          <cell r="B104">
            <v>-584778</v>
          </cell>
          <cell r="C104">
            <v>-2865467</v>
          </cell>
          <cell r="D104">
            <v>-4539436</v>
          </cell>
          <cell r="E104">
            <v>-258898</v>
          </cell>
          <cell r="F104">
            <v>0</v>
          </cell>
          <cell r="G104">
            <v>-8248579</v>
          </cell>
          <cell r="H104">
            <v>0</v>
          </cell>
          <cell r="I104">
            <v>0</v>
          </cell>
          <cell r="J104">
            <v>-8248579</v>
          </cell>
          <cell r="K104">
            <v>-4539436</v>
          </cell>
        </row>
        <row r="105">
          <cell r="A105" t="str">
            <v>Amortizations:</v>
          </cell>
        </row>
        <row r="106">
          <cell r="A106" t="str">
            <v>Transition</v>
          </cell>
          <cell r="B106">
            <v>0</v>
          </cell>
          <cell r="C106">
            <v>0</v>
          </cell>
          <cell r="D106">
            <v>0</v>
          </cell>
          <cell r="E106">
            <v>0</v>
          </cell>
          <cell r="F106">
            <v>0</v>
          </cell>
          <cell r="G106">
            <v>0</v>
          </cell>
          <cell r="H106">
            <v>0</v>
          </cell>
          <cell r="I106">
            <v>0</v>
          </cell>
          <cell r="J106">
            <v>0</v>
          </cell>
          <cell r="K106">
            <v>0</v>
          </cell>
        </row>
        <row r="107">
          <cell r="A107" t="str">
            <v>Prior service cost</v>
          </cell>
          <cell r="B107">
            <v>78595</v>
          </cell>
          <cell r="C107">
            <v>139169</v>
          </cell>
          <cell r="D107">
            <v>131663</v>
          </cell>
          <cell r="E107">
            <v>2473</v>
          </cell>
          <cell r="F107">
            <v>344</v>
          </cell>
          <cell r="G107">
            <v>352244</v>
          </cell>
          <cell r="H107">
            <v>120647</v>
          </cell>
          <cell r="I107">
            <v>0</v>
          </cell>
          <cell r="J107">
            <v>472891</v>
          </cell>
          <cell r="K107">
            <v>131663</v>
          </cell>
        </row>
        <row r="108">
          <cell r="A108" t="str">
            <v>(Gain)/loss</v>
          </cell>
          <cell r="B108">
            <v>0</v>
          </cell>
          <cell r="C108">
            <v>0</v>
          </cell>
          <cell r="D108">
            <v>0</v>
          </cell>
          <cell r="E108">
            <v>0</v>
          </cell>
          <cell r="F108">
            <v>0</v>
          </cell>
          <cell r="G108">
            <v>0</v>
          </cell>
          <cell r="H108">
            <v>-83008</v>
          </cell>
          <cell r="I108">
            <v>-6669</v>
          </cell>
          <cell r="J108">
            <v>-89677</v>
          </cell>
          <cell r="K108">
            <v>0</v>
          </cell>
        </row>
        <row r="109">
          <cell r="A109" t="str">
            <v>ASC 715 NPBC</v>
          </cell>
          <cell r="B109">
            <v>1444713</v>
          </cell>
          <cell r="C109">
            <v>2319638</v>
          </cell>
          <cell r="D109">
            <v>722515</v>
          </cell>
          <cell r="E109">
            <v>-224028</v>
          </cell>
          <cell r="F109">
            <v>3478</v>
          </cell>
          <cell r="G109">
            <v>4266316</v>
          </cell>
          <cell r="H109">
            <v>2317342</v>
          </cell>
          <cell r="I109">
            <v>-5869</v>
          </cell>
          <cell r="J109">
            <v>6577789</v>
          </cell>
          <cell r="K109">
            <v>722515</v>
          </cell>
        </row>
      </sheetData>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lorCodes"/>
      <sheetName val="ColorCodesChannel"/>
      <sheetName val="ColorCodesStochastic"/>
      <sheetName val="Information"/>
      <sheetName val="Map"/>
      <sheetName val="Input"/>
      <sheetName val="Grey"/>
      <sheetName val="FAS_RW"/>
      <sheetName val="FAS_RWedits"/>
      <sheetName val="FASRWLiabilities001"/>
      <sheetName val="Cash"/>
      <sheetName val="CashSummary"/>
      <sheetName val="Actions"/>
      <sheetName val="Channel"/>
      <sheetName val="EditsTemplate"/>
      <sheetName val="SimulationData"/>
    </sheetNames>
    <sheetDataSet>
      <sheetData sheetId="0" refreshError="1"/>
      <sheetData sheetId="1" refreshError="1"/>
      <sheetData sheetId="2" refreshError="1"/>
      <sheetData sheetId="3" refreshError="1"/>
      <sheetData sheetId="4" refreshError="1"/>
      <sheetData sheetId="5" refreshError="1">
        <row r="138">
          <cell r="L138" t="str">
            <v>FVA</v>
          </cell>
          <cell r="M138" t="str">
            <v>MRV</v>
          </cell>
        </row>
        <row r="142">
          <cell r="L142" t="str">
            <v>Add to SC</v>
          </cell>
          <cell r="M142" t="str">
            <v>EROA is Net of Expense</v>
          </cell>
          <cell r="N142" t="str">
            <v>Not Included in Benefit Cost</v>
          </cell>
        </row>
        <row r="162">
          <cell r="L162" t="str">
            <v>Beginning of Next Year</v>
          </cell>
          <cell r="M162" t="str">
            <v>End of Current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erPlan_CF Adj 2020 p.1"/>
      <sheetName val="FAS106 - Expense p.2"/>
      <sheetName val="2020ActualCalc p.3"/>
      <sheetName val="ppdata"/>
      <sheetName val="Email Support p.3a"/>
      <sheetName val="instructions"/>
      <sheetName val="FAS106 - Expense data"/>
      <sheetName val="UI PRW Report"/>
      <sheetName val="Cash Flow Report UI"/>
    </sheetNames>
    <sheetDataSet>
      <sheetData sheetId="0" refreshError="1"/>
      <sheetData sheetId="1" refreshError="1"/>
      <sheetData sheetId="2" refreshError="1"/>
      <sheetData sheetId="3" refreshError="1"/>
      <sheetData sheetId="4" refreshError="1"/>
      <sheetData sheetId="5" refreshError="1"/>
      <sheetData sheetId="6">
        <row r="20">
          <cell r="C20">
            <v>892856</v>
          </cell>
          <cell r="G20">
            <v>1111471</v>
          </cell>
          <cell r="O20">
            <v>3935163</v>
          </cell>
          <cell r="Q20">
            <v>1930836</v>
          </cell>
        </row>
        <row r="28">
          <cell r="E28">
            <v>-267383</v>
          </cell>
          <cell r="Q28">
            <v>-257432</v>
          </cell>
        </row>
        <row r="31">
          <cell r="C31">
            <v>3099551</v>
          </cell>
          <cell r="G31">
            <v>621</v>
          </cell>
          <cell r="O31">
            <v>2157698</v>
          </cell>
          <cell r="Q31">
            <v>-682900</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PSC Amort Schedule"/>
      <sheetName val="Calc of MRVA &amp; GL for expense"/>
      <sheetName val="Calc of MRVA &amp; GL for disclosur"/>
      <sheetName val="Discl Asset info from Client"/>
      <sheetName val="Qualified Pension - Expense"/>
      <sheetName val="Qualified Pension - Disclosure"/>
      <sheetName val="Qualified Pension - BS"/>
      <sheetName val="Get_Name_Ranges"/>
      <sheetName val="Expense Liability Input"/>
      <sheetName val="Disclosure Liability"/>
      <sheetName val="Cashflows"/>
      <sheetName val="Results for Budget Estimate"/>
    </sheetNames>
    <sheetDataSet>
      <sheetData sheetId="0"/>
      <sheetData sheetId="1">
        <row r="71">
          <cell r="B71">
            <v>4.2000000000000003E-2</v>
          </cell>
        </row>
        <row r="72">
          <cell r="B72">
            <v>4.2700000000000002E-2</v>
          </cell>
        </row>
        <row r="73">
          <cell r="B73">
            <v>4.2700000000000002E-2</v>
          </cell>
        </row>
        <row r="74">
          <cell r="B74">
            <v>4.2700000000000002E-2</v>
          </cell>
        </row>
        <row r="78">
          <cell r="B78">
            <v>7.0000000000000007E-2</v>
          </cell>
        </row>
        <row r="79">
          <cell r="B79">
            <v>7.0000000000000007E-2</v>
          </cell>
        </row>
        <row r="80">
          <cell r="B80">
            <v>7.0000000000000007E-2</v>
          </cell>
        </row>
        <row r="81">
          <cell r="B81">
            <v>7.0000000000000007E-2</v>
          </cell>
        </row>
        <row r="85">
          <cell r="B85" t="str">
            <v>N/A</v>
          </cell>
        </row>
        <row r="86">
          <cell r="B86">
            <v>3.5000000000000003E-2</v>
          </cell>
        </row>
        <row r="87">
          <cell r="B87">
            <v>3.5000000000000003E-2</v>
          </cell>
        </row>
        <row r="88">
          <cell r="B88">
            <v>3.5000000000000003E-2</v>
          </cell>
        </row>
        <row r="102">
          <cell r="B102">
            <v>330099105</v>
          </cell>
        </row>
        <row r="105">
          <cell r="B105">
            <v>300546993.33999997</v>
          </cell>
        </row>
        <row r="112">
          <cell r="B112">
            <v>3166370.3152558361</v>
          </cell>
        </row>
        <row r="122">
          <cell r="B122">
            <v>240312008</v>
          </cell>
        </row>
        <row r="125">
          <cell r="B125">
            <v>213348099.33842438</v>
          </cell>
        </row>
        <row r="132">
          <cell r="B132">
            <v>1824525</v>
          </cell>
        </row>
        <row r="143">
          <cell r="B143">
            <v>503256628</v>
          </cell>
        </row>
        <row r="146">
          <cell r="B146">
            <v>388456196.58237934</v>
          </cell>
        </row>
        <row r="153">
          <cell r="B153">
            <v>1022630</v>
          </cell>
        </row>
        <row r="163">
          <cell r="B163">
            <v>441444736</v>
          </cell>
        </row>
        <row r="166">
          <cell r="B166">
            <v>382578519.63142025</v>
          </cell>
        </row>
        <row r="173">
          <cell r="B173">
            <v>1257147</v>
          </cell>
        </row>
        <row r="229">
          <cell r="B229">
            <v>3520645</v>
          </cell>
        </row>
      </sheetData>
      <sheetData sheetId="2">
        <row r="6">
          <cell r="A6">
            <v>41639</v>
          </cell>
          <cell r="B6">
            <v>15386016</v>
          </cell>
          <cell r="C6">
            <v>2118027</v>
          </cell>
          <cell r="E6">
            <v>818314</v>
          </cell>
          <cell r="F6">
            <v>163663</v>
          </cell>
          <cell r="G6">
            <v>1079141</v>
          </cell>
          <cell r="H6">
            <v>179857</v>
          </cell>
          <cell r="I6">
            <v>930226</v>
          </cell>
          <cell r="J6">
            <v>155038</v>
          </cell>
          <cell r="K6">
            <v>1087609</v>
          </cell>
          <cell r="L6">
            <v>155373</v>
          </cell>
          <cell r="M6">
            <v>4799993</v>
          </cell>
          <cell r="N6">
            <v>685714</v>
          </cell>
          <cell r="O6">
            <v>6670733</v>
          </cell>
          <cell r="P6">
            <v>778382</v>
          </cell>
          <cell r="Q6">
            <v>0</v>
          </cell>
          <cell r="R6">
            <v>0</v>
          </cell>
          <cell r="S6">
            <v>0</v>
          </cell>
          <cell r="T6">
            <v>0</v>
          </cell>
          <cell r="U6">
            <v>0</v>
          </cell>
          <cell r="V6">
            <v>0</v>
          </cell>
        </row>
        <row r="7">
          <cell r="A7">
            <v>42004</v>
          </cell>
          <cell r="B7">
            <v>22160037</v>
          </cell>
          <cell r="C7">
            <v>3166370.3152558361</v>
          </cell>
          <cell r="E7">
            <v>654651</v>
          </cell>
          <cell r="F7">
            <v>163663</v>
          </cell>
          <cell r="G7">
            <v>899284</v>
          </cell>
          <cell r="H7">
            <v>179857</v>
          </cell>
          <cell r="I7">
            <v>775188</v>
          </cell>
          <cell r="J7">
            <v>155038</v>
          </cell>
          <cell r="K7">
            <v>932236</v>
          </cell>
          <cell r="L7">
            <v>155373</v>
          </cell>
          <cell r="M7">
            <v>4114279</v>
          </cell>
          <cell r="N7">
            <v>685714</v>
          </cell>
          <cell r="O7">
            <v>5892351</v>
          </cell>
          <cell r="P7">
            <v>778382</v>
          </cell>
          <cell r="Q7">
            <v>8892048</v>
          </cell>
          <cell r="R7">
            <v>1048343.315255836</v>
          </cell>
          <cell r="S7">
            <v>0</v>
          </cell>
          <cell r="T7">
            <v>0</v>
          </cell>
          <cell r="U7">
            <v>0</v>
          </cell>
          <cell r="V7">
            <v>0</v>
          </cell>
          <cell r="W7">
            <v>0</v>
          </cell>
          <cell r="X7">
            <v>0</v>
          </cell>
        </row>
        <row r="8">
          <cell r="A8">
            <v>42369</v>
          </cell>
          <cell r="B8">
            <v>18993666.684744164</v>
          </cell>
          <cell r="C8">
            <v>3166370.3152558361</v>
          </cell>
          <cell r="D8">
            <v>18993666.684744164</v>
          </cell>
          <cell r="E8">
            <v>490988</v>
          </cell>
          <cell r="F8">
            <v>163663</v>
          </cell>
          <cell r="G8">
            <v>719427</v>
          </cell>
          <cell r="H8">
            <v>179857</v>
          </cell>
          <cell r="I8">
            <v>620150</v>
          </cell>
          <cell r="J8">
            <v>155038</v>
          </cell>
          <cell r="K8">
            <v>776863</v>
          </cell>
          <cell r="L8">
            <v>155373</v>
          </cell>
          <cell r="M8">
            <v>3428565</v>
          </cell>
          <cell r="N8">
            <v>685714</v>
          </cell>
          <cell r="O8">
            <v>5113969</v>
          </cell>
          <cell r="P8">
            <v>778382</v>
          </cell>
          <cell r="Q8">
            <v>7843704.6847441643</v>
          </cell>
          <cell r="R8">
            <v>1048343.315255836</v>
          </cell>
          <cell r="S8">
            <v>0</v>
          </cell>
          <cell r="T8">
            <v>0</v>
          </cell>
          <cell r="U8">
            <v>0</v>
          </cell>
          <cell r="V8">
            <v>0</v>
          </cell>
          <cell r="W8">
            <v>0</v>
          </cell>
          <cell r="X8">
            <v>0</v>
          </cell>
        </row>
        <row r="9">
          <cell r="A9">
            <v>42734</v>
          </cell>
          <cell r="B9">
            <v>15827296.369488329</v>
          </cell>
          <cell r="C9">
            <v>3166370.3152558361</v>
          </cell>
          <cell r="D9">
            <v>15827296.369488329</v>
          </cell>
          <cell r="E9">
            <v>327325</v>
          </cell>
          <cell r="F9">
            <v>163663</v>
          </cell>
          <cell r="G9">
            <v>539570</v>
          </cell>
          <cell r="H9">
            <v>179857</v>
          </cell>
          <cell r="I9">
            <v>465112</v>
          </cell>
          <cell r="J9">
            <v>155038</v>
          </cell>
          <cell r="K9">
            <v>621490</v>
          </cell>
          <cell r="L9">
            <v>155373</v>
          </cell>
          <cell r="M9">
            <v>2742851</v>
          </cell>
          <cell r="N9">
            <v>685714</v>
          </cell>
          <cell r="O9">
            <v>4335587</v>
          </cell>
          <cell r="P9">
            <v>778382</v>
          </cell>
          <cell r="Q9">
            <v>6795361.3694883287</v>
          </cell>
          <cell r="R9">
            <v>1048343.315255836</v>
          </cell>
          <cell r="S9">
            <v>0</v>
          </cell>
          <cell r="T9">
            <v>0</v>
          </cell>
          <cell r="U9">
            <v>0</v>
          </cell>
          <cell r="V9">
            <v>0</v>
          </cell>
          <cell r="W9">
            <v>0</v>
          </cell>
          <cell r="X9">
            <v>0</v>
          </cell>
        </row>
        <row r="10">
          <cell r="A10">
            <v>43099</v>
          </cell>
          <cell r="B10">
            <v>12660926.054232493</v>
          </cell>
          <cell r="C10">
            <v>3166369.3152558361</v>
          </cell>
          <cell r="D10">
            <v>12660926.054232493</v>
          </cell>
          <cell r="E10">
            <v>163662</v>
          </cell>
          <cell r="F10">
            <v>163662</v>
          </cell>
          <cell r="G10">
            <v>359713</v>
          </cell>
          <cell r="H10">
            <v>179857</v>
          </cell>
          <cell r="I10">
            <v>310074</v>
          </cell>
          <cell r="J10">
            <v>155038</v>
          </cell>
          <cell r="K10">
            <v>466117</v>
          </cell>
          <cell r="L10">
            <v>155373</v>
          </cell>
          <cell r="M10">
            <v>2057137</v>
          </cell>
          <cell r="N10">
            <v>685714</v>
          </cell>
          <cell r="O10">
            <v>3557205</v>
          </cell>
          <cell r="P10">
            <v>778382</v>
          </cell>
          <cell r="Q10">
            <v>5747018.054232493</v>
          </cell>
          <cell r="R10">
            <v>1048343.315255836</v>
          </cell>
          <cell r="S10">
            <v>0</v>
          </cell>
          <cell r="T10">
            <v>0</v>
          </cell>
          <cell r="U10">
            <v>0</v>
          </cell>
          <cell r="V10">
            <v>0</v>
          </cell>
          <cell r="W10">
            <v>0</v>
          </cell>
          <cell r="X10">
            <v>0</v>
          </cell>
        </row>
        <row r="11">
          <cell r="A11">
            <v>43464</v>
          </cell>
          <cell r="B11">
            <v>9494556.7389766574</v>
          </cell>
          <cell r="C11">
            <v>3002704.3152558361</v>
          </cell>
          <cell r="D11">
            <v>9494556.7389766574</v>
          </cell>
          <cell r="E11">
            <v>0</v>
          </cell>
          <cell r="F11">
            <v>0</v>
          </cell>
          <cell r="G11">
            <v>179856</v>
          </cell>
          <cell r="H11">
            <v>179856</v>
          </cell>
          <cell r="I11">
            <v>155036</v>
          </cell>
          <cell r="J11">
            <v>155036</v>
          </cell>
          <cell r="K11">
            <v>310744</v>
          </cell>
          <cell r="L11">
            <v>155373</v>
          </cell>
          <cell r="M11">
            <v>1371423</v>
          </cell>
          <cell r="N11">
            <v>685714</v>
          </cell>
          <cell r="O11">
            <v>2778823</v>
          </cell>
          <cell r="P11">
            <v>778382</v>
          </cell>
          <cell r="Q11">
            <v>4698674.7389766574</v>
          </cell>
          <cell r="R11">
            <v>1048343.315255836</v>
          </cell>
          <cell r="S11">
            <v>0</v>
          </cell>
          <cell r="T11">
            <v>0</v>
          </cell>
          <cell r="U11">
            <v>0</v>
          </cell>
          <cell r="V11">
            <v>0</v>
          </cell>
          <cell r="W11">
            <v>0</v>
          </cell>
          <cell r="X11">
            <v>0</v>
          </cell>
        </row>
        <row r="12">
          <cell r="A12">
            <v>43829</v>
          </cell>
          <cell r="B12">
            <v>6491852.4237208217</v>
          </cell>
          <cell r="C12">
            <v>2667805.3152558361</v>
          </cell>
          <cell r="D12">
            <v>6491852.4237208217</v>
          </cell>
          <cell r="E12">
            <v>0</v>
          </cell>
          <cell r="F12">
            <v>0</v>
          </cell>
          <cell r="G12">
            <v>0</v>
          </cell>
          <cell r="H12">
            <v>0</v>
          </cell>
          <cell r="I12">
            <v>0</v>
          </cell>
          <cell r="J12">
            <v>0</v>
          </cell>
          <cell r="K12">
            <v>155371</v>
          </cell>
          <cell r="L12">
            <v>155371</v>
          </cell>
          <cell r="M12">
            <v>685709</v>
          </cell>
          <cell r="N12">
            <v>685709</v>
          </cell>
          <cell r="O12">
            <v>2000441</v>
          </cell>
          <cell r="P12">
            <v>778382</v>
          </cell>
          <cell r="Q12">
            <v>3650331.4237208213</v>
          </cell>
          <cell r="R12">
            <v>1048343.315255836</v>
          </cell>
          <cell r="S12">
            <v>0</v>
          </cell>
          <cell r="T12">
            <v>0</v>
          </cell>
          <cell r="U12">
            <v>0</v>
          </cell>
          <cell r="V12">
            <v>0</v>
          </cell>
          <cell r="W12">
            <v>0</v>
          </cell>
          <cell r="X12">
            <v>0</v>
          </cell>
        </row>
        <row r="13">
          <cell r="A13">
            <v>44194</v>
          </cell>
          <cell r="B13">
            <v>3824047.1084649852</v>
          </cell>
          <cell r="C13">
            <v>1826725.3152558361</v>
          </cell>
          <cell r="D13">
            <v>3824047.1084649856</v>
          </cell>
          <cell r="E13">
            <v>0</v>
          </cell>
          <cell r="F13">
            <v>0</v>
          </cell>
          <cell r="G13">
            <v>0</v>
          </cell>
          <cell r="H13">
            <v>0</v>
          </cell>
          <cell r="I13">
            <v>0</v>
          </cell>
          <cell r="J13">
            <v>0</v>
          </cell>
          <cell r="K13">
            <v>0</v>
          </cell>
          <cell r="L13">
            <v>0</v>
          </cell>
          <cell r="M13">
            <v>0</v>
          </cell>
          <cell r="N13">
            <v>0</v>
          </cell>
          <cell r="O13">
            <v>1222059</v>
          </cell>
          <cell r="P13">
            <v>778382</v>
          </cell>
          <cell r="Q13">
            <v>2601988.1084649852</v>
          </cell>
          <cell r="R13">
            <v>1048343.315255836</v>
          </cell>
          <cell r="S13">
            <v>0</v>
          </cell>
          <cell r="T13">
            <v>0</v>
          </cell>
          <cell r="U13">
            <v>0</v>
          </cell>
          <cell r="V13">
            <v>0</v>
          </cell>
          <cell r="W13">
            <v>0</v>
          </cell>
          <cell r="X13">
            <v>0</v>
          </cell>
        </row>
        <row r="14">
          <cell r="A14">
            <v>44559</v>
          </cell>
          <cell r="B14">
            <v>1997321.793209149</v>
          </cell>
          <cell r="C14">
            <v>1492020.3152558361</v>
          </cell>
          <cell r="D14">
            <v>1997321.7932091495</v>
          </cell>
          <cell r="E14">
            <v>0</v>
          </cell>
          <cell r="F14">
            <v>0</v>
          </cell>
          <cell r="G14">
            <v>0</v>
          </cell>
          <cell r="H14">
            <v>0</v>
          </cell>
          <cell r="I14">
            <v>0</v>
          </cell>
          <cell r="J14">
            <v>0</v>
          </cell>
          <cell r="K14">
            <v>0</v>
          </cell>
          <cell r="L14">
            <v>0</v>
          </cell>
          <cell r="M14">
            <v>0</v>
          </cell>
          <cell r="N14">
            <v>0</v>
          </cell>
          <cell r="O14">
            <v>443677</v>
          </cell>
          <cell r="P14">
            <v>443677</v>
          </cell>
          <cell r="Q14">
            <v>1553644.793209149</v>
          </cell>
          <cell r="R14">
            <v>1048343.315255836</v>
          </cell>
          <cell r="S14">
            <v>0</v>
          </cell>
          <cell r="T14">
            <v>0</v>
          </cell>
          <cell r="U14">
            <v>0</v>
          </cell>
          <cell r="V14">
            <v>0</v>
          </cell>
          <cell r="W14">
            <v>0</v>
          </cell>
          <cell r="X14">
            <v>0</v>
          </cell>
        </row>
        <row r="15">
          <cell r="A15">
            <v>44924</v>
          </cell>
          <cell r="B15">
            <v>505301.47795331303</v>
          </cell>
          <cell r="C15">
            <v>505301.47795331303</v>
          </cell>
          <cell r="D15">
            <v>505301.47795331338</v>
          </cell>
          <cell r="O15">
            <v>0</v>
          </cell>
          <cell r="P15">
            <v>0</v>
          </cell>
          <cell r="Q15">
            <v>505301.47795331303</v>
          </cell>
          <cell r="R15">
            <v>505301.47795331303</v>
          </cell>
          <cell r="S15">
            <v>0</v>
          </cell>
          <cell r="T15">
            <v>0</v>
          </cell>
          <cell r="W15">
            <v>0</v>
          </cell>
          <cell r="X15">
            <v>0</v>
          </cell>
        </row>
        <row r="16">
          <cell r="A16">
            <v>45289</v>
          </cell>
          <cell r="B16">
            <v>0</v>
          </cell>
          <cell r="C16">
            <v>0</v>
          </cell>
          <cell r="D16">
            <v>0</v>
          </cell>
          <cell r="O16">
            <v>0</v>
          </cell>
          <cell r="P16">
            <v>0</v>
          </cell>
          <cell r="Q16">
            <v>0</v>
          </cell>
          <cell r="R16">
            <v>0</v>
          </cell>
          <cell r="S16">
            <v>0</v>
          </cell>
          <cell r="T16">
            <v>0</v>
          </cell>
          <cell r="W16">
            <v>0</v>
          </cell>
          <cell r="X16">
            <v>0</v>
          </cell>
        </row>
        <row r="17">
          <cell r="A17">
            <v>45654</v>
          </cell>
          <cell r="B17">
            <v>0</v>
          </cell>
          <cell r="C17">
            <v>0</v>
          </cell>
          <cell r="D17">
            <v>0</v>
          </cell>
          <cell r="O17">
            <v>0</v>
          </cell>
          <cell r="P17">
            <v>0</v>
          </cell>
          <cell r="Q17">
            <v>0</v>
          </cell>
          <cell r="R17">
            <v>0</v>
          </cell>
          <cell r="S17">
            <v>0</v>
          </cell>
          <cell r="T17">
            <v>0</v>
          </cell>
          <cell r="W17">
            <v>0</v>
          </cell>
          <cell r="X17">
            <v>0</v>
          </cell>
        </row>
      </sheetData>
      <sheetData sheetId="3"/>
      <sheetData sheetId="4"/>
      <sheetData sheetId="5"/>
      <sheetData sheetId="6"/>
      <sheetData sheetId="7"/>
      <sheetData sheetId="8"/>
      <sheetData sheetId="9" refreshError="1"/>
      <sheetData sheetId="10"/>
      <sheetData sheetId="11"/>
      <sheetData sheetId="12">
        <row r="13">
          <cell r="A13">
            <v>2014</v>
          </cell>
          <cell r="B13">
            <v>14876638</v>
          </cell>
          <cell r="C13">
            <v>11022146</v>
          </cell>
          <cell r="D13">
            <v>6886862</v>
          </cell>
          <cell r="E13">
            <v>17645457</v>
          </cell>
          <cell r="F13">
            <v>1062429</v>
          </cell>
          <cell r="G13">
            <v>2768551</v>
          </cell>
          <cell r="H13">
            <v>6886862</v>
          </cell>
        </row>
        <row r="14">
          <cell r="A14">
            <v>2015</v>
          </cell>
          <cell r="B14">
            <v>15300188</v>
          </cell>
          <cell r="C14">
            <v>11287585</v>
          </cell>
          <cell r="D14">
            <v>8868944</v>
          </cell>
          <cell r="E14">
            <v>18319265</v>
          </cell>
          <cell r="F14">
            <v>1059059</v>
          </cell>
          <cell r="G14">
            <v>28325</v>
          </cell>
          <cell r="H14">
            <v>8868944</v>
          </cell>
        </row>
        <row r="15">
          <cell r="A15">
            <v>2016</v>
          </cell>
          <cell r="B15">
            <v>15978509</v>
          </cell>
          <cell r="C15">
            <v>11610892</v>
          </cell>
          <cell r="D15">
            <v>10891801</v>
          </cell>
          <cell r="E15">
            <v>19034746</v>
          </cell>
          <cell r="F15">
            <v>1060137</v>
          </cell>
          <cell r="G15">
            <v>28167</v>
          </cell>
          <cell r="H15">
            <v>10891801</v>
          </cell>
        </row>
        <row r="16">
          <cell r="A16">
            <v>2017</v>
          </cell>
          <cell r="B16">
            <v>17088207</v>
          </cell>
          <cell r="C16">
            <v>12032604</v>
          </cell>
          <cell r="D16">
            <v>12964519</v>
          </cell>
          <cell r="E16">
            <v>19909599</v>
          </cell>
          <cell r="F16">
            <v>1005919</v>
          </cell>
          <cell r="G16">
            <v>27983</v>
          </cell>
          <cell r="H16">
            <v>12964519</v>
          </cell>
        </row>
        <row r="17">
          <cell r="A17">
            <v>2018</v>
          </cell>
          <cell r="B17">
            <v>17969553</v>
          </cell>
          <cell r="C17">
            <v>12557355</v>
          </cell>
          <cell r="D17">
            <v>15237103</v>
          </cell>
          <cell r="E17">
            <v>20981610</v>
          </cell>
          <cell r="F17">
            <v>1018821</v>
          </cell>
          <cell r="G17">
            <v>27776</v>
          </cell>
          <cell r="H17">
            <v>15237103</v>
          </cell>
        </row>
        <row r="18">
          <cell r="A18">
            <v>2019</v>
          </cell>
          <cell r="B18">
            <v>18997442</v>
          </cell>
          <cell r="C18">
            <v>13028984</v>
          </cell>
          <cell r="D18">
            <v>17598148</v>
          </cell>
          <cell r="E18">
            <v>21965062</v>
          </cell>
          <cell r="F18">
            <v>1034789</v>
          </cell>
          <cell r="G18">
            <v>27538</v>
          </cell>
          <cell r="H18">
            <v>17598148</v>
          </cell>
        </row>
        <row r="19">
          <cell r="A19">
            <v>2020</v>
          </cell>
          <cell r="B19">
            <v>19930743</v>
          </cell>
          <cell r="C19">
            <v>13399422</v>
          </cell>
          <cell r="D19">
            <v>19839699</v>
          </cell>
          <cell r="E19">
            <v>23105116</v>
          </cell>
          <cell r="F19">
            <v>1058230</v>
          </cell>
          <cell r="G19">
            <v>27267</v>
          </cell>
          <cell r="H19">
            <v>19839699</v>
          </cell>
        </row>
        <row r="20">
          <cell r="A20">
            <v>2021</v>
          </cell>
          <cell r="B20">
            <v>20641514</v>
          </cell>
          <cell r="C20">
            <v>13901114</v>
          </cell>
          <cell r="D20">
            <v>22174089</v>
          </cell>
          <cell r="E20">
            <v>24170858</v>
          </cell>
          <cell r="F20">
            <v>1082155</v>
          </cell>
          <cell r="G20">
            <v>26959</v>
          </cell>
          <cell r="H20">
            <v>22174089</v>
          </cell>
        </row>
        <row r="21">
          <cell r="A21">
            <v>2022</v>
          </cell>
          <cell r="B21">
            <v>21231296</v>
          </cell>
          <cell r="C21">
            <v>14330108</v>
          </cell>
          <cell r="D21">
            <v>24546758</v>
          </cell>
          <cell r="E21">
            <v>25478502</v>
          </cell>
          <cell r="F21">
            <v>1085137</v>
          </cell>
          <cell r="G21">
            <v>26612</v>
          </cell>
          <cell r="H21">
            <v>24546758</v>
          </cell>
        </row>
        <row r="22">
          <cell r="A22">
            <v>2023</v>
          </cell>
          <cell r="B22">
            <v>21601106</v>
          </cell>
          <cell r="C22">
            <v>14713588</v>
          </cell>
          <cell r="D22">
            <v>26889611</v>
          </cell>
          <cell r="E22">
            <v>26619649</v>
          </cell>
          <cell r="F22">
            <v>1142669</v>
          </cell>
          <cell r="G22">
            <v>26220</v>
          </cell>
          <cell r="H22">
            <v>26889611</v>
          </cell>
        </row>
        <row r="23">
          <cell r="A23">
            <v>2024</v>
          </cell>
          <cell r="B23">
            <v>21768468</v>
          </cell>
          <cell r="C23">
            <v>15133919</v>
          </cell>
          <cell r="D23">
            <v>29254212</v>
          </cell>
          <cell r="E23">
            <v>27653479</v>
          </cell>
          <cell r="F23">
            <v>1149099</v>
          </cell>
          <cell r="G23">
            <v>25776</v>
          </cell>
          <cell r="H23">
            <v>29254212</v>
          </cell>
        </row>
        <row r="24">
          <cell r="A24">
            <v>2025</v>
          </cell>
          <cell r="B24">
            <v>21863381</v>
          </cell>
          <cell r="C24">
            <v>15463055</v>
          </cell>
          <cell r="D24">
            <v>31391857</v>
          </cell>
          <cell r="E24">
            <v>28522732</v>
          </cell>
          <cell r="F24">
            <v>1162094</v>
          </cell>
          <cell r="G24">
            <v>25281</v>
          </cell>
          <cell r="H24">
            <v>31391857</v>
          </cell>
        </row>
        <row r="25">
          <cell r="A25">
            <v>2026</v>
          </cell>
          <cell r="B25">
            <v>21823798</v>
          </cell>
          <cell r="C25">
            <v>15587723</v>
          </cell>
          <cell r="D25">
            <v>33426495</v>
          </cell>
          <cell r="E25">
            <v>29360150</v>
          </cell>
          <cell r="F25">
            <v>1152848</v>
          </cell>
          <cell r="G25">
            <v>24724</v>
          </cell>
          <cell r="H25">
            <v>33426495</v>
          </cell>
        </row>
        <row r="26">
          <cell r="A26">
            <v>2027</v>
          </cell>
          <cell r="B26">
            <v>21539246</v>
          </cell>
          <cell r="C26">
            <v>15693524</v>
          </cell>
          <cell r="D26">
            <v>35311732</v>
          </cell>
          <cell r="E26">
            <v>30064344</v>
          </cell>
          <cell r="F26">
            <v>1140572</v>
          </cell>
          <cell r="G26">
            <v>24107</v>
          </cell>
          <cell r="H26">
            <v>35311732</v>
          </cell>
        </row>
        <row r="27">
          <cell r="A27">
            <v>2028</v>
          </cell>
          <cell r="B27">
            <v>21186309</v>
          </cell>
          <cell r="C27">
            <v>15743627</v>
          </cell>
          <cell r="D27">
            <v>37024377</v>
          </cell>
          <cell r="E27">
            <v>30506968</v>
          </cell>
          <cell r="F27">
            <v>1127058</v>
          </cell>
          <cell r="G27">
            <v>23421</v>
          </cell>
          <cell r="H27">
            <v>37024377</v>
          </cell>
        </row>
        <row r="28">
          <cell r="A28">
            <v>2029</v>
          </cell>
          <cell r="B28">
            <v>20813802</v>
          </cell>
          <cell r="C28">
            <v>15652945</v>
          </cell>
          <cell r="D28">
            <v>38515524</v>
          </cell>
          <cell r="E28">
            <v>30932838</v>
          </cell>
          <cell r="F28">
            <v>1124946</v>
          </cell>
          <cell r="G28">
            <v>22666</v>
          </cell>
          <cell r="H28">
            <v>38515524</v>
          </cell>
        </row>
        <row r="29">
          <cell r="A29">
            <v>2030</v>
          </cell>
          <cell r="B29">
            <v>20390783</v>
          </cell>
          <cell r="C29">
            <v>15509165</v>
          </cell>
          <cell r="D29">
            <v>39791402</v>
          </cell>
          <cell r="E29">
            <v>31179154</v>
          </cell>
          <cell r="F29">
            <v>1117619</v>
          </cell>
          <cell r="G29">
            <v>21841</v>
          </cell>
          <cell r="H29">
            <v>39791402</v>
          </cell>
        </row>
        <row r="30">
          <cell r="A30">
            <v>2031</v>
          </cell>
          <cell r="B30">
            <v>19954577</v>
          </cell>
          <cell r="C30">
            <v>15344569</v>
          </cell>
          <cell r="D30">
            <v>40897664</v>
          </cell>
          <cell r="E30">
            <v>31302404</v>
          </cell>
          <cell r="F30">
            <v>1099564</v>
          </cell>
          <cell r="G30">
            <v>20944</v>
          </cell>
          <cell r="H30">
            <v>40897664</v>
          </cell>
        </row>
        <row r="31">
          <cell r="A31">
            <v>2032</v>
          </cell>
          <cell r="B31">
            <v>19489619</v>
          </cell>
          <cell r="C31">
            <v>15116563</v>
          </cell>
          <cell r="D31">
            <v>41767892</v>
          </cell>
          <cell r="E31">
            <v>31292079</v>
          </cell>
          <cell r="F31">
            <v>1084450</v>
          </cell>
          <cell r="G31">
            <v>19976</v>
          </cell>
          <cell r="H31">
            <v>41767892</v>
          </cell>
        </row>
        <row r="32">
          <cell r="A32">
            <v>2033</v>
          </cell>
          <cell r="B32">
            <v>18982645</v>
          </cell>
          <cell r="C32">
            <v>14860134</v>
          </cell>
          <cell r="D32">
            <v>42372821</v>
          </cell>
          <cell r="E32">
            <v>31232921</v>
          </cell>
          <cell r="F32">
            <v>1062760</v>
          </cell>
          <cell r="G32">
            <v>18939</v>
          </cell>
          <cell r="H32">
            <v>42372821</v>
          </cell>
        </row>
        <row r="33">
          <cell r="A33">
            <v>2034</v>
          </cell>
          <cell r="B33">
            <v>18471701</v>
          </cell>
          <cell r="C33">
            <v>14575947</v>
          </cell>
          <cell r="D33">
            <v>42857631</v>
          </cell>
          <cell r="E33">
            <v>31136178</v>
          </cell>
          <cell r="F33">
            <v>1039050</v>
          </cell>
          <cell r="G33">
            <v>17842</v>
          </cell>
          <cell r="H33">
            <v>42857631</v>
          </cell>
        </row>
        <row r="34">
          <cell r="A34">
            <v>2035</v>
          </cell>
          <cell r="B34">
            <v>17955917</v>
          </cell>
          <cell r="C34">
            <v>14254801</v>
          </cell>
          <cell r="D34">
            <v>43183299</v>
          </cell>
          <cell r="E34">
            <v>30923349</v>
          </cell>
          <cell r="F34">
            <v>1013230</v>
          </cell>
          <cell r="G34">
            <v>16690</v>
          </cell>
          <cell r="H34">
            <v>43183299</v>
          </cell>
        </row>
        <row r="35">
          <cell r="A35">
            <v>2036</v>
          </cell>
          <cell r="B35">
            <v>17463815</v>
          </cell>
          <cell r="C35">
            <v>13923004</v>
          </cell>
          <cell r="D35">
            <v>43332643</v>
          </cell>
          <cell r="E35">
            <v>30633535</v>
          </cell>
          <cell r="F35">
            <v>985223</v>
          </cell>
          <cell r="G35">
            <v>15496</v>
          </cell>
          <cell r="H35">
            <v>43332643</v>
          </cell>
        </row>
        <row r="36">
          <cell r="A36">
            <v>2037</v>
          </cell>
          <cell r="B36">
            <v>16932593</v>
          </cell>
          <cell r="C36">
            <v>13586418</v>
          </cell>
          <cell r="D36">
            <v>43374765</v>
          </cell>
          <cell r="E36">
            <v>30288083</v>
          </cell>
          <cell r="F36">
            <v>954945</v>
          </cell>
          <cell r="G36">
            <v>14267</v>
          </cell>
          <cell r="H36">
            <v>43374765</v>
          </cell>
        </row>
        <row r="37">
          <cell r="A37">
            <v>2038</v>
          </cell>
          <cell r="B37">
            <v>16405745</v>
          </cell>
          <cell r="C37">
            <v>13249689</v>
          </cell>
          <cell r="D37">
            <v>43224203</v>
          </cell>
          <cell r="E37">
            <v>29837344</v>
          </cell>
          <cell r="F37">
            <v>922373</v>
          </cell>
          <cell r="G37">
            <v>13023</v>
          </cell>
          <cell r="H37">
            <v>43224203</v>
          </cell>
        </row>
        <row r="38">
          <cell r="A38">
            <v>2039</v>
          </cell>
          <cell r="B38">
            <v>15830244</v>
          </cell>
          <cell r="C38">
            <v>12878184</v>
          </cell>
          <cell r="D38">
            <v>42939670</v>
          </cell>
          <cell r="E38">
            <v>29339354</v>
          </cell>
          <cell r="F38">
            <v>887522</v>
          </cell>
          <cell r="G38">
            <v>11774</v>
          </cell>
          <cell r="H38">
            <v>42939670</v>
          </cell>
        </row>
        <row r="39">
          <cell r="A39">
            <v>2040</v>
          </cell>
          <cell r="B39">
            <v>15227104</v>
          </cell>
          <cell r="C39">
            <v>12490344</v>
          </cell>
          <cell r="D39">
            <v>42474592</v>
          </cell>
          <cell r="E39">
            <v>28825966</v>
          </cell>
          <cell r="F39">
            <v>850432</v>
          </cell>
          <cell r="G39">
            <v>10543</v>
          </cell>
          <cell r="H39">
            <v>42474592</v>
          </cell>
        </row>
        <row r="40">
          <cell r="A40">
            <v>2041</v>
          </cell>
          <cell r="B40">
            <v>14610214</v>
          </cell>
          <cell r="C40">
            <v>12107527</v>
          </cell>
          <cell r="D40">
            <v>41912251</v>
          </cell>
          <cell r="E40">
            <v>28247424</v>
          </cell>
          <cell r="F40">
            <v>811192</v>
          </cell>
          <cell r="G40">
            <v>9340</v>
          </cell>
          <cell r="H40">
            <v>41912251</v>
          </cell>
        </row>
        <row r="41">
          <cell r="A41">
            <v>2042</v>
          </cell>
          <cell r="B41">
            <v>13997706</v>
          </cell>
          <cell r="C41">
            <v>11693225</v>
          </cell>
          <cell r="D41">
            <v>41237523</v>
          </cell>
          <cell r="E41">
            <v>27575902</v>
          </cell>
          <cell r="F41">
            <v>769954</v>
          </cell>
          <cell r="G41">
            <v>8174</v>
          </cell>
          <cell r="H41">
            <v>41237523</v>
          </cell>
        </row>
        <row r="42">
          <cell r="A42">
            <v>2043</v>
          </cell>
          <cell r="B42">
            <v>13333357</v>
          </cell>
          <cell r="C42">
            <v>11278343</v>
          </cell>
          <cell r="D42">
            <v>40279188</v>
          </cell>
          <cell r="E42">
            <v>26777308</v>
          </cell>
          <cell r="F42">
            <v>726950</v>
          </cell>
          <cell r="G42">
            <v>7065</v>
          </cell>
          <cell r="H42">
            <v>40279188</v>
          </cell>
        </row>
        <row r="43">
          <cell r="A43">
            <v>2044</v>
          </cell>
          <cell r="B43">
            <v>12644830</v>
          </cell>
          <cell r="C43">
            <v>10839547</v>
          </cell>
          <cell r="D43">
            <v>39257008</v>
          </cell>
          <cell r="E43">
            <v>25949009</v>
          </cell>
          <cell r="F43">
            <v>682501</v>
          </cell>
          <cell r="G43">
            <v>6029</v>
          </cell>
          <cell r="H43">
            <v>39257008</v>
          </cell>
        </row>
        <row r="44">
          <cell r="A44">
            <v>2045</v>
          </cell>
          <cell r="B44">
            <v>11941314</v>
          </cell>
          <cell r="C44">
            <v>10374505</v>
          </cell>
          <cell r="D44">
            <v>38094868</v>
          </cell>
          <cell r="E44">
            <v>25044134</v>
          </cell>
          <cell r="F44">
            <v>636961</v>
          </cell>
          <cell r="G44">
            <v>5078</v>
          </cell>
          <cell r="H44">
            <v>38094868</v>
          </cell>
        </row>
        <row r="45">
          <cell r="A45">
            <v>2046</v>
          </cell>
          <cell r="B45">
            <v>11246872</v>
          </cell>
          <cell r="C45">
            <v>9929550</v>
          </cell>
          <cell r="D45">
            <v>36781855</v>
          </cell>
          <cell r="E45">
            <v>24077699</v>
          </cell>
          <cell r="F45">
            <v>590738</v>
          </cell>
          <cell r="G45">
            <v>4215</v>
          </cell>
          <cell r="H45">
            <v>36781855</v>
          </cell>
        </row>
        <row r="46">
          <cell r="A46">
            <v>2047</v>
          </cell>
          <cell r="B46">
            <v>10527385</v>
          </cell>
          <cell r="C46">
            <v>9471536</v>
          </cell>
          <cell r="D46">
            <v>35397624</v>
          </cell>
          <cell r="E46">
            <v>23042562</v>
          </cell>
          <cell r="F46">
            <v>544304</v>
          </cell>
          <cell r="G46">
            <v>3448</v>
          </cell>
          <cell r="H46">
            <v>35397624</v>
          </cell>
        </row>
        <row r="47">
          <cell r="A47">
            <v>2048</v>
          </cell>
          <cell r="B47">
            <v>9796772</v>
          </cell>
          <cell r="C47">
            <v>8983427</v>
          </cell>
          <cell r="D47">
            <v>33921814</v>
          </cell>
          <cell r="E47">
            <v>21960546</v>
          </cell>
          <cell r="F47">
            <v>498155</v>
          </cell>
          <cell r="G47">
            <v>2780</v>
          </cell>
          <cell r="H47">
            <v>33921814</v>
          </cell>
        </row>
        <row r="48">
          <cell r="A48">
            <v>2049</v>
          </cell>
          <cell r="B48">
            <v>9076071</v>
          </cell>
          <cell r="C48">
            <v>8494448</v>
          </cell>
          <cell r="D48">
            <v>32362381</v>
          </cell>
          <cell r="E48">
            <v>20843613</v>
          </cell>
          <cell r="F48">
            <v>452781</v>
          </cell>
          <cell r="G48">
            <v>2200</v>
          </cell>
          <cell r="H48">
            <v>32362381</v>
          </cell>
        </row>
        <row r="49">
          <cell r="A49">
            <v>2050</v>
          </cell>
          <cell r="B49">
            <v>8379749</v>
          </cell>
          <cell r="C49">
            <v>8004880</v>
          </cell>
          <cell r="D49">
            <v>30744033</v>
          </cell>
          <cell r="E49">
            <v>19709005</v>
          </cell>
          <cell r="F49">
            <v>408656</v>
          </cell>
          <cell r="G49">
            <v>1714</v>
          </cell>
          <cell r="H49">
            <v>30744033</v>
          </cell>
        </row>
        <row r="50">
          <cell r="A50">
            <v>2051</v>
          </cell>
          <cell r="B50">
            <v>7702500</v>
          </cell>
          <cell r="C50">
            <v>7516781</v>
          </cell>
          <cell r="D50">
            <v>29087480</v>
          </cell>
          <cell r="E50">
            <v>18568816</v>
          </cell>
          <cell r="F50">
            <v>366257</v>
          </cell>
          <cell r="G50">
            <v>1311</v>
          </cell>
          <cell r="H50">
            <v>29087480</v>
          </cell>
        </row>
        <row r="51">
          <cell r="A51">
            <v>2052</v>
          </cell>
          <cell r="B51">
            <v>7054249</v>
          </cell>
          <cell r="C51">
            <v>7035420</v>
          </cell>
          <cell r="D51">
            <v>27407374</v>
          </cell>
          <cell r="E51">
            <v>17429350</v>
          </cell>
          <cell r="F51">
            <v>325938</v>
          </cell>
          <cell r="G51">
            <v>985</v>
          </cell>
          <cell r="H51">
            <v>27407374</v>
          </cell>
        </row>
        <row r="52">
          <cell r="A52">
            <v>2053</v>
          </cell>
          <cell r="B52">
            <v>6438262</v>
          </cell>
          <cell r="C52">
            <v>6562366</v>
          </cell>
          <cell r="D52">
            <v>25718533</v>
          </cell>
          <cell r="E52">
            <v>16298466</v>
          </cell>
          <cell r="F52">
            <v>288024</v>
          </cell>
          <cell r="G52">
            <v>725</v>
          </cell>
          <cell r="H52">
            <v>25718533</v>
          </cell>
        </row>
        <row r="53">
          <cell r="A53">
            <v>2054</v>
          </cell>
          <cell r="B53">
            <v>5856526</v>
          </cell>
          <cell r="C53">
            <v>6099169</v>
          </cell>
          <cell r="D53">
            <v>24033157</v>
          </cell>
          <cell r="E53">
            <v>15182447</v>
          </cell>
          <cell r="F53">
            <v>252739</v>
          </cell>
          <cell r="G53">
            <v>526</v>
          </cell>
          <cell r="H53">
            <v>24033157</v>
          </cell>
        </row>
        <row r="54">
          <cell r="A54">
            <v>2055</v>
          </cell>
          <cell r="B54">
            <v>5313623</v>
          </cell>
          <cell r="C54">
            <v>5647278</v>
          </cell>
          <cell r="D54">
            <v>22363427</v>
          </cell>
          <cell r="E54">
            <v>14087923</v>
          </cell>
          <cell r="F54">
            <v>220231</v>
          </cell>
          <cell r="G54">
            <v>374</v>
          </cell>
          <cell r="H54">
            <v>22363427</v>
          </cell>
        </row>
        <row r="55">
          <cell r="A55">
            <v>2056</v>
          </cell>
          <cell r="B55">
            <v>4809763</v>
          </cell>
          <cell r="C55">
            <v>5208940</v>
          </cell>
          <cell r="D55">
            <v>20719623</v>
          </cell>
          <cell r="E55">
            <v>13021351</v>
          </cell>
          <cell r="F55">
            <v>190553</v>
          </cell>
          <cell r="G55">
            <v>260</v>
          </cell>
          <cell r="H55">
            <v>20719623</v>
          </cell>
        </row>
        <row r="56">
          <cell r="A56">
            <v>2057</v>
          </cell>
          <cell r="B56">
            <v>4344596</v>
          </cell>
          <cell r="C56">
            <v>4786794</v>
          </cell>
          <cell r="D56">
            <v>19113379</v>
          </cell>
          <cell r="E56">
            <v>11988583</v>
          </cell>
          <cell r="F56">
            <v>163706</v>
          </cell>
          <cell r="G56">
            <v>178</v>
          </cell>
          <cell r="H56">
            <v>19113379</v>
          </cell>
        </row>
        <row r="57">
          <cell r="A57">
            <v>2058</v>
          </cell>
          <cell r="B57">
            <v>3918486</v>
          </cell>
          <cell r="C57">
            <v>4382397</v>
          </cell>
          <cell r="D57">
            <v>17553633</v>
          </cell>
          <cell r="E57">
            <v>10994594</v>
          </cell>
          <cell r="F57">
            <v>139634</v>
          </cell>
          <cell r="G57">
            <v>117</v>
          </cell>
          <cell r="H57">
            <v>17553633</v>
          </cell>
        </row>
        <row r="58">
          <cell r="A58">
            <v>2059</v>
          </cell>
          <cell r="B58">
            <v>3530770</v>
          </cell>
          <cell r="C58">
            <v>3997626</v>
          </cell>
          <cell r="D58">
            <v>16050223</v>
          </cell>
          <cell r="E58">
            <v>10044942</v>
          </cell>
          <cell r="F58">
            <v>118260</v>
          </cell>
          <cell r="G58">
            <v>77</v>
          </cell>
          <cell r="H58">
            <v>16050223</v>
          </cell>
        </row>
        <row r="59">
          <cell r="A59">
            <v>2060</v>
          </cell>
          <cell r="B59">
            <v>3180298</v>
          </cell>
          <cell r="C59">
            <v>3634532</v>
          </cell>
          <cell r="D59">
            <v>14610762</v>
          </cell>
          <cell r="E59">
            <v>9142347</v>
          </cell>
          <cell r="F59">
            <v>99436</v>
          </cell>
          <cell r="G59">
            <v>49</v>
          </cell>
          <cell r="H59">
            <v>14610762</v>
          </cell>
        </row>
        <row r="60">
          <cell r="A60">
            <v>2061</v>
          </cell>
          <cell r="B60">
            <v>2863214</v>
          </cell>
          <cell r="C60">
            <v>3293437</v>
          </cell>
          <cell r="D60">
            <v>13241516</v>
          </cell>
          <cell r="E60">
            <v>8290112</v>
          </cell>
          <cell r="F60">
            <v>83007</v>
          </cell>
          <cell r="G60">
            <v>30</v>
          </cell>
          <cell r="H60">
            <v>13241516</v>
          </cell>
        </row>
        <row r="61">
          <cell r="A61">
            <v>2062</v>
          </cell>
          <cell r="B61">
            <v>2577271</v>
          </cell>
          <cell r="C61">
            <v>2975436</v>
          </cell>
          <cell r="D61">
            <v>11947249</v>
          </cell>
          <cell r="E61">
            <v>7489643</v>
          </cell>
          <cell r="F61">
            <v>68775</v>
          </cell>
          <cell r="G61">
            <v>19</v>
          </cell>
          <cell r="H61">
            <v>11947249</v>
          </cell>
        </row>
        <row r="62">
          <cell r="A62">
            <v>2063</v>
          </cell>
          <cell r="B62">
            <v>2319159</v>
          </cell>
          <cell r="C62">
            <v>2680447</v>
          </cell>
          <cell r="D62">
            <v>10731865</v>
          </cell>
          <cell r="E62">
            <v>6742334</v>
          </cell>
          <cell r="F62">
            <v>56523</v>
          </cell>
          <cell r="G62">
            <v>11</v>
          </cell>
          <cell r="H62">
            <v>10731865</v>
          </cell>
        </row>
        <row r="63">
          <cell r="A63">
            <v>2064</v>
          </cell>
          <cell r="B63">
            <v>2087172</v>
          </cell>
          <cell r="C63">
            <v>2408111</v>
          </cell>
          <cell r="D63">
            <v>9597131</v>
          </cell>
          <cell r="E63">
            <v>6047703</v>
          </cell>
          <cell r="F63">
            <v>46061</v>
          </cell>
          <cell r="G63">
            <v>6</v>
          </cell>
          <cell r="H63">
            <v>9597131</v>
          </cell>
        </row>
        <row r="64">
          <cell r="A64">
            <v>2065</v>
          </cell>
          <cell r="B64">
            <v>1877044</v>
          </cell>
          <cell r="C64">
            <v>2157561</v>
          </cell>
          <cell r="D64">
            <v>8544663</v>
          </cell>
          <cell r="E64">
            <v>5405362</v>
          </cell>
          <cell r="F64">
            <v>37220</v>
          </cell>
          <cell r="G64">
            <v>3</v>
          </cell>
          <cell r="H64">
            <v>8544663</v>
          </cell>
        </row>
        <row r="65">
          <cell r="A65">
            <v>2066</v>
          </cell>
          <cell r="B65">
            <v>1686411</v>
          </cell>
          <cell r="C65">
            <v>1927917</v>
          </cell>
          <cell r="D65">
            <v>7573520</v>
          </cell>
          <cell r="E65">
            <v>4813276</v>
          </cell>
          <cell r="F65">
            <v>29807</v>
          </cell>
          <cell r="G65">
            <v>1</v>
          </cell>
          <cell r="H65">
            <v>7573520</v>
          </cell>
        </row>
        <row r="66">
          <cell r="A66">
            <v>2067</v>
          </cell>
          <cell r="B66">
            <v>1512840</v>
          </cell>
          <cell r="C66">
            <v>1717801</v>
          </cell>
          <cell r="D66">
            <v>6682604</v>
          </cell>
          <cell r="E66">
            <v>4269580</v>
          </cell>
          <cell r="F66">
            <v>23661</v>
          </cell>
          <cell r="G66">
            <v>1</v>
          </cell>
          <cell r="H66">
            <v>6682604</v>
          </cell>
        </row>
        <row r="67">
          <cell r="A67">
            <v>2068</v>
          </cell>
          <cell r="B67">
            <v>1353455</v>
          </cell>
          <cell r="C67">
            <v>1525753</v>
          </cell>
          <cell r="D67">
            <v>5868616</v>
          </cell>
          <cell r="E67">
            <v>3772276</v>
          </cell>
          <cell r="F67">
            <v>18618</v>
          </cell>
          <cell r="G67">
            <v>0</v>
          </cell>
          <cell r="H67">
            <v>5868616</v>
          </cell>
        </row>
        <row r="68">
          <cell r="A68">
            <v>2069</v>
          </cell>
          <cell r="B68">
            <v>1207186</v>
          </cell>
          <cell r="C68">
            <v>1350435</v>
          </cell>
          <cell r="D68">
            <v>5128403</v>
          </cell>
          <cell r="E68">
            <v>3318730</v>
          </cell>
          <cell r="F68">
            <v>14503</v>
          </cell>
          <cell r="G68">
            <v>0</v>
          </cell>
          <cell r="H68">
            <v>5128403</v>
          </cell>
        </row>
        <row r="69">
          <cell r="A69">
            <v>2070</v>
          </cell>
          <cell r="B69">
            <v>1072612</v>
          </cell>
          <cell r="C69">
            <v>1190608</v>
          </cell>
          <cell r="D69">
            <v>4458604</v>
          </cell>
          <cell r="E69">
            <v>2906171</v>
          </cell>
          <cell r="F69">
            <v>11188</v>
          </cell>
          <cell r="G69">
            <v>0</v>
          </cell>
          <cell r="H69">
            <v>4458604</v>
          </cell>
        </row>
        <row r="70">
          <cell r="A70">
            <v>2071</v>
          </cell>
          <cell r="B70">
            <v>947990</v>
          </cell>
          <cell r="C70">
            <v>1044909</v>
          </cell>
          <cell r="D70">
            <v>3854702</v>
          </cell>
          <cell r="E70">
            <v>2532186</v>
          </cell>
          <cell r="F70">
            <v>8532</v>
          </cell>
          <cell r="G70">
            <v>0</v>
          </cell>
          <cell r="H70">
            <v>3854702</v>
          </cell>
        </row>
        <row r="71">
          <cell r="A71">
            <v>2072</v>
          </cell>
          <cell r="B71">
            <v>833018</v>
          </cell>
          <cell r="C71">
            <v>912465</v>
          </cell>
          <cell r="D71">
            <v>3312785</v>
          </cell>
          <cell r="E71">
            <v>2194053</v>
          </cell>
          <cell r="F71">
            <v>6431</v>
          </cell>
          <cell r="G71">
            <v>0</v>
          </cell>
          <cell r="H71">
            <v>3312785</v>
          </cell>
        </row>
        <row r="72">
          <cell r="A72">
            <v>2073</v>
          </cell>
          <cell r="B72">
            <v>726779</v>
          </cell>
          <cell r="C72">
            <v>791973</v>
          </cell>
          <cell r="D72">
            <v>2828209</v>
          </cell>
          <cell r="E72">
            <v>1889103</v>
          </cell>
          <cell r="F72">
            <v>4788</v>
          </cell>
          <cell r="G72">
            <v>0</v>
          </cell>
          <cell r="H72">
            <v>2828209</v>
          </cell>
        </row>
        <row r="73">
          <cell r="A73">
            <v>2074</v>
          </cell>
          <cell r="B73">
            <v>629039</v>
          </cell>
          <cell r="C73">
            <v>682718</v>
          </cell>
          <cell r="D73">
            <v>2397542</v>
          </cell>
          <cell r="E73">
            <v>1615078</v>
          </cell>
          <cell r="F73">
            <v>3528</v>
          </cell>
          <cell r="G73">
            <v>0</v>
          </cell>
          <cell r="H73">
            <v>2397542</v>
          </cell>
        </row>
        <row r="74">
          <cell r="A74">
            <v>2075</v>
          </cell>
          <cell r="B74">
            <v>539647</v>
          </cell>
          <cell r="C74">
            <v>584060</v>
          </cell>
          <cell r="D74">
            <v>2016392</v>
          </cell>
          <cell r="E74">
            <v>1370149</v>
          </cell>
          <cell r="F74">
            <v>2557</v>
          </cell>
          <cell r="G74">
            <v>0</v>
          </cell>
          <cell r="H74">
            <v>2016392</v>
          </cell>
        </row>
        <row r="75">
          <cell r="A75">
            <v>2076</v>
          </cell>
          <cell r="B75">
            <v>458577</v>
          </cell>
          <cell r="C75">
            <v>495452</v>
          </cell>
          <cell r="D75">
            <v>1681191</v>
          </cell>
          <cell r="E75">
            <v>1152423</v>
          </cell>
          <cell r="F75">
            <v>1825</v>
          </cell>
          <cell r="G75">
            <v>0</v>
          </cell>
          <cell r="H75">
            <v>1681191</v>
          </cell>
        </row>
        <row r="76">
          <cell r="A76">
            <v>2077</v>
          </cell>
          <cell r="B76">
            <v>385633</v>
          </cell>
          <cell r="C76">
            <v>416156</v>
          </cell>
          <cell r="D76">
            <v>1388856</v>
          </cell>
          <cell r="E76">
            <v>960142</v>
          </cell>
          <cell r="F76">
            <v>1285</v>
          </cell>
          <cell r="G76">
            <v>0</v>
          </cell>
          <cell r="H76">
            <v>1388856</v>
          </cell>
        </row>
        <row r="77">
          <cell r="A77">
            <v>2078</v>
          </cell>
          <cell r="B77">
            <v>320561</v>
          </cell>
          <cell r="C77">
            <v>345893</v>
          </cell>
          <cell r="D77">
            <v>1135912</v>
          </cell>
          <cell r="E77">
            <v>791542</v>
          </cell>
          <cell r="F77">
            <v>895</v>
          </cell>
          <cell r="G77">
            <v>0</v>
          </cell>
          <cell r="H77">
            <v>1135912</v>
          </cell>
        </row>
        <row r="78">
          <cell r="A78">
            <v>2079</v>
          </cell>
          <cell r="B78">
            <v>263523</v>
          </cell>
          <cell r="C78">
            <v>284208</v>
          </cell>
          <cell r="D78">
            <v>918970</v>
          </cell>
          <cell r="E78">
            <v>645060</v>
          </cell>
          <cell r="F78">
            <v>610</v>
          </cell>
          <cell r="G78">
            <v>0</v>
          </cell>
          <cell r="H78">
            <v>918970</v>
          </cell>
        </row>
        <row r="79">
          <cell r="A79">
            <v>2080</v>
          </cell>
          <cell r="B79">
            <v>213579</v>
          </cell>
          <cell r="C79">
            <v>230440</v>
          </cell>
          <cell r="D79">
            <v>734748</v>
          </cell>
          <cell r="E79">
            <v>519473</v>
          </cell>
          <cell r="F79">
            <v>406</v>
          </cell>
          <cell r="G79">
            <v>0</v>
          </cell>
          <cell r="H79">
            <v>734748</v>
          </cell>
        </row>
        <row r="80">
          <cell r="A80">
            <v>2081</v>
          </cell>
          <cell r="B80">
            <v>170946</v>
          </cell>
          <cell r="C80">
            <v>184320</v>
          </cell>
          <cell r="D80">
            <v>580234</v>
          </cell>
          <cell r="E80">
            <v>413002</v>
          </cell>
          <cell r="F80">
            <v>264</v>
          </cell>
          <cell r="G80">
            <v>0</v>
          </cell>
          <cell r="H80">
            <v>580234</v>
          </cell>
        </row>
        <row r="81">
          <cell r="A81">
            <v>2082</v>
          </cell>
          <cell r="B81">
            <v>134714</v>
          </cell>
          <cell r="C81">
            <v>145326</v>
          </cell>
          <cell r="D81">
            <v>452121</v>
          </cell>
          <cell r="E81">
            <v>323564</v>
          </cell>
          <cell r="F81">
            <v>168</v>
          </cell>
          <cell r="G81">
            <v>0</v>
          </cell>
          <cell r="H81">
            <v>452121</v>
          </cell>
        </row>
        <row r="82">
          <cell r="A82">
            <v>2083</v>
          </cell>
          <cell r="B82">
            <v>104489</v>
          </cell>
          <cell r="C82">
            <v>112750</v>
          </cell>
          <cell r="D82">
            <v>347287</v>
          </cell>
          <cell r="E82">
            <v>249984</v>
          </cell>
          <cell r="F82">
            <v>104</v>
          </cell>
          <cell r="G82">
            <v>0</v>
          </cell>
          <cell r="H82">
            <v>347287</v>
          </cell>
        </row>
        <row r="83">
          <cell r="A83">
            <v>2084</v>
          </cell>
          <cell r="B83">
            <v>79731</v>
          </cell>
          <cell r="C83">
            <v>86095</v>
          </cell>
          <cell r="D83">
            <v>263097</v>
          </cell>
          <cell r="E83">
            <v>190266</v>
          </cell>
          <cell r="F83">
            <v>61</v>
          </cell>
          <cell r="G83">
            <v>0</v>
          </cell>
          <cell r="H83">
            <v>263097</v>
          </cell>
        </row>
        <row r="84">
          <cell r="A84">
            <v>2085</v>
          </cell>
          <cell r="B84">
            <v>59720</v>
          </cell>
          <cell r="C84">
            <v>64581</v>
          </cell>
          <cell r="D84">
            <v>196073</v>
          </cell>
          <cell r="E84">
            <v>142429</v>
          </cell>
          <cell r="F84">
            <v>37</v>
          </cell>
          <cell r="G84">
            <v>0</v>
          </cell>
          <cell r="H84">
            <v>196073</v>
          </cell>
        </row>
        <row r="85">
          <cell r="A85">
            <v>2086</v>
          </cell>
          <cell r="B85">
            <v>44019</v>
          </cell>
          <cell r="C85">
            <v>47524</v>
          </cell>
          <cell r="D85">
            <v>143657</v>
          </cell>
          <cell r="E85">
            <v>104875</v>
          </cell>
          <cell r="F85">
            <v>21</v>
          </cell>
          <cell r="G85">
            <v>0</v>
          </cell>
          <cell r="H85">
            <v>143657</v>
          </cell>
        </row>
        <row r="86">
          <cell r="A86">
            <v>2087</v>
          </cell>
          <cell r="B86">
            <v>31664</v>
          </cell>
          <cell r="C86">
            <v>34309</v>
          </cell>
          <cell r="D86">
            <v>103651</v>
          </cell>
          <cell r="E86">
            <v>75870</v>
          </cell>
          <cell r="F86">
            <v>12</v>
          </cell>
          <cell r="G86">
            <v>0</v>
          </cell>
          <cell r="H86">
            <v>103651</v>
          </cell>
        </row>
        <row r="87">
          <cell r="A87">
            <v>2088</v>
          </cell>
          <cell r="B87">
            <v>22311</v>
          </cell>
          <cell r="C87">
            <v>24279</v>
          </cell>
          <cell r="D87">
            <v>73390</v>
          </cell>
          <cell r="E87">
            <v>53945</v>
          </cell>
          <cell r="F87">
            <v>7</v>
          </cell>
          <cell r="G87">
            <v>0</v>
          </cell>
          <cell r="H87">
            <v>73390</v>
          </cell>
        </row>
        <row r="88">
          <cell r="A88">
            <v>2089</v>
          </cell>
          <cell r="B88">
            <v>15300</v>
          </cell>
          <cell r="C88">
            <v>16817</v>
          </cell>
          <cell r="D88">
            <v>50989</v>
          </cell>
          <cell r="E88">
            <v>37613</v>
          </cell>
          <cell r="F88">
            <v>4</v>
          </cell>
          <cell r="G88">
            <v>0</v>
          </cell>
          <cell r="H88">
            <v>50989</v>
          </cell>
        </row>
        <row r="89">
          <cell r="A89">
            <v>2090</v>
          </cell>
          <cell r="B89">
            <v>10371</v>
          </cell>
          <cell r="C89">
            <v>11355</v>
          </cell>
          <cell r="D89">
            <v>34706</v>
          </cell>
          <cell r="E89">
            <v>25706</v>
          </cell>
          <cell r="F89">
            <v>2</v>
          </cell>
          <cell r="G89">
            <v>0</v>
          </cell>
          <cell r="H89">
            <v>34706</v>
          </cell>
        </row>
        <row r="90">
          <cell r="A90">
            <v>2091</v>
          </cell>
          <cell r="B90">
            <v>6766</v>
          </cell>
          <cell r="C90">
            <v>7508</v>
          </cell>
          <cell r="D90">
            <v>23189</v>
          </cell>
          <cell r="E90">
            <v>17266</v>
          </cell>
          <cell r="F90">
            <v>0</v>
          </cell>
          <cell r="G90">
            <v>0</v>
          </cell>
          <cell r="H90">
            <v>23189</v>
          </cell>
        </row>
        <row r="91">
          <cell r="A91">
            <v>2092</v>
          </cell>
          <cell r="B91">
            <v>4323</v>
          </cell>
          <cell r="C91">
            <v>4831</v>
          </cell>
          <cell r="D91">
            <v>15017</v>
          </cell>
          <cell r="E91">
            <v>11444</v>
          </cell>
          <cell r="F91">
            <v>0</v>
          </cell>
          <cell r="G91">
            <v>0</v>
          </cell>
          <cell r="H91">
            <v>15017</v>
          </cell>
        </row>
        <row r="92">
          <cell r="A92">
            <v>2093</v>
          </cell>
          <cell r="B92">
            <v>2728</v>
          </cell>
          <cell r="C92">
            <v>3003</v>
          </cell>
          <cell r="D92">
            <v>9567</v>
          </cell>
          <cell r="E92">
            <v>7368</v>
          </cell>
          <cell r="F92">
            <v>0</v>
          </cell>
          <cell r="G92">
            <v>0</v>
          </cell>
          <cell r="H92">
            <v>9567</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PSC Amort Schedule"/>
      <sheetName val="Calc of MRVA &amp; GL for expense"/>
      <sheetName val="Calc of MRVA &amp; GL for disclosur"/>
      <sheetName val="Discl Asset info from Client"/>
      <sheetName val="Qualified Pension - Expense"/>
      <sheetName val="Qualified Pension - Disclosure"/>
      <sheetName val="Qualified Pension - BS"/>
      <sheetName val="Get_Name_Ranges"/>
      <sheetName val="Expense Liability Input"/>
      <sheetName val="Disclosure Liability"/>
      <sheetName val="Cashflows"/>
      <sheetName val="Results for Budget Estimate"/>
    </sheetNames>
    <sheetDataSet>
      <sheetData sheetId="0"/>
      <sheetData sheetId="1">
        <row r="71">
          <cell r="B71">
            <v>4.2000000000000003E-2</v>
          </cell>
        </row>
        <row r="72">
          <cell r="B72">
            <v>4.2700000000000002E-2</v>
          </cell>
        </row>
        <row r="73">
          <cell r="B73">
            <v>4.2700000000000002E-2</v>
          </cell>
        </row>
        <row r="74">
          <cell r="B74">
            <v>4.2700000000000002E-2</v>
          </cell>
        </row>
        <row r="78">
          <cell r="B78">
            <v>7.0000000000000007E-2</v>
          </cell>
        </row>
        <row r="79">
          <cell r="B79">
            <v>7.0000000000000007E-2</v>
          </cell>
        </row>
        <row r="80">
          <cell r="B80">
            <v>7.0000000000000007E-2</v>
          </cell>
        </row>
        <row r="81">
          <cell r="B81">
            <v>7.0000000000000007E-2</v>
          </cell>
        </row>
        <row r="85">
          <cell r="B85" t="str">
            <v>N/A</v>
          </cell>
        </row>
        <row r="86">
          <cell r="B86">
            <v>3.5000000000000003E-2</v>
          </cell>
        </row>
        <row r="87">
          <cell r="B87">
            <v>3.5000000000000003E-2</v>
          </cell>
        </row>
        <row r="88">
          <cell r="B88">
            <v>3.5000000000000003E-2</v>
          </cell>
        </row>
        <row r="102">
          <cell r="B102">
            <v>330099105</v>
          </cell>
        </row>
        <row r="105">
          <cell r="B105">
            <v>300546993.33999997</v>
          </cell>
        </row>
        <row r="112">
          <cell r="B112">
            <v>3166370.3152558361</v>
          </cell>
        </row>
        <row r="122">
          <cell r="B122">
            <v>240312008</v>
          </cell>
        </row>
        <row r="125">
          <cell r="B125">
            <v>213348099.33842438</v>
          </cell>
        </row>
        <row r="132">
          <cell r="B132">
            <v>1824525</v>
          </cell>
        </row>
        <row r="143">
          <cell r="B143">
            <v>503256628</v>
          </cell>
        </row>
        <row r="146">
          <cell r="B146">
            <v>388456196.58237934</v>
          </cell>
        </row>
        <row r="153">
          <cell r="B153">
            <v>1022630</v>
          </cell>
        </row>
        <row r="163">
          <cell r="B163">
            <v>441444736</v>
          </cell>
        </row>
        <row r="166">
          <cell r="B166">
            <v>382578519.63142025</v>
          </cell>
        </row>
        <row r="173">
          <cell r="B173">
            <v>1257147</v>
          </cell>
        </row>
        <row r="229">
          <cell r="B229">
            <v>3520645</v>
          </cell>
        </row>
      </sheetData>
      <sheetData sheetId="2">
        <row r="6">
          <cell r="A6">
            <v>41639</v>
          </cell>
          <cell r="B6">
            <v>15386016</v>
          </cell>
          <cell r="C6">
            <v>2118027</v>
          </cell>
          <cell r="E6">
            <v>818314</v>
          </cell>
          <cell r="F6">
            <v>163663</v>
          </cell>
          <cell r="G6">
            <v>1079141</v>
          </cell>
          <cell r="H6">
            <v>179857</v>
          </cell>
          <cell r="I6">
            <v>930226</v>
          </cell>
          <cell r="J6">
            <v>155038</v>
          </cell>
          <cell r="K6">
            <v>1087609</v>
          </cell>
          <cell r="L6">
            <v>155373</v>
          </cell>
          <cell r="M6">
            <v>4799993</v>
          </cell>
          <cell r="N6">
            <v>685714</v>
          </cell>
          <cell r="O6">
            <v>6670733</v>
          </cell>
          <cell r="P6">
            <v>778382</v>
          </cell>
          <cell r="Q6">
            <v>0</v>
          </cell>
          <cell r="R6">
            <v>0</v>
          </cell>
          <cell r="S6">
            <v>0</v>
          </cell>
          <cell r="T6">
            <v>0</v>
          </cell>
          <cell r="U6">
            <v>0</v>
          </cell>
          <cell r="V6">
            <v>0</v>
          </cell>
        </row>
        <row r="7">
          <cell r="A7">
            <v>42004</v>
          </cell>
          <cell r="B7">
            <v>22160037</v>
          </cell>
          <cell r="C7">
            <v>3166370.3152558361</v>
          </cell>
          <cell r="E7">
            <v>654651</v>
          </cell>
          <cell r="F7">
            <v>163663</v>
          </cell>
          <cell r="G7">
            <v>899284</v>
          </cell>
          <cell r="H7">
            <v>179857</v>
          </cell>
          <cell r="I7">
            <v>775188</v>
          </cell>
          <cell r="J7">
            <v>155038</v>
          </cell>
          <cell r="K7">
            <v>932236</v>
          </cell>
          <cell r="L7">
            <v>155373</v>
          </cell>
          <cell r="M7">
            <v>4114279</v>
          </cell>
          <cell r="N7">
            <v>685714</v>
          </cell>
          <cell r="O7">
            <v>5892351</v>
          </cell>
          <cell r="P7">
            <v>778382</v>
          </cell>
          <cell r="Q7">
            <v>8892048</v>
          </cell>
          <cell r="R7">
            <v>1048343.315255836</v>
          </cell>
          <cell r="S7">
            <v>0</v>
          </cell>
          <cell r="T7">
            <v>0</v>
          </cell>
          <cell r="U7">
            <v>0</v>
          </cell>
          <cell r="V7">
            <v>0</v>
          </cell>
          <cell r="W7">
            <v>0</v>
          </cell>
          <cell r="X7">
            <v>0</v>
          </cell>
        </row>
        <row r="8">
          <cell r="A8">
            <v>42369</v>
          </cell>
          <cell r="B8">
            <v>18993666.684744164</v>
          </cell>
          <cell r="C8">
            <v>3166370.3152558361</v>
          </cell>
          <cell r="D8">
            <v>18993666.684744164</v>
          </cell>
          <cell r="E8">
            <v>490988</v>
          </cell>
          <cell r="F8">
            <v>163663</v>
          </cell>
          <cell r="G8">
            <v>719427</v>
          </cell>
          <cell r="H8">
            <v>179857</v>
          </cell>
          <cell r="I8">
            <v>620150</v>
          </cell>
          <cell r="J8">
            <v>155038</v>
          </cell>
          <cell r="K8">
            <v>776863</v>
          </cell>
          <cell r="L8">
            <v>155373</v>
          </cell>
          <cell r="M8">
            <v>3428565</v>
          </cell>
          <cell r="N8">
            <v>685714</v>
          </cell>
          <cell r="O8">
            <v>5113969</v>
          </cell>
          <cell r="P8">
            <v>778382</v>
          </cell>
          <cell r="Q8">
            <v>7843704.6847441643</v>
          </cell>
          <cell r="R8">
            <v>1048343.315255836</v>
          </cell>
          <cell r="S8">
            <v>0</v>
          </cell>
          <cell r="T8">
            <v>0</v>
          </cell>
          <cell r="U8">
            <v>0</v>
          </cell>
          <cell r="V8">
            <v>0</v>
          </cell>
          <cell r="W8">
            <v>0</v>
          </cell>
          <cell r="X8">
            <v>0</v>
          </cell>
        </row>
        <row r="9">
          <cell r="A9">
            <v>42734</v>
          </cell>
          <cell r="B9">
            <v>15827296.369488329</v>
          </cell>
          <cell r="C9">
            <v>3166370.3152558361</v>
          </cell>
          <cell r="D9">
            <v>15827296.369488329</v>
          </cell>
          <cell r="E9">
            <v>327325</v>
          </cell>
          <cell r="F9">
            <v>163663</v>
          </cell>
          <cell r="G9">
            <v>539570</v>
          </cell>
          <cell r="H9">
            <v>179857</v>
          </cell>
          <cell r="I9">
            <v>465112</v>
          </cell>
          <cell r="J9">
            <v>155038</v>
          </cell>
          <cell r="K9">
            <v>621490</v>
          </cell>
          <cell r="L9">
            <v>155373</v>
          </cell>
          <cell r="M9">
            <v>2742851</v>
          </cell>
          <cell r="N9">
            <v>685714</v>
          </cell>
          <cell r="O9">
            <v>4335587</v>
          </cell>
          <cell r="P9">
            <v>778382</v>
          </cell>
          <cell r="Q9">
            <v>6795361.3694883287</v>
          </cell>
          <cell r="R9">
            <v>1048343.315255836</v>
          </cell>
          <cell r="S9">
            <v>0</v>
          </cell>
          <cell r="T9">
            <v>0</v>
          </cell>
          <cell r="U9">
            <v>0</v>
          </cell>
          <cell r="V9">
            <v>0</v>
          </cell>
          <cell r="W9">
            <v>0</v>
          </cell>
          <cell r="X9">
            <v>0</v>
          </cell>
        </row>
        <row r="10">
          <cell r="A10">
            <v>43099</v>
          </cell>
          <cell r="B10">
            <v>12660926.054232493</v>
          </cell>
          <cell r="C10">
            <v>3166369.3152558361</v>
          </cell>
          <cell r="D10">
            <v>12660926.054232493</v>
          </cell>
          <cell r="E10">
            <v>163662</v>
          </cell>
          <cell r="F10">
            <v>163662</v>
          </cell>
          <cell r="G10">
            <v>359713</v>
          </cell>
          <cell r="H10">
            <v>179857</v>
          </cell>
          <cell r="I10">
            <v>310074</v>
          </cell>
          <cell r="J10">
            <v>155038</v>
          </cell>
          <cell r="K10">
            <v>466117</v>
          </cell>
          <cell r="L10">
            <v>155373</v>
          </cell>
          <cell r="M10">
            <v>2057137</v>
          </cell>
          <cell r="N10">
            <v>685714</v>
          </cell>
          <cell r="O10">
            <v>3557205</v>
          </cell>
          <cell r="P10">
            <v>778382</v>
          </cell>
          <cell r="Q10">
            <v>5747018.054232493</v>
          </cell>
          <cell r="R10">
            <v>1048343.315255836</v>
          </cell>
          <cell r="S10">
            <v>0</v>
          </cell>
          <cell r="T10">
            <v>0</v>
          </cell>
          <cell r="U10">
            <v>0</v>
          </cell>
          <cell r="V10">
            <v>0</v>
          </cell>
          <cell r="W10">
            <v>0</v>
          </cell>
          <cell r="X10">
            <v>0</v>
          </cell>
        </row>
        <row r="11">
          <cell r="A11">
            <v>43464</v>
          </cell>
          <cell r="B11">
            <v>9494556.7389766574</v>
          </cell>
          <cell r="C11">
            <v>3002704.3152558361</v>
          </cell>
          <cell r="D11">
            <v>9494556.7389766574</v>
          </cell>
          <cell r="E11">
            <v>0</v>
          </cell>
          <cell r="F11">
            <v>0</v>
          </cell>
          <cell r="G11">
            <v>179856</v>
          </cell>
          <cell r="H11">
            <v>179856</v>
          </cell>
          <cell r="I11">
            <v>155036</v>
          </cell>
          <cell r="J11">
            <v>155036</v>
          </cell>
          <cell r="K11">
            <v>310744</v>
          </cell>
          <cell r="L11">
            <v>155373</v>
          </cell>
          <cell r="M11">
            <v>1371423</v>
          </cell>
          <cell r="N11">
            <v>685714</v>
          </cell>
          <cell r="O11">
            <v>2778823</v>
          </cell>
          <cell r="P11">
            <v>778382</v>
          </cell>
          <cell r="Q11">
            <v>4698674.7389766574</v>
          </cell>
          <cell r="R11">
            <v>1048343.315255836</v>
          </cell>
          <cell r="S11">
            <v>0</v>
          </cell>
          <cell r="T11">
            <v>0</v>
          </cell>
          <cell r="U11">
            <v>0</v>
          </cell>
          <cell r="V11">
            <v>0</v>
          </cell>
          <cell r="W11">
            <v>0</v>
          </cell>
          <cell r="X11">
            <v>0</v>
          </cell>
        </row>
        <row r="12">
          <cell r="A12">
            <v>43829</v>
          </cell>
          <cell r="B12">
            <v>6491852.4237208217</v>
          </cell>
          <cell r="C12">
            <v>2667805.3152558361</v>
          </cell>
          <cell r="D12">
            <v>6491852.4237208217</v>
          </cell>
          <cell r="E12">
            <v>0</v>
          </cell>
          <cell r="F12">
            <v>0</v>
          </cell>
          <cell r="G12">
            <v>0</v>
          </cell>
          <cell r="H12">
            <v>0</v>
          </cell>
          <cell r="I12">
            <v>0</v>
          </cell>
          <cell r="J12">
            <v>0</v>
          </cell>
          <cell r="K12">
            <v>155371</v>
          </cell>
          <cell r="L12">
            <v>155371</v>
          </cell>
          <cell r="M12">
            <v>685709</v>
          </cell>
          <cell r="N12">
            <v>685709</v>
          </cell>
          <cell r="O12">
            <v>2000441</v>
          </cell>
          <cell r="P12">
            <v>778382</v>
          </cell>
          <cell r="Q12">
            <v>3650331.4237208213</v>
          </cell>
          <cell r="R12">
            <v>1048343.315255836</v>
          </cell>
          <cell r="S12">
            <v>0</v>
          </cell>
          <cell r="T12">
            <v>0</v>
          </cell>
          <cell r="U12">
            <v>0</v>
          </cell>
          <cell r="V12">
            <v>0</v>
          </cell>
          <cell r="W12">
            <v>0</v>
          </cell>
          <cell r="X12">
            <v>0</v>
          </cell>
        </row>
        <row r="13">
          <cell r="A13">
            <v>44194</v>
          </cell>
          <cell r="B13">
            <v>3824047.1084649852</v>
          </cell>
          <cell r="C13">
            <v>1826725.3152558361</v>
          </cell>
          <cell r="D13">
            <v>3824047.1084649856</v>
          </cell>
          <cell r="E13">
            <v>0</v>
          </cell>
          <cell r="F13">
            <v>0</v>
          </cell>
          <cell r="G13">
            <v>0</v>
          </cell>
          <cell r="H13">
            <v>0</v>
          </cell>
          <cell r="I13">
            <v>0</v>
          </cell>
          <cell r="J13">
            <v>0</v>
          </cell>
          <cell r="K13">
            <v>0</v>
          </cell>
          <cell r="L13">
            <v>0</v>
          </cell>
          <cell r="M13">
            <v>0</v>
          </cell>
          <cell r="N13">
            <v>0</v>
          </cell>
          <cell r="O13">
            <v>1222059</v>
          </cell>
          <cell r="P13">
            <v>778382</v>
          </cell>
          <cell r="Q13">
            <v>2601988.1084649852</v>
          </cell>
          <cell r="R13">
            <v>1048343.315255836</v>
          </cell>
          <cell r="S13">
            <v>0</v>
          </cell>
          <cell r="T13">
            <v>0</v>
          </cell>
          <cell r="U13">
            <v>0</v>
          </cell>
          <cell r="V13">
            <v>0</v>
          </cell>
          <cell r="W13">
            <v>0</v>
          </cell>
          <cell r="X13">
            <v>0</v>
          </cell>
        </row>
        <row r="14">
          <cell r="A14">
            <v>44559</v>
          </cell>
          <cell r="B14">
            <v>1997321.793209149</v>
          </cell>
          <cell r="C14">
            <v>1492020.3152558361</v>
          </cell>
          <cell r="D14">
            <v>1997321.7932091495</v>
          </cell>
          <cell r="E14">
            <v>0</v>
          </cell>
          <cell r="F14">
            <v>0</v>
          </cell>
          <cell r="G14">
            <v>0</v>
          </cell>
          <cell r="H14">
            <v>0</v>
          </cell>
          <cell r="I14">
            <v>0</v>
          </cell>
          <cell r="J14">
            <v>0</v>
          </cell>
          <cell r="K14">
            <v>0</v>
          </cell>
          <cell r="L14">
            <v>0</v>
          </cell>
          <cell r="M14">
            <v>0</v>
          </cell>
          <cell r="N14">
            <v>0</v>
          </cell>
          <cell r="O14">
            <v>443677</v>
          </cell>
          <cell r="P14">
            <v>443677</v>
          </cell>
          <cell r="Q14">
            <v>1553644.793209149</v>
          </cell>
          <cell r="R14">
            <v>1048343.315255836</v>
          </cell>
          <cell r="S14">
            <v>0</v>
          </cell>
          <cell r="T14">
            <v>0</v>
          </cell>
          <cell r="U14">
            <v>0</v>
          </cell>
          <cell r="V14">
            <v>0</v>
          </cell>
          <cell r="W14">
            <v>0</v>
          </cell>
          <cell r="X14">
            <v>0</v>
          </cell>
        </row>
        <row r="15">
          <cell r="A15">
            <v>44924</v>
          </cell>
          <cell r="B15">
            <v>505301.47795331303</v>
          </cell>
          <cell r="C15">
            <v>505301.47795331303</v>
          </cell>
          <cell r="D15">
            <v>505301.47795331338</v>
          </cell>
          <cell r="O15">
            <v>0</v>
          </cell>
          <cell r="P15">
            <v>0</v>
          </cell>
          <cell r="Q15">
            <v>505301.47795331303</v>
          </cell>
          <cell r="R15">
            <v>505301.47795331303</v>
          </cell>
          <cell r="S15">
            <v>0</v>
          </cell>
          <cell r="T15">
            <v>0</v>
          </cell>
          <cell r="W15">
            <v>0</v>
          </cell>
          <cell r="X15">
            <v>0</v>
          </cell>
        </row>
        <row r="16">
          <cell r="A16">
            <v>45289</v>
          </cell>
          <cell r="B16">
            <v>0</v>
          </cell>
          <cell r="C16">
            <v>0</v>
          </cell>
          <cell r="D16">
            <v>0</v>
          </cell>
          <cell r="O16">
            <v>0</v>
          </cell>
          <cell r="P16">
            <v>0</v>
          </cell>
          <cell r="Q16">
            <v>0</v>
          </cell>
          <cell r="R16">
            <v>0</v>
          </cell>
          <cell r="S16">
            <v>0</v>
          </cell>
          <cell r="T16">
            <v>0</v>
          </cell>
          <cell r="W16">
            <v>0</v>
          </cell>
          <cell r="X16">
            <v>0</v>
          </cell>
        </row>
        <row r="17">
          <cell r="A17">
            <v>45654</v>
          </cell>
          <cell r="B17">
            <v>0</v>
          </cell>
          <cell r="C17">
            <v>0</v>
          </cell>
          <cell r="D17">
            <v>0</v>
          </cell>
          <cell r="O17">
            <v>0</v>
          </cell>
          <cell r="P17">
            <v>0</v>
          </cell>
          <cell r="Q17">
            <v>0</v>
          </cell>
          <cell r="R17">
            <v>0</v>
          </cell>
          <cell r="S17">
            <v>0</v>
          </cell>
          <cell r="T17">
            <v>0</v>
          </cell>
          <cell r="W17">
            <v>0</v>
          </cell>
          <cell r="X17">
            <v>0</v>
          </cell>
        </row>
      </sheetData>
      <sheetData sheetId="3"/>
      <sheetData sheetId="4"/>
      <sheetData sheetId="5"/>
      <sheetData sheetId="6"/>
      <sheetData sheetId="7">
        <row r="70">
          <cell r="N70">
            <v>251373</v>
          </cell>
        </row>
      </sheetData>
      <sheetData sheetId="8"/>
      <sheetData sheetId="9" refreshError="1"/>
      <sheetData sheetId="10"/>
      <sheetData sheetId="11"/>
      <sheetData sheetId="12">
        <row r="13">
          <cell r="A13">
            <v>2014</v>
          </cell>
          <cell r="B13">
            <v>14876638</v>
          </cell>
          <cell r="C13">
            <v>11022146</v>
          </cell>
          <cell r="D13">
            <v>6886862</v>
          </cell>
          <cell r="E13">
            <v>17645457</v>
          </cell>
          <cell r="F13">
            <v>1062429</v>
          </cell>
          <cell r="G13">
            <v>2768551</v>
          </cell>
          <cell r="H13">
            <v>6886862</v>
          </cell>
        </row>
        <row r="14">
          <cell r="A14">
            <v>2015</v>
          </cell>
          <cell r="B14">
            <v>15300188</v>
          </cell>
          <cell r="C14">
            <v>11287585</v>
          </cell>
          <cell r="D14">
            <v>8868944</v>
          </cell>
          <cell r="E14">
            <v>18319265</v>
          </cell>
          <cell r="F14">
            <v>1059059</v>
          </cell>
          <cell r="G14">
            <v>28325</v>
          </cell>
          <cell r="H14">
            <v>8868944</v>
          </cell>
        </row>
        <row r="15">
          <cell r="A15">
            <v>2016</v>
          </cell>
          <cell r="B15">
            <v>15978509</v>
          </cell>
          <cell r="C15">
            <v>11610892</v>
          </cell>
          <cell r="D15">
            <v>10891801</v>
          </cell>
          <cell r="E15">
            <v>19034746</v>
          </cell>
          <cell r="F15">
            <v>1060137</v>
          </cell>
          <cell r="G15">
            <v>28167</v>
          </cell>
          <cell r="H15">
            <v>10891801</v>
          </cell>
        </row>
        <row r="16">
          <cell r="A16">
            <v>2017</v>
          </cell>
          <cell r="B16">
            <v>17088207</v>
          </cell>
          <cell r="C16">
            <v>12032604</v>
          </cell>
          <cell r="D16">
            <v>12964519</v>
          </cell>
          <cell r="E16">
            <v>19909599</v>
          </cell>
          <cell r="F16">
            <v>1005919</v>
          </cell>
          <cell r="G16">
            <v>27983</v>
          </cell>
          <cell r="H16">
            <v>12964519</v>
          </cell>
        </row>
        <row r="17">
          <cell r="A17">
            <v>2018</v>
          </cell>
          <cell r="B17">
            <v>17969553</v>
          </cell>
          <cell r="C17">
            <v>12557355</v>
          </cell>
          <cell r="D17">
            <v>15237103</v>
          </cell>
          <cell r="E17">
            <v>20981610</v>
          </cell>
          <cell r="F17">
            <v>1018821</v>
          </cell>
          <cell r="G17">
            <v>27776</v>
          </cell>
          <cell r="H17">
            <v>15237103</v>
          </cell>
        </row>
        <row r="18">
          <cell r="A18">
            <v>2019</v>
          </cell>
          <cell r="B18">
            <v>18997442</v>
          </cell>
          <cell r="C18">
            <v>13028984</v>
          </cell>
          <cell r="D18">
            <v>17598148</v>
          </cell>
          <cell r="E18">
            <v>21965062</v>
          </cell>
          <cell r="F18">
            <v>1034789</v>
          </cell>
          <cell r="G18">
            <v>27538</v>
          </cell>
          <cell r="H18">
            <v>17598148</v>
          </cell>
        </row>
        <row r="19">
          <cell r="A19">
            <v>2020</v>
          </cell>
          <cell r="B19">
            <v>19930743</v>
          </cell>
          <cell r="C19">
            <v>13399422</v>
          </cell>
          <cell r="D19">
            <v>19839699</v>
          </cell>
          <cell r="E19">
            <v>23105116</v>
          </cell>
          <cell r="F19">
            <v>1058230</v>
          </cell>
          <cell r="G19">
            <v>27267</v>
          </cell>
          <cell r="H19">
            <v>19839699</v>
          </cell>
        </row>
        <row r="20">
          <cell r="A20">
            <v>2021</v>
          </cell>
          <cell r="B20">
            <v>20641514</v>
          </cell>
          <cell r="C20">
            <v>13901114</v>
          </cell>
          <cell r="D20">
            <v>22174089</v>
          </cell>
          <cell r="E20">
            <v>24170858</v>
          </cell>
          <cell r="F20">
            <v>1082155</v>
          </cell>
          <cell r="G20">
            <v>26959</v>
          </cell>
          <cell r="H20">
            <v>22174089</v>
          </cell>
        </row>
        <row r="21">
          <cell r="A21">
            <v>2022</v>
          </cell>
          <cell r="B21">
            <v>21231296</v>
          </cell>
          <cell r="C21">
            <v>14330108</v>
          </cell>
          <cell r="D21">
            <v>24546758</v>
          </cell>
          <cell r="E21">
            <v>25478502</v>
          </cell>
          <cell r="F21">
            <v>1085137</v>
          </cell>
          <cell r="G21">
            <v>26612</v>
          </cell>
          <cell r="H21">
            <v>24546758</v>
          </cell>
        </row>
        <row r="22">
          <cell r="A22">
            <v>2023</v>
          </cell>
          <cell r="B22">
            <v>21601106</v>
          </cell>
          <cell r="C22">
            <v>14713588</v>
          </cell>
          <cell r="D22">
            <v>26889611</v>
          </cell>
          <cell r="E22">
            <v>26619649</v>
          </cell>
          <cell r="F22">
            <v>1142669</v>
          </cell>
          <cell r="G22">
            <v>26220</v>
          </cell>
          <cell r="H22">
            <v>26889611</v>
          </cell>
        </row>
        <row r="23">
          <cell r="A23">
            <v>2024</v>
          </cell>
          <cell r="B23">
            <v>21768468</v>
          </cell>
          <cell r="C23">
            <v>15133919</v>
          </cell>
          <cell r="D23">
            <v>29254212</v>
          </cell>
          <cell r="E23">
            <v>27653479</v>
          </cell>
          <cell r="F23">
            <v>1149099</v>
          </cell>
          <cell r="G23">
            <v>25776</v>
          </cell>
          <cell r="H23">
            <v>29254212</v>
          </cell>
        </row>
        <row r="24">
          <cell r="A24">
            <v>2025</v>
          </cell>
          <cell r="B24">
            <v>21863381</v>
          </cell>
          <cell r="C24">
            <v>15463055</v>
          </cell>
          <cell r="D24">
            <v>31391857</v>
          </cell>
          <cell r="E24">
            <v>28522732</v>
          </cell>
          <cell r="F24">
            <v>1162094</v>
          </cell>
          <cell r="G24">
            <v>25281</v>
          </cell>
          <cell r="H24">
            <v>31391857</v>
          </cell>
        </row>
        <row r="25">
          <cell r="A25">
            <v>2026</v>
          </cell>
          <cell r="B25">
            <v>21823798</v>
          </cell>
          <cell r="C25">
            <v>15587723</v>
          </cell>
          <cell r="D25">
            <v>33426495</v>
          </cell>
          <cell r="E25">
            <v>29360150</v>
          </cell>
          <cell r="F25">
            <v>1152848</v>
          </cell>
          <cell r="G25">
            <v>24724</v>
          </cell>
          <cell r="H25">
            <v>33426495</v>
          </cell>
        </row>
        <row r="26">
          <cell r="A26">
            <v>2027</v>
          </cell>
          <cell r="B26">
            <v>21539246</v>
          </cell>
          <cell r="C26">
            <v>15693524</v>
          </cell>
          <cell r="D26">
            <v>35311732</v>
          </cell>
          <cell r="E26">
            <v>30064344</v>
          </cell>
          <cell r="F26">
            <v>1140572</v>
          </cell>
          <cell r="G26">
            <v>24107</v>
          </cell>
          <cell r="H26">
            <v>35311732</v>
          </cell>
        </row>
        <row r="27">
          <cell r="A27">
            <v>2028</v>
          </cell>
          <cell r="B27">
            <v>21186309</v>
          </cell>
          <cell r="C27">
            <v>15743627</v>
          </cell>
          <cell r="D27">
            <v>37024377</v>
          </cell>
          <cell r="E27">
            <v>30506968</v>
          </cell>
          <cell r="F27">
            <v>1127058</v>
          </cell>
          <cell r="G27">
            <v>23421</v>
          </cell>
          <cell r="H27">
            <v>37024377</v>
          </cell>
        </row>
        <row r="28">
          <cell r="A28">
            <v>2029</v>
          </cell>
          <cell r="B28">
            <v>20813802</v>
          </cell>
          <cell r="C28">
            <v>15652945</v>
          </cell>
          <cell r="D28">
            <v>38515524</v>
          </cell>
          <cell r="E28">
            <v>30932838</v>
          </cell>
          <cell r="F28">
            <v>1124946</v>
          </cell>
          <cell r="G28">
            <v>22666</v>
          </cell>
          <cell r="H28">
            <v>38515524</v>
          </cell>
        </row>
        <row r="29">
          <cell r="A29">
            <v>2030</v>
          </cell>
          <cell r="B29">
            <v>20390783</v>
          </cell>
          <cell r="C29">
            <v>15509165</v>
          </cell>
          <cell r="D29">
            <v>39791402</v>
          </cell>
          <cell r="E29">
            <v>31179154</v>
          </cell>
          <cell r="F29">
            <v>1117619</v>
          </cell>
          <cell r="G29">
            <v>21841</v>
          </cell>
          <cell r="H29">
            <v>39791402</v>
          </cell>
        </row>
        <row r="30">
          <cell r="A30">
            <v>2031</v>
          </cell>
          <cell r="B30">
            <v>19954577</v>
          </cell>
          <cell r="C30">
            <v>15344569</v>
          </cell>
          <cell r="D30">
            <v>40897664</v>
          </cell>
          <cell r="E30">
            <v>31302404</v>
          </cell>
          <cell r="F30">
            <v>1099564</v>
          </cell>
          <cell r="G30">
            <v>20944</v>
          </cell>
          <cell r="H30">
            <v>40897664</v>
          </cell>
        </row>
        <row r="31">
          <cell r="A31">
            <v>2032</v>
          </cell>
          <cell r="B31">
            <v>19489619</v>
          </cell>
          <cell r="C31">
            <v>15116563</v>
          </cell>
          <cell r="D31">
            <v>41767892</v>
          </cell>
          <cell r="E31">
            <v>31292079</v>
          </cell>
          <cell r="F31">
            <v>1084450</v>
          </cell>
          <cell r="G31">
            <v>19976</v>
          </cell>
          <cell r="H31">
            <v>41767892</v>
          </cell>
        </row>
        <row r="32">
          <cell r="A32">
            <v>2033</v>
          </cell>
          <cell r="B32">
            <v>18982645</v>
          </cell>
          <cell r="C32">
            <v>14860134</v>
          </cell>
          <cell r="D32">
            <v>42372821</v>
          </cell>
          <cell r="E32">
            <v>31232921</v>
          </cell>
          <cell r="F32">
            <v>1062760</v>
          </cell>
          <cell r="G32">
            <v>18939</v>
          </cell>
          <cell r="H32">
            <v>42372821</v>
          </cell>
        </row>
        <row r="33">
          <cell r="A33">
            <v>2034</v>
          </cell>
          <cell r="B33">
            <v>18471701</v>
          </cell>
          <cell r="C33">
            <v>14575947</v>
          </cell>
          <cell r="D33">
            <v>42857631</v>
          </cell>
          <cell r="E33">
            <v>31136178</v>
          </cell>
          <cell r="F33">
            <v>1039050</v>
          </cell>
          <cell r="G33">
            <v>17842</v>
          </cell>
          <cell r="H33">
            <v>42857631</v>
          </cell>
        </row>
        <row r="34">
          <cell r="A34">
            <v>2035</v>
          </cell>
          <cell r="B34">
            <v>17955917</v>
          </cell>
          <cell r="C34">
            <v>14254801</v>
          </cell>
          <cell r="D34">
            <v>43183299</v>
          </cell>
          <cell r="E34">
            <v>30923349</v>
          </cell>
          <cell r="F34">
            <v>1013230</v>
          </cell>
          <cell r="G34">
            <v>16690</v>
          </cell>
          <cell r="H34">
            <v>43183299</v>
          </cell>
        </row>
        <row r="35">
          <cell r="A35">
            <v>2036</v>
          </cell>
          <cell r="B35">
            <v>17463815</v>
          </cell>
          <cell r="C35">
            <v>13923004</v>
          </cell>
          <cell r="D35">
            <v>43332643</v>
          </cell>
          <cell r="E35">
            <v>30633535</v>
          </cell>
          <cell r="F35">
            <v>985223</v>
          </cell>
          <cell r="G35">
            <v>15496</v>
          </cell>
          <cell r="H35">
            <v>43332643</v>
          </cell>
        </row>
        <row r="36">
          <cell r="A36">
            <v>2037</v>
          </cell>
          <cell r="B36">
            <v>16932593</v>
          </cell>
          <cell r="C36">
            <v>13586418</v>
          </cell>
          <cell r="D36">
            <v>43374765</v>
          </cell>
          <cell r="E36">
            <v>30288083</v>
          </cell>
          <cell r="F36">
            <v>954945</v>
          </cell>
          <cell r="G36">
            <v>14267</v>
          </cell>
          <cell r="H36">
            <v>43374765</v>
          </cell>
        </row>
        <row r="37">
          <cell r="A37">
            <v>2038</v>
          </cell>
          <cell r="B37">
            <v>16405745</v>
          </cell>
          <cell r="C37">
            <v>13249689</v>
          </cell>
          <cell r="D37">
            <v>43224203</v>
          </cell>
          <cell r="E37">
            <v>29837344</v>
          </cell>
          <cell r="F37">
            <v>922373</v>
          </cell>
          <cell r="G37">
            <v>13023</v>
          </cell>
          <cell r="H37">
            <v>43224203</v>
          </cell>
        </row>
        <row r="38">
          <cell r="A38">
            <v>2039</v>
          </cell>
          <cell r="B38">
            <v>15830244</v>
          </cell>
          <cell r="C38">
            <v>12878184</v>
          </cell>
          <cell r="D38">
            <v>42939670</v>
          </cell>
          <cell r="E38">
            <v>29339354</v>
          </cell>
          <cell r="F38">
            <v>887522</v>
          </cell>
          <cell r="G38">
            <v>11774</v>
          </cell>
          <cell r="H38">
            <v>42939670</v>
          </cell>
        </row>
        <row r="39">
          <cell r="A39">
            <v>2040</v>
          </cell>
          <cell r="B39">
            <v>15227104</v>
          </cell>
          <cell r="C39">
            <v>12490344</v>
          </cell>
          <cell r="D39">
            <v>42474592</v>
          </cell>
          <cell r="E39">
            <v>28825966</v>
          </cell>
          <cell r="F39">
            <v>850432</v>
          </cell>
          <cell r="G39">
            <v>10543</v>
          </cell>
          <cell r="H39">
            <v>42474592</v>
          </cell>
        </row>
        <row r="40">
          <cell r="A40">
            <v>2041</v>
          </cell>
          <cell r="B40">
            <v>14610214</v>
          </cell>
          <cell r="C40">
            <v>12107527</v>
          </cell>
          <cell r="D40">
            <v>41912251</v>
          </cell>
          <cell r="E40">
            <v>28247424</v>
          </cell>
          <cell r="F40">
            <v>811192</v>
          </cell>
          <cell r="G40">
            <v>9340</v>
          </cell>
          <cell r="H40">
            <v>41912251</v>
          </cell>
        </row>
        <row r="41">
          <cell r="A41">
            <v>2042</v>
          </cell>
          <cell r="B41">
            <v>13997706</v>
          </cell>
          <cell r="C41">
            <v>11693225</v>
          </cell>
          <cell r="D41">
            <v>41237523</v>
          </cell>
          <cell r="E41">
            <v>27575902</v>
          </cell>
          <cell r="F41">
            <v>769954</v>
          </cell>
          <cell r="G41">
            <v>8174</v>
          </cell>
          <cell r="H41">
            <v>41237523</v>
          </cell>
        </row>
        <row r="42">
          <cell r="A42">
            <v>2043</v>
          </cell>
          <cell r="B42">
            <v>13333357</v>
          </cell>
          <cell r="C42">
            <v>11278343</v>
          </cell>
          <cell r="D42">
            <v>40279188</v>
          </cell>
          <cell r="E42">
            <v>26777308</v>
          </cell>
          <cell r="F42">
            <v>726950</v>
          </cell>
          <cell r="G42">
            <v>7065</v>
          </cell>
          <cell r="H42">
            <v>40279188</v>
          </cell>
        </row>
        <row r="43">
          <cell r="A43">
            <v>2044</v>
          </cell>
          <cell r="B43">
            <v>12644830</v>
          </cell>
          <cell r="C43">
            <v>10839547</v>
          </cell>
          <cell r="D43">
            <v>39257008</v>
          </cell>
          <cell r="E43">
            <v>25949009</v>
          </cell>
          <cell r="F43">
            <v>682501</v>
          </cell>
          <cell r="G43">
            <v>6029</v>
          </cell>
          <cell r="H43">
            <v>39257008</v>
          </cell>
        </row>
        <row r="44">
          <cell r="A44">
            <v>2045</v>
          </cell>
          <cell r="B44">
            <v>11941314</v>
          </cell>
          <cell r="C44">
            <v>10374505</v>
          </cell>
          <cell r="D44">
            <v>38094868</v>
          </cell>
          <cell r="E44">
            <v>25044134</v>
          </cell>
          <cell r="F44">
            <v>636961</v>
          </cell>
          <cell r="G44">
            <v>5078</v>
          </cell>
          <cell r="H44">
            <v>38094868</v>
          </cell>
        </row>
        <row r="45">
          <cell r="A45">
            <v>2046</v>
          </cell>
          <cell r="B45">
            <v>11246872</v>
          </cell>
          <cell r="C45">
            <v>9929550</v>
          </cell>
          <cell r="D45">
            <v>36781855</v>
          </cell>
          <cell r="E45">
            <v>24077699</v>
          </cell>
          <cell r="F45">
            <v>590738</v>
          </cell>
          <cell r="G45">
            <v>4215</v>
          </cell>
          <cell r="H45">
            <v>36781855</v>
          </cell>
        </row>
        <row r="46">
          <cell r="A46">
            <v>2047</v>
          </cell>
          <cell r="B46">
            <v>10527385</v>
          </cell>
          <cell r="C46">
            <v>9471536</v>
          </cell>
          <cell r="D46">
            <v>35397624</v>
          </cell>
          <cell r="E46">
            <v>23042562</v>
          </cell>
          <cell r="F46">
            <v>544304</v>
          </cell>
          <cell r="G46">
            <v>3448</v>
          </cell>
          <cell r="H46">
            <v>35397624</v>
          </cell>
        </row>
        <row r="47">
          <cell r="A47">
            <v>2048</v>
          </cell>
          <cell r="B47">
            <v>9796772</v>
          </cell>
          <cell r="C47">
            <v>8983427</v>
          </cell>
          <cell r="D47">
            <v>33921814</v>
          </cell>
          <cell r="E47">
            <v>21960546</v>
          </cell>
          <cell r="F47">
            <v>498155</v>
          </cell>
          <cell r="G47">
            <v>2780</v>
          </cell>
          <cell r="H47">
            <v>33921814</v>
          </cell>
        </row>
        <row r="48">
          <cell r="A48">
            <v>2049</v>
          </cell>
          <cell r="B48">
            <v>9076071</v>
          </cell>
          <cell r="C48">
            <v>8494448</v>
          </cell>
          <cell r="D48">
            <v>32362381</v>
          </cell>
          <cell r="E48">
            <v>20843613</v>
          </cell>
          <cell r="F48">
            <v>452781</v>
          </cell>
          <cell r="G48">
            <v>2200</v>
          </cell>
          <cell r="H48">
            <v>32362381</v>
          </cell>
        </row>
        <row r="49">
          <cell r="A49">
            <v>2050</v>
          </cell>
          <cell r="B49">
            <v>8379749</v>
          </cell>
          <cell r="C49">
            <v>8004880</v>
          </cell>
          <cell r="D49">
            <v>30744033</v>
          </cell>
          <cell r="E49">
            <v>19709005</v>
          </cell>
          <cell r="F49">
            <v>408656</v>
          </cell>
          <cell r="G49">
            <v>1714</v>
          </cell>
          <cell r="H49">
            <v>30744033</v>
          </cell>
        </row>
        <row r="50">
          <cell r="A50">
            <v>2051</v>
          </cell>
          <cell r="B50">
            <v>7702500</v>
          </cell>
          <cell r="C50">
            <v>7516781</v>
          </cell>
          <cell r="D50">
            <v>29087480</v>
          </cell>
          <cell r="E50">
            <v>18568816</v>
          </cell>
          <cell r="F50">
            <v>366257</v>
          </cell>
          <cell r="G50">
            <v>1311</v>
          </cell>
          <cell r="H50">
            <v>29087480</v>
          </cell>
        </row>
        <row r="51">
          <cell r="A51">
            <v>2052</v>
          </cell>
          <cell r="B51">
            <v>7054249</v>
          </cell>
          <cell r="C51">
            <v>7035420</v>
          </cell>
          <cell r="D51">
            <v>27407374</v>
          </cell>
          <cell r="E51">
            <v>17429350</v>
          </cell>
          <cell r="F51">
            <v>325938</v>
          </cell>
          <cell r="G51">
            <v>985</v>
          </cell>
          <cell r="H51">
            <v>27407374</v>
          </cell>
        </row>
        <row r="52">
          <cell r="A52">
            <v>2053</v>
          </cell>
          <cell r="B52">
            <v>6438262</v>
          </cell>
          <cell r="C52">
            <v>6562366</v>
          </cell>
          <cell r="D52">
            <v>25718533</v>
          </cell>
          <cell r="E52">
            <v>16298466</v>
          </cell>
          <cell r="F52">
            <v>288024</v>
          </cell>
          <cell r="G52">
            <v>725</v>
          </cell>
          <cell r="H52">
            <v>25718533</v>
          </cell>
        </row>
        <row r="53">
          <cell r="A53">
            <v>2054</v>
          </cell>
          <cell r="B53">
            <v>5856526</v>
          </cell>
          <cell r="C53">
            <v>6099169</v>
          </cell>
          <cell r="D53">
            <v>24033157</v>
          </cell>
          <cell r="E53">
            <v>15182447</v>
          </cell>
          <cell r="F53">
            <v>252739</v>
          </cell>
          <cell r="G53">
            <v>526</v>
          </cell>
          <cell r="H53">
            <v>24033157</v>
          </cell>
        </row>
        <row r="54">
          <cell r="A54">
            <v>2055</v>
          </cell>
          <cell r="B54">
            <v>5313623</v>
          </cell>
          <cell r="C54">
            <v>5647278</v>
          </cell>
          <cell r="D54">
            <v>22363427</v>
          </cell>
          <cell r="E54">
            <v>14087923</v>
          </cell>
          <cell r="F54">
            <v>220231</v>
          </cell>
          <cell r="G54">
            <v>374</v>
          </cell>
          <cell r="H54">
            <v>22363427</v>
          </cell>
        </row>
        <row r="55">
          <cell r="A55">
            <v>2056</v>
          </cell>
          <cell r="B55">
            <v>4809763</v>
          </cell>
          <cell r="C55">
            <v>5208940</v>
          </cell>
          <cell r="D55">
            <v>20719623</v>
          </cell>
          <cell r="E55">
            <v>13021351</v>
          </cell>
          <cell r="F55">
            <v>190553</v>
          </cell>
          <cell r="G55">
            <v>260</v>
          </cell>
          <cell r="H55">
            <v>20719623</v>
          </cell>
        </row>
        <row r="56">
          <cell r="A56">
            <v>2057</v>
          </cell>
          <cell r="B56">
            <v>4344596</v>
          </cell>
          <cell r="C56">
            <v>4786794</v>
          </cell>
          <cell r="D56">
            <v>19113379</v>
          </cell>
          <cell r="E56">
            <v>11988583</v>
          </cell>
          <cell r="F56">
            <v>163706</v>
          </cell>
          <cell r="G56">
            <v>178</v>
          </cell>
          <cell r="H56">
            <v>19113379</v>
          </cell>
        </row>
        <row r="57">
          <cell r="A57">
            <v>2058</v>
          </cell>
          <cell r="B57">
            <v>3918486</v>
          </cell>
          <cell r="C57">
            <v>4382397</v>
          </cell>
          <cell r="D57">
            <v>17553633</v>
          </cell>
          <cell r="E57">
            <v>10994594</v>
          </cell>
          <cell r="F57">
            <v>139634</v>
          </cell>
          <cell r="G57">
            <v>117</v>
          </cell>
          <cell r="H57">
            <v>17553633</v>
          </cell>
        </row>
        <row r="58">
          <cell r="A58">
            <v>2059</v>
          </cell>
          <cell r="B58">
            <v>3530770</v>
          </cell>
          <cell r="C58">
            <v>3997626</v>
          </cell>
          <cell r="D58">
            <v>16050223</v>
          </cell>
          <cell r="E58">
            <v>10044942</v>
          </cell>
          <cell r="F58">
            <v>118260</v>
          </cell>
          <cell r="G58">
            <v>77</v>
          </cell>
          <cell r="H58">
            <v>16050223</v>
          </cell>
        </row>
        <row r="59">
          <cell r="A59">
            <v>2060</v>
          </cell>
          <cell r="B59">
            <v>3180298</v>
          </cell>
          <cell r="C59">
            <v>3634532</v>
          </cell>
          <cell r="D59">
            <v>14610762</v>
          </cell>
          <cell r="E59">
            <v>9142347</v>
          </cell>
          <cell r="F59">
            <v>99436</v>
          </cell>
          <cell r="G59">
            <v>49</v>
          </cell>
          <cell r="H59">
            <v>14610762</v>
          </cell>
        </row>
        <row r="60">
          <cell r="A60">
            <v>2061</v>
          </cell>
          <cell r="B60">
            <v>2863214</v>
          </cell>
          <cell r="C60">
            <v>3293437</v>
          </cell>
          <cell r="D60">
            <v>13241516</v>
          </cell>
          <cell r="E60">
            <v>8290112</v>
          </cell>
          <cell r="F60">
            <v>83007</v>
          </cell>
          <cell r="G60">
            <v>30</v>
          </cell>
          <cell r="H60">
            <v>13241516</v>
          </cell>
        </row>
        <row r="61">
          <cell r="A61">
            <v>2062</v>
          </cell>
          <cell r="B61">
            <v>2577271</v>
          </cell>
          <cell r="C61">
            <v>2975436</v>
          </cell>
          <cell r="D61">
            <v>11947249</v>
          </cell>
          <cell r="E61">
            <v>7489643</v>
          </cell>
          <cell r="F61">
            <v>68775</v>
          </cell>
          <cell r="G61">
            <v>19</v>
          </cell>
          <cell r="H61">
            <v>11947249</v>
          </cell>
        </row>
        <row r="62">
          <cell r="A62">
            <v>2063</v>
          </cell>
          <cell r="B62">
            <v>2319159</v>
          </cell>
          <cell r="C62">
            <v>2680447</v>
          </cell>
          <cell r="D62">
            <v>10731865</v>
          </cell>
          <cell r="E62">
            <v>6742334</v>
          </cell>
          <cell r="F62">
            <v>56523</v>
          </cell>
          <cell r="G62">
            <v>11</v>
          </cell>
          <cell r="H62">
            <v>10731865</v>
          </cell>
        </row>
        <row r="63">
          <cell r="A63">
            <v>2064</v>
          </cell>
          <cell r="B63">
            <v>2087172</v>
          </cell>
          <cell r="C63">
            <v>2408111</v>
          </cell>
          <cell r="D63">
            <v>9597131</v>
          </cell>
          <cell r="E63">
            <v>6047703</v>
          </cell>
          <cell r="F63">
            <v>46061</v>
          </cell>
          <cell r="G63">
            <v>6</v>
          </cell>
          <cell r="H63">
            <v>9597131</v>
          </cell>
        </row>
        <row r="64">
          <cell r="A64">
            <v>2065</v>
          </cell>
          <cell r="B64">
            <v>1877044</v>
          </cell>
          <cell r="C64">
            <v>2157561</v>
          </cell>
          <cell r="D64">
            <v>8544663</v>
          </cell>
          <cell r="E64">
            <v>5405362</v>
          </cell>
          <cell r="F64">
            <v>37220</v>
          </cell>
          <cell r="G64">
            <v>3</v>
          </cell>
          <cell r="H64">
            <v>8544663</v>
          </cell>
        </row>
        <row r="65">
          <cell r="A65">
            <v>2066</v>
          </cell>
          <cell r="B65">
            <v>1686411</v>
          </cell>
          <cell r="C65">
            <v>1927917</v>
          </cell>
          <cell r="D65">
            <v>7573520</v>
          </cell>
          <cell r="E65">
            <v>4813276</v>
          </cell>
          <cell r="F65">
            <v>29807</v>
          </cell>
          <cell r="G65">
            <v>1</v>
          </cell>
          <cell r="H65">
            <v>7573520</v>
          </cell>
        </row>
        <row r="66">
          <cell r="A66">
            <v>2067</v>
          </cell>
          <cell r="B66">
            <v>1512840</v>
          </cell>
          <cell r="C66">
            <v>1717801</v>
          </cell>
          <cell r="D66">
            <v>6682604</v>
          </cell>
          <cell r="E66">
            <v>4269580</v>
          </cell>
          <cell r="F66">
            <v>23661</v>
          </cell>
          <cell r="G66">
            <v>1</v>
          </cell>
          <cell r="H66">
            <v>6682604</v>
          </cell>
        </row>
        <row r="67">
          <cell r="A67">
            <v>2068</v>
          </cell>
          <cell r="B67">
            <v>1353455</v>
          </cell>
          <cell r="C67">
            <v>1525753</v>
          </cell>
          <cell r="D67">
            <v>5868616</v>
          </cell>
          <cell r="E67">
            <v>3772276</v>
          </cell>
          <cell r="F67">
            <v>18618</v>
          </cell>
          <cell r="G67">
            <v>0</v>
          </cell>
          <cell r="H67">
            <v>5868616</v>
          </cell>
        </row>
        <row r="68">
          <cell r="A68">
            <v>2069</v>
          </cell>
          <cell r="B68">
            <v>1207186</v>
          </cell>
          <cell r="C68">
            <v>1350435</v>
          </cell>
          <cell r="D68">
            <v>5128403</v>
          </cell>
          <cell r="E68">
            <v>3318730</v>
          </cell>
          <cell r="F68">
            <v>14503</v>
          </cell>
          <cell r="G68">
            <v>0</v>
          </cell>
          <cell r="H68">
            <v>5128403</v>
          </cell>
        </row>
        <row r="69">
          <cell r="A69">
            <v>2070</v>
          </cell>
          <cell r="B69">
            <v>1072612</v>
          </cell>
          <cell r="C69">
            <v>1190608</v>
          </cell>
          <cell r="D69">
            <v>4458604</v>
          </cell>
          <cell r="E69">
            <v>2906171</v>
          </cell>
          <cell r="F69">
            <v>11188</v>
          </cell>
          <cell r="G69">
            <v>0</v>
          </cell>
          <cell r="H69">
            <v>4458604</v>
          </cell>
        </row>
        <row r="70">
          <cell r="A70">
            <v>2071</v>
          </cell>
          <cell r="B70">
            <v>947990</v>
          </cell>
          <cell r="C70">
            <v>1044909</v>
          </cell>
          <cell r="D70">
            <v>3854702</v>
          </cell>
          <cell r="E70">
            <v>2532186</v>
          </cell>
          <cell r="F70">
            <v>8532</v>
          </cell>
          <cell r="G70">
            <v>0</v>
          </cell>
          <cell r="H70">
            <v>3854702</v>
          </cell>
        </row>
        <row r="71">
          <cell r="A71">
            <v>2072</v>
          </cell>
          <cell r="B71">
            <v>833018</v>
          </cell>
          <cell r="C71">
            <v>912465</v>
          </cell>
          <cell r="D71">
            <v>3312785</v>
          </cell>
          <cell r="E71">
            <v>2194053</v>
          </cell>
          <cell r="F71">
            <v>6431</v>
          </cell>
          <cell r="G71">
            <v>0</v>
          </cell>
          <cell r="H71">
            <v>3312785</v>
          </cell>
        </row>
        <row r="72">
          <cell r="A72">
            <v>2073</v>
          </cell>
          <cell r="B72">
            <v>726779</v>
          </cell>
          <cell r="C72">
            <v>791973</v>
          </cell>
          <cell r="D72">
            <v>2828209</v>
          </cell>
          <cell r="E72">
            <v>1889103</v>
          </cell>
          <cell r="F72">
            <v>4788</v>
          </cell>
          <cell r="G72">
            <v>0</v>
          </cell>
          <cell r="H72">
            <v>2828209</v>
          </cell>
        </row>
        <row r="73">
          <cell r="A73">
            <v>2074</v>
          </cell>
          <cell r="B73">
            <v>629039</v>
          </cell>
          <cell r="C73">
            <v>682718</v>
          </cell>
          <cell r="D73">
            <v>2397542</v>
          </cell>
          <cell r="E73">
            <v>1615078</v>
          </cell>
          <cell r="F73">
            <v>3528</v>
          </cell>
          <cell r="G73">
            <v>0</v>
          </cell>
          <cell r="H73">
            <v>2397542</v>
          </cell>
        </row>
        <row r="74">
          <cell r="A74">
            <v>2075</v>
          </cell>
          <cell r="B74">
            <v>539647</v>
          </cell>
          <cell r="C74">
            <v>584060</v>
          </cell>
          <cell r="D74">
            <v>2016392</v>
          </cell>
          <cell r="E74">
            <v>1370149</v>
          </cell>
          <cell r="F74">
            <v>2557</v>
          </cell>
          <cell r="G74">
            <v>0</v>
          </cell>
          <cell r="H74">
            <v>2016392</v>
          </cell>
        </row>
        <row r="75">
          <cell r="A75">
            <v>2076</v>
          </cell>
          <cell r="B75">
            <v>458577</v>
          </cell>
          <cell r="C75">
            <v>495452</v>
          </cell>
          <cell r="D75">
            <v>1681191</v>
          </cell>
          <cell r="E75">
            <v>1152423</v>
          </cell>
          <cell r="F75">
            <v>1825</v>
          </cell>
          <cell r="G75">
            <v>0</v>
          </cell>
          <cell r="H75">
            <v>1681191</v>
          </cell>
        </row>
        <row r="76">
          <cell r="A76">
            <v>2077</v>
          </cell>
          <cell r="B76">
            <v>385633</v>
          </cell>
          <cell r="C76">
            <v>416156</v>
          </cell>
          <cell r="D76">
            <v>1388856</v>
          </cell>
          <cell r="E76">
            <v>960142</v>
          </cell>
          <cell r="F76">
            <v>1285</v>
          </cell>
          <cell r="G76">
            <v>0</v>
          </cell>
          <cell r="H76">
            <v>1388856</v>
          </cell>
        </row>
        <row r="77">
          <cell r="A77">
            <v>2078</v>
          </cell>
          <cell r="B77">
            <v>320561</v>
          </cell>
          <cell r="C77">
            <v>345893</v>
          </cell>
          <cell r="D77">
            <v>1135912</v>
          </cell>
          <cell r="E77">
            <v>791542</v>
          </cell>
          <cell r="F77">
            <v>895</v>
          </cell>
          <cell r="G77">
            <v>0</v>
          </cell>
          <cell r="H77">
            <v>1135912</v>
          </cell>
        </row>
        <row r="78">
          <cell r="A78">
            <v>2079</v>
          </cell>
          <cell r="B78">
            <v>263523</v>
          </cell>
          <cell r="C78">
            <v>284208</v>
          </cell>
          <cell r="D78">
            <v>918970</v>
          </cell>
          <cell r="E78">
            <v>645060</v>
          </cell>
          <cell r="F78">
            <v>610</v>
          </cell>
          <cell r="G78">
            <v>0</v>
          </cell>
          <cell r="H78">
            <v>918970</v>
          </cell>
        </row>
        <row r="79">
          <cell r="A79">
            <v>2080</v>
          </cell>
          <cell r="B79">
            <v>213579</v>
          </cell>
          <cell r="C79">
            <v>230440</v>
          </cell>
          <cell r="D79">
            <v>734748</v>
          </cell>
          <cell r="E79">
            <v>519473</v>
          </cell>
          <cell r="F79">
            <v>406</v>
          </cell>
          <cell r="G79">
            <v>0</v>
          </cell>
          <cell r="H79">
            <v>734748</v>
          </cell>
        </row>
        <row r="80">
          <cell r="A80">
            <v>2081</v>
          </cell>
          <cell r="B80">
            <v>170946</v>
          </cell>
          <cell r="C80">
            <v>184320</v>
          </cell>
          <cell r="D80">
            <v>580234</v>
          </cell>
          <cell r="E80">
            <v>413002</v>
          </cell>
          <cell r="F80">
            <v>264</v>
          </cell>
          <cell r="G80">
            <v>0</v>
          </cell>
          <cell r="H80">
            <v>580234</v>
          </cell>
        </row>
        <row r="81">
          <cell r="A81">
            <v>2082</v>
          </cell>
          <cell r="B81">
            <v>134714</v>
          </cell>
          <cell r="C81">
            <v>145326</v>
          </cell>
          <cell r="D81">
            <v>452121</v>
          </cell>
          <cell r="E81">
            <v>323564</v>
          </cell>
          <cell r="F81">
            <v>168</v>
          </cell>
          <cell r="G81">
            <v>0</v>
          </cell>
          <cell r="H81">
            <v>452121</v>
          </cell>
        </row>
        <row r="82">
          <cell r="A82">
            <v>2083</v>
          </cell>
          <cell r="B82">
            <v>104489</v>
          </cell>
          <cell r="C82">
            <v>112750</v>
          </cell>
          <cell r="D82">
            <v>347287</v>
          </cell>
          <cell r="E82">
            <v>249984</v>
          </cell>
          <cell r="F82">
            <v>104</v>
          </cell>
          <cell r="G82">
            <v>0</v>
          </cell>
          <cell r="H82">
            <v>347287</v>
          </cell>
        </row>
        <row r="83">
          <cell r="A83">
            <v>2084</v>
          </cell>
          <cell r="B83">
            <v>79731</v>
          </cell>
          <cell r="C83">
            <v>86095</v>
          </cell>
          <cell r="D83">
            <v>263097</v>
          </cell>
          <cell r="E83">
            <v>190266</v>
          </cell>
          <cell r="F83">
            <v>61</v>
          </cell>
          <cell r="G83">
            <v>0</v>
          </cell>
          <cell r="H83">
            <v>263097</v>
          </cell>
        </row>
        <row r="84">
          <cell r="A84">
            <v>2085</v>
          </cell>
          <cell r="B84">
            <v>59720</v>
          </cell>
          <cell r="C84">
            <v>64581</v>
          </cell>
          <cell r="D84">
            <v>196073</v>
          </cell>
          <cell r="E84">
            <v>142429</v>
          </cell>
          <cell r="F84">
            <v>37</v>
          </cell>
          <cell r="G84">
            <v>0</v>
          </cell>
          <cell r="H84">
            <v>196073</v>
          </cell>
        </row>
        <row r="85">
          <cell r="A85">
            <v>2086</v>
          </cell>
          <cell r="B85">
            <v>44019</v>
          </cell>
          <cell r="C85">
            <v>47524</v>
          </cell>
          <cell r="D85">
            <v>143657</v>
          </cell>
          <cell r="E85">
            <v>104875</v>
          </cell>
          <cell r="F85">
            <v>21</v>
          </cell>
          <cell r="G85">
            <v>0</v>
          </cell>
          <cell r="H85">
            <v>143657</v>
          </cell>
        </row>
        <row r="86">
          <cell r="A86">
            <v>2087</v>
          </cell>
          <cell r="B86">
            <v>31664</v>
          </cell>
          <cell r="C86">
            <v>34309</v>
          </cell>
          <cell r="D86">
            <v>103651</v>
          </cell>
          <cell r="E86">
            <v>75870</v>
          </cell>
          <cell r="F86">
            <v>12</v>
          </cell>
          <cell r="G86">
            <v>0</v>
          </cell>
          <cell r="H86">
            <v>103651</v>
          </cell>
        </row>
        <row r="87">
          <cell r="A87">
            <v>2088</v>
          </cell>
          <cell r="B87">
            <v>22311</v>
          </cell>
          <cell r="C87">
            <v>24279</v>
          </cell>
          <cell r="D87">
            <v>73390</v>
          </cell>
          <cell r="E87">
            <v>53945</v>
          </cell>
          <cell r="F87">
            <v>7</v>
          </cell>
          <cell r="G87">
            <v>0</v>
          </cell>
          <cell r="H87">
            <v>73390</v>
          </cell>
        </row>
        <row r="88">
          <cell r="A88">
            <v>2089</v>
          </cell>
          <cell r="B88">
            <v>15300</v>
          </cell>
          <cell r="C88">
            <v>16817</v>
          </cell>
          <cell r="D88">
            <v>50989</v>
          </cell>
          <cell r="E88">
            <v>37613</v>
          </cell>
          <cell r="F88">
            <v>4</v>
          </cell>
          <cell r="G88">
            <v>0</v>
          </cell>
          <cell r="H88">
            <v>50989</v>
          </cell>
        </row>
        <row r="89">
          <cell r="A89">
            <v>2090</v>
          </cell>
          <cell r="B89">
            <v>10371</v>
          </cell>
          <cell r="C89">
            <v>11355</v>
          </cell>
          <cell r="D89">
            <v>34706</v>
          </cell>
          <cell r="E89">
            <v>25706</v>
          </cell>
          <cell r="F89">
            <v>2</v>
          </cell>
          <cell r="G89">
            <v>0</v>
          </cell>
          <cell r="H89">
            <v>34706</v>
          </cell>
        </row>
        <row r="90">
          <cell r="A90">
            <v>2091</v>
          </cell>
          <cell r="B90">
            <v>6766</v>
          </cell>
          <cell r="C90">
            <v>7508</v>
          </cell>
          <cell r="D90">
            <v>23189</v>
          </cell>
          <cell r="E90">
            <v>17266</v>
          </cell>
          <cell r="F90">
            <v>0</v>
          </cell>
          <cell r="G90">
            <v>0</v>
          </cell>
          <cell r="H90">
            <v>23189</v>
          </cell>
        </row>
        <row r="91">
          <cell r="A91">
            <v>2092</v>
          </cell>
          <cell r="B91">
            <v>4323</v>
          </cell>
          <cell r="C91">
            <v>4831</v>
          </cell>
          <cell r="D91">
            <v>15017</v>
          </cell>
          <cell r="E91">
            <v>11444</v>
          </cell>
          <cell r="F91">
            <v>0</v>
          </cell>
          <cell r="G91">
            <v>0</v>
          </cell>
          <cell r="H91">
            <v>15017</v>
          </cell>
        </row>
        <row r="92">
          <cell r="A92">
            <v>2093</v>
          </cell>
          <cell r="B92">
            <v>2728</v>
          </cell>
          <cell r="C92">
            <v>3003</v>
          </cell>
          <cell r="D92">
            <v>9567</v>
          </cell>
          <cell r="E92">
            <v>7368</v>
          </cell>
          <cell r="F92">
            <v>0</v>
          </cell>
          <cell r="G92">
            <v>0</v>
          </cell>
          <cell r="H92">
            <v>9567</v>
          </cell>
        </row>
      </sheetData>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PSC Amort Schedule (Regulatory)"/>
      <sheetName val="PSC Amort Schedule (Financial)"/>
      <sheetName val="Calc of G_L for Disclosure"/>
      <sheetName val="Discl Asset info from Client"/>
      <sheetName val="Get_Name_Ranges"/>
      <sheetName val="FAS106 - Expense"/>
      <sheetName val="Calc of G_L for Expense"/>
      <sheetName val="Expense Liability Input"/>
      <sheetName val="FAS106 - Disclosure"/>
      <sheetName val="FAS106 - BS"/>
      <sheetName val="Disclosure Liability"/>
      <sheetName val="Cashflows"/>
      <sheetName val="Expected Fed Sub Payments"/>
      <sheetName val="Trend Sensitivites"/>
      <sheetName val="Results for Budget Estimate"/>
    </sheetNames>
    <sheetDataSet>
      <sheetData sheetId="0"/>
      <sheetData sheetId="1">
        <row r="9">
          <cell r="B9">
            <v>42005</v>
          </cell>
        </row>
        <row r="10">
          <cell r="B10">
            <v>42369</v>
          </cell>
          <cell r="C10">
            <v>42004</v>
          </cell>
        </row>
        <row r="13">
          <cell r="B13">
            <v>4.0599999999999997E-2</v>
          </cell>
        </row>
        <row r="14">
          <cell r="B14">
            <v>4.0599999999999997E-2</v>
          </cell>
        </row>
        <row r="15">
          <cell r="B15">
            <v>4.0599999999999997E-2</v>
          </cell>
        </row>
        <row r="16">
          <cell r="B16">
            <v>4.0599999999999997E-2</v>
          </cell>
        </row>
        <row r="17">
          <cell r="B17">
            <v>4.0599999999999997E-2</v>
          </cell>
        </row>
        <row r="18">
          <cell r="B18">
            <v>4.0599999999999997E-2</v>
          </cell>
        </row>
        <row r="19">
          <cell r="B19">
            <v>4.0599999999999997E-2</v>
          </cell>
        </row>
        <row r="21">
          <cell r="B21">
            <v>7.0000000000000007E-2</v>
          </cell>
        </row>
        <row r="22">
          <cell r="B22">
            <v>7.0000000000000007E-2</v>
          </cell>
        </row>
        <row r="23">
          <cell r="B23">
            <v>7.0000000000000007E-2</v>
          </cell>
        </row>
        <row r="24">
          <cell r="B24">
            <v>7.0000000000000007E-2</v>
          </cell>
        </row>
        <row r="25">
          <cell r="B25">
            <v>7.0000000000000007E-2</v>
          </cell>
        </row>
        <row r="26">
          <cell r="B26">
            <v>7.0000000000000007E-2</v>
          </cell>
        </row>
        <row r="27">
          <cell r="B27">
            <v>7.0000000000000007E-2</v>
          </cell>
        </row>
        <row r="29">
          <cell r="B29">
            <v>3.5000000000000003E-2</v>
          </cell>
        </row>
        <row r="30">
          <cell r="B30">
            <v>3.5000000000000003E-2</v>
          </cell>
        </row>
        <row r="31">
          <cell r="B31">
            <v>3.5000000000000003E-2</v>
          </cell>
        </row>
        <row r="32">
          <cell r="B32">
            <v>3.5000000000000003E-2</v>
          </cell>
        </row>
        <row r="33">
          <cell r="B33">
            <v>3.5000000000000003E-2</v>
          </cell>
        </row>
        <row r="34">
          <cell r="B34">
            <v>3.5000000000000003E-2</v>
          </cell>
        </row>
        <row r="35">
          <cell r="B35">
            <v>3.5000000000000003E-2</v>
          </cell>
        </row>
        <row r="37">
          <cell r="B37">
            <v>7.1999999999999995E-2</v>
          </cell>
        </row>
        <row r="38">
          <cell r="B38">
            <v>7.1999999999999995E-2</v>
          </cell>
        </row>
        <row r="39">
          <cell r="B39">
            <v>7.1999999999999995E-2</v>
          </cell>
        </row>
        <row r="40">
          <cell r="B40">
            <v>7.1999999999999995E-2</v>
          </cell>
        </row>
        <row r="41">
          <cell r="B41">
            <v>7.1999999999999995E-2</v>
          </cell>
        </row>
        <row r="42">
          <cell r="B42">
            <v>7.1999999999999995E-2</v>
          </cell>
        </row>
        <row r="43">
          <cell r="B43">
            <v>7.1999999999999995E-2</v>
          </cell>
        </row>
        <row r="45">
          <cell r="B45">
            <v>0.05</v>
          </cell>
        </row>
        <row r="46">
          <cell r="B46">
            <v>0.05</v>
          </cell>
        </row>
        <row r="47">
          <cell r="B47">
            <v>0.05</v>
          </cell>
        </row>
        <row r="48">
          <cell r="B48">
            <v>0.05</v>
          </cell>
        </row>
        <row r="49">
          <cell r="B49">
            <v>0.05</v>
          </cell>
        </row>
        <row r="50">
          <cell r="B50">
            <v>0.05</v>
          </cell>
        </row>
        <row r="51">
          <cell r="B51">
            <v>0.05</v>
          </cell>
        </row>
        <row r="53">
          <cell r="B53">
            <v>5</v>
          </cell>
        </row>
        <row r="54">
          <cell r="B54">
            <v>5</v>
          </cell>
        </row>
        <row r="55">
          <cell r="B55">
            <v>5</v>
          </cell>
        </row>
        <row r="56">
          <cell r="B56">
            <v>5</v>
          </cell>
        </row>
        <row r="57">
          <cell r="B57">
            <v>5</v>
          </cell>
        </row>
        <row r="58">
          <cell r="B58">
            <v>5</v>
          </cell>
        </row>
        <row r="59">
          <cell r="B59">
            <v>5</v>
          </cell>
        </row>
        <row r="61">
          <cell r="B61">
            <v>36956987</v>
          </cell>
        </row>
        <row r="62">
          <cell r="B62">
            <v>49280060</v>
          </cell>
        </row>
        <row r="63">
          <cell r="B63">
            <v>107980</v>
          </cell>
        </row>
        <row r="64">
          <cell r="B64">
            <v>81516692</v>
          </cell>
        </row>
        <row r="65">
          <cell r="B65">
            <v>1135921</v>
          </cell>
        </row>
        <row r="66">
          <cell r="B66">
            <v>55638162</v>
          </cell>
        </row>
        <row r="67">
          <cell r="B67">
            <v>103686</v>
          </cell>
        </row>
        <row r="69">
          <cell r="B69">
            <v>555380</v>
          </cell>
        </row>
        <row r="70">
          <cell r="B70">
            <v>2302988</v>
          </cell>
        </row>
        <row r="71">
          <cell r="B71">
            <v>0</v>
          </cell>
        </row>
        <row r="72">
          <cell r="B72">
            <v>1831602</v>
          </cell>
        </row>
        <row r="73">
          <cell r="B73">
            <v>0</v>
          </cell>
        </row>
        <row r="74">
          <cell r="B74">
            <v>489583</v>
          </cell>
        </row>
        <row r="75">
          <cell r="B75">
            <v>0</v>
          </cell>
        </row>
        <row r="77">
          <cell r="B77">
            <v>2564919</v>
          </cell>
        </row>
        <row r="78">
          <cell r="B78">
            <v>1593137</v>
          </cell>
        </row>
        <row r="79">
          <cell r="B79">
            <v>8300</v>
          </cell>
        </row>
        <row r="80">
          <cell r="B80">
            <v>4821330</v>
          </cell>
        </row>
        <row r="81">
          <cell r="B81">
            <v>85308</v>
          </cell>
        </row>
        <row r="82">
          <cell r="B82">
            <v>3589554</v>
          </cell>
        </row>
        <row r="83">
          <cell r="B83">
            <v>13371</v>
          </cell>
        </row>
        <row r="88">
          <cell r="B88">
            <v>4.0599999999999997E-2</v>
          </cell>
        </row>
        <row r="89">
          <cell r="B89">
            <v>4.0599999999999997E-2</v>
          </cell>
        </row>
        <row r="90">
          <cell r="B90">
            <v>4.0599999999999997E-2</v>
          </cell>
        </row>
        <row r="91">
          <cell r="B91">
            <v>4.0599999999999997E-2</v>
          </cell>
        </row>
        <row r="92">
          <cell r="B92">
            <v>4.0599999999999997E-2</v>
          </cell>
        </row>
        <row r="93">
          <cell r="B93">
            <v>4.0599999999999997E-2</v>
          </cell>
        </row>
        <row r="94">
          <cell r="B94">
            <v>4.0599999999999997E-2</v>
          </cell>
        </row>
        <row r="113">
          <cell r="B113">
            <v>37221485</v>
          </cell>
          <cell r="C113">
            <v>37221485</v>
          </cell>
        </row>
        <row r="114">
          <cell r="B114">
            <v>9304140.0099999998</v>
          </cell>
        </row>
        <row r="115">
          <cell r="B115">
            <v>9304140.0099999998</v>
          </cell>
          <cell r="C115">
            <v>9304140.0099999998</v>
          </cell>
        </row>
        <row r="116">
          <cell r="C116">
            <v>9304140.0099999998</v>
          </cell>
        </row>
        <row r="117">
          <cell r="B117">
            <v>992600.01</v>
          </cell>
        </row>
        <row r="118">
          <cell r="B118">
            <v>68758</v>
          </cell>
        </row>
        <row r="119">
          <cell r="B119">
            <v>1226445</v>
          </cell>
        </row>
        <row r="120">
          <cell r="B120">
            <v>-3249187</v>
          </cell>
        </row>
        <row r="122">
          <cell r="B122">
            <v>1156025</v>
          </cell>
          <cell r="C122">
            <v>1518483</v>
          </cell>
        </row>
        <row r="123">
          <cell r="B123">
            <v>362456</v>
          </cell>
          <cell r="C123">
            <v>362458</v>
          </cell>
        </row>
        <row r="126">
          <cell r="C126">
            <v>1518483</v>
          </cell>
        </row>
        <row r="127">
          <cell r="C127">
            <v>14129136.000000002</v>
          </cell>
        </row>
        <row r="129">
          <cell r="C129">
            <v>-27917344.990000002</v>
          </cell>
        </row>
        <row r="131">
          <cell r="C131">
            <v>-1670183.9999999963</v>
          </cell>
        </row>
        <row r="133">
          <cell r="C133">
            <v>-27917344.990000002</v>
          </cell>
        </row>
        <row r="138">
          <cell r="B138">
            <v>50454949</v>
          </cell>
          <cell r="C138">
            <v>50454949</v>
          </cell>
        </row>
        <row r="139">
          <cell r="B139">
            <v>35246504</v>
          </cell>
        </row>
        <row r="140">
          <cell r="B140">
            <v>35246504</v>
          </cell>
          <cell r="C140">
            <v>35246504</v>
          </cell>
        </row>
        <row r="141">
          <cell r="C141">
            <v>35246504</v>
          </cell>
        </row>
        <row r="142">
          <cell r="B142">
            <v>407200</v>
          </cell>
        </row>
        <row r="143">
          <cell r="B143">
            <v>275367</v>
          </cell>
        </row>
        <row r="144">
          <cell r="B144">
            <v>503132</v>
          </cell>
        </row>
        <row r="145">
          <cell r="B145">
            <v>-1445274</v>
          </cell>
        </row>
        <row r="149">
          <cell r="B149">
            <v>644568</v>
          </cell>
          <cell r="C149">
            <v>644568</v>
          </cell>
        </row>
        <row r="151">
          <cell r="B151">
            <v>644568</v>
          </cell>
          <cell r="C151">
            <v>644568</v>
          </cell>
        </row>
        <row r="152">
          <cell r="C152">
            <v>2618541</v>
          </cell>
        </row>
        <row r="153">
          <cell r="C153">
            <v>10680733</v>
          </cell>
        </row>
        <row r="155">
          <cell r="C155">
            <v>-15208445</v>
          </cell>
        </row>
        <row r="156">
          <cell r="C156">
            <v>2618541</v>
          </cell>
        </row>
        <row r="157">
          <cell r="C157">
            <v>6038616</v>
          </cell>
        </row>
        <row r="159">
          <cell r="C159">
            <v>-15208445</v>
          </cell>
        </row>
        <row r="164">
          <cell r="B164">
            <v>143409</v>
          </cell>
          <cell r="C164">
            <v>143409</v>
          </cell>
        </row>
        <row r="165">
          <cell r="B165">
            <v>0</v>
          </cell>
        </row>
        <row r="166">
          <cell r="B166">
            <v>0</v>
          </cell>
          <cell r="C166">
            <v>0</v>
          </cell>
        </row>
        <row r="167">
          <cell r="C167">
            <v>0</v>
          </cell>
        </row>
        <row r="168">
          <cell r="B168">
            <v>3400</v>
          </cell>
        </row>
        <row r="169">
          <cell r="B169">
            <v>0</v>
          </cell>
        </row>
        <row r="170">
          <cell r="B170">
            <v>4201</v>
          </cell>
        </row>
        <row r="171">
          <cell r="B171">
            <v>-7601</v>
          </cell>
        </row>
        <row r="173">
          <cell r="B173">
            <v>4758</v>
          </cell>
          <cell r="C173">
            <v>6042</v>
          </cell>
        </row>
        <row r="174">
          <cell r="C174">
            <v>1284</v>
          </cell>
        </row>
        <row r="176">
          <cell r="C176">
            <v>1284</v>
          </cell>
        </row>
        <row r="178">
          <cell r="C178">
            <v>-789890</v>
          </cell>
        </row>
        <row r="180">
          <cell r="C180">
            <v>-143409</v>
          </cell>
        </row>
        <row r="181">
          <cell r="C181">
            <v>6042</v>
          </cell>
        </row>
        <row r="182">
          <cell r="C182">
            <v>-42791</v>
          </cell>
        </row>
        <row r="184">
          <cell r="C184">
            <v>-143409</v>
          </cell>
        </row>
        <row r="189">
          <cell r="B189">
            <v>86644906</v>
          </cell>
          <cell r="C189">
            <v>86644906</v>
          </cell>
        </row>
        <row r="190">
          <cell r="B190">
            <v>91155178</v>
          </cell>
        </row>
        <row r="191">
          <cell r="B191">
            <v>-4510272</v>
          </cell>
        </row>
        <row r="192">
          <cell r="B192">
            <v>34161489</v>
          </cell>
        </row>
        <row r="193">
          <cell r="B193">
            <v>34161489</v>
          </cell>
          <cell r="C193">
            <v>34161489</v>
          </cell>
        </row>
        <row r="194">
          <cell r="C194">
            <v>33365183</v>
          </cell>
        </row>
        <row r="195">
          <cell r="B195">
            <v>2604100</v>
          </cell>
        </row>
        <row r="196">
          <cell r="B196">
            <v>90338</v>
          </cell>
        </row>
        <row r="197">
          <cell r="B197">
            <v>2828461</v>
          </cell>
        </row>
        <row r="198">
          <cell r="B198">
            <v>-6967049</v>
          </cell>
        </row>
        <row r="201">
          <cell r="B201">
            <v>2130447</v>
          </cell>
          <cell r="C201">
            <v>2855708</v>
          </cell>
        </row>
        <row r="202">
          <cell r="B202">
            <v>725258</v>
          </cell>
          <cell r="C202">
            <v>725261</v>
          </cell>
        </row>
        <row r="205">
          <cell r="C205">
            <v>2855708</v>
          </cell>
        </row>
        <row r="206">
          <cell r="C206">
            <v>-18769959</v>
          </cell>
        </row>
        <row r="208">
          <cell r="C208">
            <v>-52483417</v>
          </cell>
        </row>
        <row r="210">
          <cell r="C210">
            <v>-6126529</v>
          </cell>
        </row>
        <row r="212">
          <cell r="C212">
            <v>-52483417</v>
          </cell>
        </row>
        <row r="217">
          <cell r="B217">
            <v>1276410</v>
          </cell>
          <cell r="C217">
            <v>1276410</v>
          </cell>
        </row>
        <row r="218">
          <cell r="B218">
            <v>2914877</v>
          </cell>
        </row>
        <row r="219">
          <cell r="B219">
            <v>2914877</v>
          </cell>
          <cell r="C219">
            <v>2914877</v>
          </cell>
        </row>
        <row r="220">
          <cell r="C220">
            <v>2914877</v>
          </cell>
        </row>
        <row r="221">
          <cell r="B221">
            <v>33600</v>
          </cell>
        </row>
        <row r="222">
          <cell r="B222">
            <v>16564</v>
          </cell>
        </row>
        <row r="223">
          <cell r="B223">
            <v>41516</v>
          </cell>
        </row>
        <row r="224">
          <cell r="B224">
            <v>-114259</v>
          </cell>
        </row>
        <row r="226">
          <cell r="B226">
            <v>32860</v>
          </cell>
          <cell r="C226">
            <v>40748</v>
          </cell>
        </row>
        <row r="227">
          <cell r="C227">
            <v>7888</v>
          </cell>
        </row>
        <row r="229">
          <cell r="C229">
            <v>7888</v>
          </cell>
        </row>
        <row r="231">
          <cell r="C231">
            <v>-3479289</v>
          </cell>
        </row>
        <row r="233">
          <cell r="C233">
            <v>1638467</v>
          </cell>
        </row>
        <row r="234">
          <cell r="C234">
            <v>40748</v>
          </cell>
        </row>
        <row r="235">
          <cell r="C235">
            <v>-287766</v>
          </cell>
        </row>
        <row r="237">
          <cell r="C237">
            <v>1638467</v>
          </cell>
        </row>
        <row r="242">
          <cell r="B242">
            <v>58523173</v>
          </cell>
          <cell r="C242">
            <v>58523173</v>
          </cell>
        </row>
        <row r="243">
          <cell r="B243">
            <v>954431</v>
          </cell>
        </row>
        <row r="244">
          <cell r="B244">
            <v>954431</v>
          </cell>
          <cell r="C244">
            <v>954431</v>
          </cell>
        </row>
        <row r="245">
          <cell r="C245">
            <v>0</v>
          </cell>
        </row>
        <row r="246">
          <cell r="B246">
            <v>3561300</v>
          </cell>
        </row>
        <row r="247">
          <cell r="B247">
            <v>91188</v>
          </cell>
        </row>
        <row r="248">
          <cell r="B248">
            <v>2237988</v>
          </cell>
        </row>
        <row r="249">
          <cell r="B249">
            <v>-5741114</v>
          </cell>
        </row>
        <row r="251">
          <cell r="B251">
            <v>3570026</v>
          </cell>
          <cell r="C251">
            <v>4755391</v>
          </cell>
        </row>
        <row r="252">
          <cell r="B252">
            <v>785717</v>
          </cell>
          <cell r="C252">
            <v>1185365</v>
          </cell>
        </row>
        <row r="255">
          <cell r="C255">
            <v>4755391</v>
          </cell>
        </row>
        <row r="256">
          <cell r="C256">
            <v>-4608165</v>
          </cell>
        </row>
        <row r="258">
          <cell r="C258">
            <v>-57568742</v>
          </cell>
        </row>
        <row r="260">
          <cell r="C260">
            <v>-744724</v>
          </cell>
        </row>
        <row r="262">
          <cell r="C262">
            <v>-57568742</v>
          </cell>
        </row>
        <row r="267">
          <cell r="B267">
            <v>103135</v>
          </cell>
          <cell r="C267">
            <v>103135</v>
          </cell>
        </row>
        <row r="268">
          <cell r="B268">
            <v>0</v>
          </cell>
        </row>
        <row r="269">
          <cell r="B269">
            <v>0</v>
          </cell>
          <cell r="C269">
            <v>0</v>
          </cell>
        </row>
        <row r="270">
          <cell r="C270">
            <v>0</v>
          </cell>
        </row>
        <row r="271">
          <cell r="B271">
            <v>97800</v>
          </cell>
        </row>
        <row r="272">
          <cell r="B272">
            <v>0</v>
          </cell>
        </row>
        <row r="273">
          <cell r="B273">
            <v>61459</v>
          </cell>
        </row>
        <row r="274">
          <cell r="B274">
            <v>-159259</v>
          </cell>
        </row>
        <row r="276">
          <cell r="B276">
            <v>0</v>
          </cell>
          <cell r="C276">
            <v>0</v>
          </cell>
        </row>
        <row r="277">
          <cell r="C277">
            <v>0</v>
          </cell>
        </row>
        <row r="279">
          <cell r="C279">
            <v>0</v>
          </cell>
        </row>
        <row r="281">
          <cell r="C281">
            <v>-832682</v>
          </cell>
        </row>
        <row r="283">
          <cell r="C283">
            <v>-103135</v>
          </cell>
        </row>
        <row r="284">
          <cell r="C284">
            <v>0</v>
          </cell>
        </row>
        <row r="285">
          <cell r="C285">
            <v>-165718</v>
          </cell>
        </row>
        <row r="287">
          <cell r="C287">
            <v>-103135</v>
          </cell>
        </row>
      </sheetData>
      <sheetData sheetId="2">
        <row r="8">
          <cell r="A8">
            <v>41639</v>
          </cell>
          <cell r="B8">
            <v>851587</v>
          </cell>
          <cell r="C8">
            <v>283863</v>
          </cell>
          <cell r="E8">
            <v>851587</v>
          </cell>
          <cell r="F8">
            <v>283863</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v>42004</v>
          </cell>
          <cell r="B9">
            <v>1518483</v>
          </cell>
          <cell r="C9">
            <v>362458</v>
          </cell>
          <cell r="D9">
            <v>567724</v>
          </cell>
          <cell r="E9">
            <v>567724</v>
          </cell>
          <cell r="F9">
            <v>283863</v>
          </cell>
          <cell r="G9">
            <v>950759</v>
          </cell>
          <cell r="H9">
            <v>78595</v>
          </cell>
          <cell r="I9">
            <v>0</v>
          </cell>
          <cell r="J9">
            <v>0</v>
          </cell>
          <cell r="K9">
            <v>0</v>
          </cell>
          <cell r="L9">
            <v>0</v>
          </cell>
          <cell r="M9">
            <v>0</v>
          </cell>
          <cell r="N9">
            <v>0</v>
          </cell>
          <cell r="O9">
            <v>0</v>
          </cell>
          <cell r="P9">
            <v>0</v>
          </cell>
          <cell r="Q9">
            <v>0</v>
          </cell>
          <cell r="R9">
            <v>0</v>
          </cell>
          <cell r="S9">
            <v>0</v>
          </cell>
          <cell r="T9">
            <v>0</v>
          </cell>
          <cell r="U9">
            <v>0</v>
          </cell>
          <cell r="V9">
            <v>0</v>
          </cell>
        </row>
        <row r="10">
          <cell r="A10">
            <v>42369</v>
          </cell>
          <cell r="B10">
            <v>1156025</v>
          </cell>
          <cell r="C10">
            <v>362456</v>
          </cell>
          <cell r="D10">
            <v>1156025</v>
          </cell>
          <cell r="E10">
            <v>283861</v>
          </cell>
          <cell r="F10">
            <v>283861</v>
          </cell>
          <cell r="G10">
            <v>872164</v>
          </cell>
          <cell r="H10">
            <v>78595</v>
          </cell>
          <cell r="I10">
            <v>0</v>
          </cell>
          <cell r="J10">
            <v>0</v>
          </cell>
          <cell r="K10">
            <v>0</v>
          </cell>
          <cell r="L10">
            <v>0</v>
          </cell>
          <cell r="M10">
            <v>0</v>
          </cell>
          <cell r="N10">
            <v>0</v>
          </cell>
          <cell r="O10">
            <v>0</v>
          </cell>
          <cell r="P10">
            <v>0</v>
          </cell>
          <cell r="Q10">
            <v>0</v>
          </cell>
          <cell r="R10">
            <v>0</v>
          </cell>
          <cell r="S10">
            <v>0</v>
          </cell>
          <cell r="T10">
            <v>0</v>
          </cell>
          <cell r="U10">
            <v>0</v>
          </cell>
          <cell r="V10">
            <v>0</v>
          </cell>
        </row>
        <row r="11">
          <cell r="A11">
            <v>42735</v>
          </cell>
          <cell r="B11">
            <v>793569</v>
          </cell>
          <cell r="C11">
            <v>78595</v>
          </cell>
          <cell r="D11">
            <v>793569</v>
          </cell>
          <cell r="E11">
            <v>0</v>
          </cell>
          <cell r="F11">
            <v>0</v>
          </cell>
          <cell r="G11">
            <v>793569</v>
          </cell>
          <cell r="H11">
            <v>78595</v>
          </cell>
          <cell r="I11">
            <v>0</v>
          </cell>
          <cell r="J11">
            <v>0</v>
          </cell>
          <cell r="K11">
            <v>0</v>
          </cell>
          <cell r="L11">
            <v>0</v>
          </cell>
          <cell r="M11">
            <v>0</v>
          </cell>
          <cell r="N11">
            <v>0</v>
          </cell>
          <cell r="O11">
            <v>0</v>
          </cell>
          <cell r="P11">
            <v>0</v>
          </cell>
          <cell r="Q11">
            <v>0</v>
          </cell>
          <cell r="R11">
            <v>0</v>
          </cell>
          <cell r="S11">
            <v>0</v>
          </cell>
          <cell r="T11">
            <v>0</v>
          </cell>
          <cell r="U11">
            <v>0</v>
          </cell>
          <cell r="V11">
            <v>0</v>
          </cell>
        </row>
        <row r="12">
          <cell r="A12">
            <v>43100</v>
          </cell>
          <cell r="B12">
            <v>714974</v>
          </cell>
          <cell r="C12">
            <v>78595</v>
          </cell>
          <cell r="D12">
            <v>714974</v>
          </cell>
          <cell r="E12">
            <v>0</v>
          </cell>
          <cell r="F12">
            <v>0</v>
          </cell>
          <cell r="G12">
            <v>714974</v>
          </cell>
          <cell r="H12">
            <v>78595</v>
          </cell>
          <cell r="I12">
            <v>0</v>
          </cell>
          <cell r="J12">
            <v>0</v>
          </cell>
          <cell r="K12">
            <v>0</v>
          </cell>
          <cell r="L12">
            <v>0</v>
          </cell>
          <cell r="M12">
            <v>0</v>
          </cell>
          <cell r="N12">
            <v>0</v>
          </cell>
          <cell r="O12">
            <v>0</v>
          </cell>
          <cell r="P12">
            <v>0</v>
          </cell>
          <cell r="Q12">
            <v>0</v>
          </cell>
          <cell r="R12">
            <v>0</v>
          </cell>
          <cell r="S12">
            <v>0</v>
          </cell>
          <cell r="T12">
            <v>0</v>
          </cell>
          <cell r="U12">
            <v>0</v>
          </cell>
          <cell r="V12">
            <v>0</v>
          </cell>
        </row>
        <row r="13">
          <cell r="A13">
            <v>43465</v>
          </cell>
          <cell r="B13">
            <v>636379</v>
          </cell>
          <cell r="C13">
            <v>78595</v>
          </cell>
          <cell r="D13">
            <v>636379</v>
          </cell>
          <cell r="E13">
            <v>0</v>
          </cell>
          <cell r="F13">
            <v>0</v>
          </cell>
          <cell r="G13">
            <v>636379</v>
          </cell>
          <cell r="H13">
            <v>78595</v>
          </cell>
          <cell r="I13">
            <v>0</v>
          </cell>
          <cell r="J13">
            <v>0</v>
          </cell>
          <cell r="K13">
            <v>0</v>
          </cell>
          <cell r="L13">
            <v>0</v>
          </cell>
          <cell r="M13">
            <v>0</v>
          </cell>
          <cell r="N13">
            <v>0</v>
          </cell>
          <cell r="O13">
            <v>0</v>
          </cell>
          <cell r="P13">
            <v>0</v>
          </cell>
          <cell r="Q13">
            <v>0</v>
          </cell>
          <cell r="R13">
            <v>0</v>
          </cell>
          <cell r="S13">
            <v>0</v>
          </cell>
          <cell r="T13">
            <v>0</v>
          </cell>
          <cell r="U13">
            <v>0</v>
          </cell>
          <cell r="V13">
            <v>0</v>
          </cell>
        </row>
        <row r="14">
          <cell r="A14">
            <v>43830</v>
          </cell>
          <cell r="B14">
            <v>557784</v>
          </cell>
          <cell r="C14">
            <v>78595</v>
          </cell>
          <cell r="D14">
            <v>557784</v>
          </cell>
          <cell r="E14">
            <v>0</v>
          </cell>
          <cell r="F14">
            <v>0</v>
          </cell>
          <cell r="G14">
            <v>557784</v>
          </cell>
          <cell r="H14">
            <v>78595</v>
          </cell>
          <cell r="I14">
            <v>0</v>
          </cell>
          <cell r="J14">
            <v>0</v>
          </cell>
          <cell r="K14">
            <v>0</v>
          </cell>
          <cell r="L14">
            <v>0</v>
          </cell>
          <cell r="M14">
            <v>0</v>
          </cell>
          <cell r="N14">
            <v>0</v>
          </cell>
          <cell r="O14">
            <v>0</v>
          </cell>
          <cell r="P14">
            <v>0</v>
          </cell>
          <cell r="Q14">
            <v>0</v>
          </cell>
          <cell r="R14">
            <v>0</v>
          </cell>
          <cell r="S14">
            <v>0</v>
          </cell>
          <cell r="T14">
            <v>0</v>
          </cell>
          <cell r="U14">
            <v>0</v>
          </cell>
          <cell r="V14">
            <v>0</v>
          </cell>
        </row>
        <row r="15">
          <cell r="A15">
            <v>44196</v>
          </cell>
          <cell r="B15">
            <v>479189</v>
          </cell>
          <cell r="C15">
            <v>78595</v>
          </cell>
          <cell r="D15">
            <v>479189</v>
          </cell>
          <cell r="E15">
            <v>0</v>
          </cell>
          <cell r="F15">
            <v>0</v>
          </cell>
          <cell r="G15">
            <v>479189</v>
          </cell>
          <cell r="H15">
            <v>78595</v>
          </cell>
          <cell r="I15">
            <v>0</v>
          </cell>
          <cell r="J15">
            <v>0</v>
          </cell>
          <cell r="K15">
            <v>0</v>
          </cell>
          <cell r="L15">
            <v>0</v>
          </cell>
          <cell r="M15">
            <v>0</v>
          </cell>
          <cell r="N15">
            <v>0</v>
          </cell>
          <cell r="O15">
            <v>0</v>
          </cell>
          <cell r="P15">
            <v>0</v>
          </cell>
          <cell r="Q15">
            <v>0</v>
          </cell>
          <cell r="R15">
            <v>0</v>
          </cell>
          <cell r="S15">
            <v>0</v>
          </cell>
          <cell r="T15">
            <v>0</v>
          </cell>
          <cell r="U15">
            <v>0</v>
          </cell>
          <cell r="V15">
            <v>0</v>
          </cell>
        </row>
        <row r="16">
          <cell r="A16">
            <v>44561</v>
          </cell>
          <cell r="B16">
            <v>400594</v>
          </cell>
          <cell r="C16">
            <v>78595</v>
          </cell>
          <cell r="D16">
            <v>400594</v>
          </cell>
          <cell r="E16">
            <v>0</v>
          </cell>
          <cell r="F16">
            <v>0</v>
          </cell>
          <cell r="G16">
            <v>400594</v>
          </cell>
          <cell r="H16">
            <v>78595</v>
          </cell>
          <cell r="I16">
            <v>0</v>
          </cell>
          <cell r="J16">
            <v>0</v>
          </cell>
          <cell r="K16">
            <v>0</v>
          </cell>
          <cell r="L16">
            <v>0</v>
          </cell>
          <cell r="M16">
            <v>0</v>
          </cell>
          <cell r="N16">
            <v>0</v>
          </cell>
          <cell r="O16">
            <v>0</v>
          </cell>
          <cell r="P16">
            <v>0</v>
          </cell>
          <cell r="Q16">
            <v>0</v>
          </cell>
          <cell r="R16">
            <v>0</v>
          </cell>
          <cell r="S16">
            <v>0</v>
          </cell>
          <cell r="T16">
            <v>0</v>
          </cell>
          <cell r="U16">
            <v>0</v>
          </cell>
          <cell r="V16">
            <v>0</v>
          </cell>
        </row>
        <row r="17">
          <cell r="A17">
            <v>44926</v>
          </cell>
          <cell r="B17">
            <v>321999</v>
          </cell>
          <cell r="C17">
            <v>78595</v>
          </cell>
          <cell r="D17">
            <v>321999</v>
          </cell>
          <cell r="G17">
            <v>321999</v>
          </cell>
          <cell r="H17">
            <v>78595</v>
          </cell>
          <cell r="O17">
            <v>0</v>
          </cell>
          <cell r="P17">
            <v>0</v>
          </cell>
        </row>
        <row r="18">
          <cell r="A18">
            <v>45291</v>
          </cell>
          <cell r="B18">
            <v>243404</v>
          </cell>
          <cell r="C18">
            <v>78595</v>
          </cell>
          <cell r="D18">
            <v>243404</v>
          </cell>
          <cell r="G18">
            <v>243404</v>
          </cell>
          <cell r="H18">
            <v>78595</v>
          </cell>
          <cell r="O18">
            <v>0</v>
          </cell>
          <cell r="P18">
            <v>0</v>
          </cell>
        </row>
        <row r="19">
          <cell r="A19">
            <v>45657</v>
          </cell>
          <cell r="B19">
            <v>164809</v>
          </cell>
          <cell r="C19">
            <v>78595</v>
          </cell>
          <cell r="D19">
            <v>164809</v>
          </cell>
          <cell r="G19">
            <v>164809</v>
          </cell>
          <cell r="H19">
            <v>78595</v>
          </cell>
          <cell r="O19">
            <v>0</v>
          </cell>
          <cell r="P19">
            <v>0</v>
          </cell>
        </row>
        <row r="20">
          <cell r="A20">
            <v>46022</v>
          </cell>
          <cell r="B20">
            <v>86214</v>
          </cell>
          <cell r="C20">
            <v>78595</v>
          </cell>
          <cell r="D20">
            <v>86214</v>
          </cell>
          <cell r="G20">
            <v>86214</v>
          </cell>
          <cell r="H20">
            <v>78595</v>
          </cell>
        </row>
        <row r="21">
          <cell r="A21">
            <v>46387</v>
          </cell>
          <cell r="B21">
            <v>7619</v>
          </cell>
          <cell r="C21">
            <v>7619</v>
          </cell>
          <cell r="D21">
            <v>7619</v>
          </cell>
          <cell r="G21">
            <v>7619</v>
          </cell>
          <cell r="H21">
            <v>7619</v>
          </cell>
        </row>
        <row r="28">
          <cell r="A28">
            <v>41639</v>
          </cell>
          <cell r="B28">
            <v>1538716</v>
          </cell>
          <cell r="C28">
            <v>512905</v>
          </cell>
          <cell r="E28">
            <v>1538716</v>
          </cell>
          <cell r="F28">
            <v>512905</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row>
        <row r="29">
          <cell r="A29">
            <v>42004</v>
          </cell>
          <cell r="B29">
            <v>2618541</v>
          </cell>
          <cell r="C29">
            <v>644568</v>
          </cell>
          <cell r="D29">
            <v>2618541</v>
          </cell>
          <cell r="E29">
            <v>1025811</v>
          </cell>
          <cell r="F29">
            <v>512905</v>
          </cell>
          <cell r="G29">
            <v>1592730</v>
          </cell>
          <cell r="H29">
            <v>131663</v>
          </cell>
          <cell r="I29">
            <v>0</v>
          </cell>
          <cell r="J29">
            <v>0</v>
          </cell>
          <cell r="K29">
            <v>0</v>
          </cell>
          <cell r="L29">
            <v>0</v>
          </cell>
          <cell r="M29">
            <v>0</v>
          </cell>
          <cell r="N29">
            <v>0</v>
          </cell>
          <cell r="O29">
            <v>0</v>
          </cell>
          <cell r="P29">
            <v>0</v>
          </cell>
          <cell r="Q29">
            <v>0</v>
          </cell>
          <cell r="R29">
            <v>0</v>
          </cell>
          <cell r="S29">
            <v>0</v>
          </cell>
          <cell r="T29">
            <v>0</v>
          </cell>
          <cell r="U29">
            <v>0</v>
          </cell>
          <cell r="V29">
            <v>0</v>
          </cell>
        </row>
        <row r="30">
          <cell r="A30">
            <v>42369</v>
          </cell>
          <cell r="B30">
            <v>1973973</v>
          </cell>
          <cell r="C30">
            <v>644568</v>
          </cell>
          <cell r="D30">
            <v>1973973</v>
          </cell>
          <cell r="E30">
            <v>512906</v>
          </cell>
          <cell r="F30">
            <v>512905</v>
          </cell>
          <cell r="G30">
            <v>1461067</v>
          </cell>
          <cell r="H30">
            <v>131663</v>
          </cell>
          <cell r="I30">
            <v>0</v>
          </cell>
          <cell r="J30">
            <v>0</v>
          </cell>
          <cell r="K30">
            <v>0</v>
          </cell>
          <cell r="L30">
            <v>0</v>
          </cell>
          <cell r="M30">
            <v>0</v>
          </cell>
          <cell r="N30">
            <v>0</v>
          </cell>
          <cell r="O30">
            <v>0</v>
          </cell>
          <cell r="P30">
            <v>0</v>
          </cell>
          <cell r="Q30">
            <v>0</v>
          </cell>
          <cell r="R30">
            <v>0</v>
          </cell>
          <cell r="S30">
            <v>0</v>
          </cell>
          <cell r="T30">
            <v>0</v>
          </cell>
          <cell r="U30">
            <v>0</v>
          </cell>
          <cell r="V30">
            <v>0</v>
          </cell>
        </row>
        <row r="31">
          <cell r="A31">
            <v>42735</v>
          </cell>
          <cell r="B31">
            <v>1329405</v>
          </cell>
          <cell r="C31">
            <v>131664</v>
          </cell>
          <cell r="D31">
            <v>1329405</v>
          </cell>
          <cell r="E31">
            <v>1</v>
          </cell>
          <cell r="F31">
            <v>1</v>
          </cell>
          <cell r="G31">
            <v>1329404</v>
          </cell>
          <cell r="H31">
            <v>131663</v>
          </cell>
          <cell r="I31">
            <v>0</v>
          </cell>
          <cell r="J31">
            <v>0</v>
          </cell>
          <cell r="K31">
            <v>0</v>
          </cell>
          <cell r="L31">
            <v>0</v>
          </cell>
          <cell r="M31">
            <v>0</v>
          </cell>
          <cell r="N31">
            <v>0</v>
          </cell>
          <cell r="O31">
            <v>0</v>
          </cell>
          <cell r="P31">
            <v>0</v>
          </cell>
          <cell r="Q31">
            <v>0</v>
          </cell>
          <cell r="R31">
            <v>0</v>
          </cell>
          <cell r="S31">
            <v>0</v>
          </cell>
          <cell r="T31">
            <v>0</v>
          </cell>
          <cell r="U31">
            <v>0</v>
          </cell>
          <cell r="V31">
            <v>0</v>
          </cell>
        </row>
        <row r="32">
          <cell r="A32">
            <v>43100</v>
          </cell>
          <cell r="B32">
            <v>1197741</v>
          </cell>
          <cell r="C32">
            <v>131663</v>
          </cell>
          <cell r="D32">
            <v>1197741</v>
          </cell>
          <cell r="E32">
            <v>0</v>
          </cell>
          <cell r="F32">
            <v>0</v>
          </cell>
          <cell r="G32">
            <v>1197741</v>
          </cell>
          <cell r="H32">
            <v>131663</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A33">
            <v>43465</v>
          </cell>
          <cell r="B33">
            <v>1066078</v>
          </cell>
          <cell r="C33">
            <v>131663</v>
          </cell>
          <cell r="D33">
            <v>1066078</v>
          </cell>
          <cell r="E33">
            <v>0</v>
          </cell>
          <cell r="F33">
            <v>0</v>
          </cell>
          <cell r="G33">
            <v>1066078</v>
          </cell>
          <cell r="H33">
            <v>131663</v>
          </cell>
          <cell r="I33">
            <v>0</v>
          </cell>
          <cell r="J33">
            <v>0</v>
          </cell>
          <cell r="K33">
            <v>0</v>
          </cell>
          <cell r="L33">
            <v>0</v>
          </cell>
          <cell r="M33">
            <v>0</v>
          </cell>
          <cell r="N33">
            <v>0</v>
          </cell>
          <cell r="O33">
            <v>0</v>
          </cell>
          <cell r="P33">
            <v>0</v>
          </cell>
          <cell r="Q33">
            <v>0</v>
          </cell>
          <cell r="R33">
            <v>0</v>
          </cell>
          <cell r="S33">
            <v>0</v>
          </cell>
          <cell r="T33">
            <v>0</v>
          </cell>
          <cell r="U33">
            <v>0</v>
          </cell>
          <cell r="V33">
            <v>0</v>
          </cell>
        </row>
        <row r="34">
          <cell r="A34">
            <v>43830</v>
          </cell>
          <cell r="B34">
            <v>934415</v>
          </cell>
          <cell r="C34">
            <v>131663</v>
          </cell>
          <cell r="D34">
            <v>934415</v>
          </cell>
          <cell r="E34">
            <v>0</v>
          </cell>
          <cell r="F34">
            <v>0</v>
          </cell>
          <cell r="G34">
            <v>934415</v>
          </cell>
          <cell r="H34">
            <v>131663</v>
          </cell>
          <cell r="I34">
            <v>0</v>
          </cell>
          <cell r="J34">
            <v>0</v>
          </cell>
          <cell r="K34">
            <v>0</v>
          </cell>
          <cell r="L34">
            <v>0</v>
          </cell>
          <cell r="M34">
            <v>0</v>
          </cell>
          <cell r="N34">
            <v>0</v>
          </cell>
          <cell r="O34">
            <v>0</v>
          </cell>
          <cell r="P34">
            <v>0</v>
          </cell>
          <cell r="Q34">
            <v>0</v>
          </cell>
          <cell r="R34">
            <v>0</v>
          </cell>
          <cell r="S34">
            <v>0</v>
          </cell>
          <cell r="T34">
            <v>0</v>
          </cell>
          <cell r="U34">
            <v>0</v>
          </cell>
          <cell r="V34">
            <v>0</v>
          </cell>
        </row>
        <row r="35">
          <cell r="A35">
            <v>44196</v>
          </cell>
          <cell r="B35">
            <v>802752</v>
          </cell>
          <cell r="C35">
            <v>131663</v>
          </cell>
          <cell r="D35">
            <v>802752</v>
          </cell>
          <cell r="E35">
            <v>0</v>
          </cell>
          <cell r="F35">
            <v>0</v>
          </cell>
          <cell r="G35">
            <v>802752</v>
          </cell>
          <cell r="H35">
            <v>131663</v>
          </cell>
          <cell r="I35">
            <v>0</v>
          </cell>
          <cell r="J35">
            <v>0</v>
          </cell>
          <cell r="K35">
            <v>0</v>
          </cell>
          <cell r="L35">
            <v>0</v>
          </cell>
          <cell r="M35">
            <v>0</v>
          </cell>
          <cell r="N35">
            <v>0</v>
          </cell>
          <cell r="O35">
            <v>0</v>
          </cell>
          <cell r="P35">
            <v>0</v>
          </cell>
          <cell r="Q35">
            <v>0</v>
          </cell>
          <cell r="R35">
            <v>0</v>
          </cell>
          <cell r="S35">
            <v>0</v>
          </cell>
          <cell r="T35">
            <v>0</v>
          </cell>
          <cell r="U35">
            <v>0</v>
          </cell>
          <cell r="V35">
            <v>0</v>
          </cell>
        </row>
        <row r="36">
          <cell r="A36">
            <v>44561</v>
          </cell>
          <cell r="B36">
            <v>671089</v>
          </cell>
          <cell r="C36">
            <v>131663</v>
          </cell>
          <cell r="D36">
            <v>671089</v>
          </cell>
          <cell r="E36">
            <v>0</v>
          </cell>
          <cell r="F36">
            <v>0</v>
          </cell>
          <cell r="G36">
            <v>671089</v>
          </cell>
          <cell r="H36">
            <v>131663</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A37">
            <v>44926</v>
          </cell>
          <cell r="B37">
            <v>539426</v>
          </cell>
          <cell r="C37">
            <v>131663</v>
          </cell>
          <cell r="D37">
            <v>539426</v>
          </cell>
          <cell r="G37">
            <v>539426</v>
          </cell>
          <cell r="H37">
            <v>131663</v>
          </cell>
          <cell r="O37">
            <v>0</v>
          </cell>
          <cell r="P37">
            <v>0</v>
          </cell>
        </row>
        <row r="38">
          <cell r="A38">
            <v>45291</v>
          </cell>
          <cell r="B38">
            <v>407763</v>
          </cell>
          <cell r="C38">
            <v>131663</v>
          </cell>
          <cell r="D38">
            <v>407763</v>
          </cell>
          <cell r="G38">
            <v>407763</v>
          </cell>
          <cell r="H38">
            <v>131663</v>
          </cell>
          <cell r="O38">
            <v>0</v>
          </cell>
          <cell r="P38">
            <v>0</v>
          </cell>
        </row>
        <row r="39">
          <cell r="A39">
            <v>45657</v>
          </cell>
          <cell r="B39">
            <v>276100</v>
          </cell>
          <cell r="C39">
            <v>131663</v>
          </cell>
          <cell r="D39">
            <v>276100</v>
          </cell>
          <cell r="G39">
            <v>276100</v>
          </cell>
          <cell r="H39">
            <v>131663</v>
          </cell>
          <cell r="O39">
            <v>0</v>
          </cell>
          <cell r="P39">
            <v>0</v>
          </cell>
        </row>
        <row r="48">
          <cell r="A48">
            <v>41639</v>
          </cell>
          <cell r="B48">
            <v>2820</v>
          </cell>
          <cell r="C48">
            <v>940</v>
          </cell>
          <cell r="E48">
            <v>2820</v>
          </cell>
          <cell r="F48">
            <v>940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row>
        <row r="49">
          <cell r="A49">
            <v>42004</v>
          </cell>
          <cell r="B49">
            <v>6042</v>
          </cell>
          <cell r="C49">
            <v>1284</v>
          </cell>
          <cell r="D49">
            <v>6042</v>
          </cell>
          <cell r="E49">
            <v>1880</v>
          </cell>
          <cell r="F49">
            <v>940</v>
          </cell>
          <cell r="G49">
            <v>4162</v>
          </cell>
          <cell r="H49">
            <v>344</v>
          </cell>
          <cell r="I49">
            <v>0</v>
          </cell>
          <cell r="J49">
            <v>0</v>
          </cell>
          <cell r="K49">
            <v>0</v>
          </cell>
          <cell r="L49">
            <v>0</v>
          </cell>
          <cell r="M49">
            <v>0</v>
          </cell>
          <cell r="N49">
            <v>0</v>
          </cell>
          <cell r="O49">
            <v>0</v>
          </cell>
          <cell r="P49">
            <v>0</v>
          </cell>
          <cell r="Q49">
            <v>0</v>
          </cell>
          <cell r="R49">
            <v>0</v>
          </cell>
          <cell r="S49">
            <v>0</v>
          </cell>
          <cell r="T49">
            <v>0</v>
          </cell>
          <cell r="U49">
            <v>0</v>
          </cell>
          <cell r="V49">
            <v>0</v>
          </cell>
        </row>
        <row r="50">
          <cell r="A50">
            <v>42369</v>
          </cell>
          <cell r="B50">
            <v>4758</v>
          </cell>
          <cell r="C50">
            <v>1284</v>
          </cell>
          <cell r="D50">
            <v>4758</v>
          </cell>
          <cell r="E50">
            <v>940</v>
          </cell>
          <cell r="F50">
            <v>940</v>
          </cell>
          <cell r="G50">
            <v>3818</v>
          </cell>
          <cell r="H50">
            <v>344</v>
          </cell>
          <cell r="I50">
            <v>0</v>
          </cell>
          <cell r="J50">
            <v>0</v>
          </cell>
          <cell r="K50">
            <v>0</v>
          </cell>
          <cell r="L50">
            <v>0</v>
          </cell>
          <cell r="M50">
            <v>0</v>
          </cell>
          <cell r="N50">
            <v>0</v>
          </cell>
          <cell r="O50">
            <v>0</v>
          </cell>
          <cell r="P50">
            <v>0</v>
          </cell>
          <cell r="Q50">
            <v>0</v>
          </cell>
          <cell r="R50">
            <v>0</v>
          </cell>
          <cell r="S50">
            <v>0</v>
          </cell>
          <cell r="T50">
            <v>0</v>
          </cell>
          <cell r="U50">
            <v>0</v>
          </cell>
          <cell r="V50">
            <v>0</v>
          </cell>
        </row>
        <row r="51">
          <cell r="A51">
            <v>42735</v>
          </cell>
          <cell r="B51">
            <v>3474</v>
          </cell>
          <cell r="C51">
            <v>344</v>
          </cell>
          <cell r="D51">
            <v>3474</v>
          </cell>
          <cell r="E51">
            <v>0</v>
          </cell>
          <cell r="F51">
            <v>0</v>
          </cell>
          <cell r="G51">
            <v>3474</v>
          </cell>
          <cell r="H51">
            <v>344</v>
          </cell>
          <cell r="I51">
            <v>0</v>
          </cell>
          <cell r="J51">
            <v>0</v>
          </cell>
          <cell r="K51">
            <v>0</v>
          </cell>
          <cell r="L51">
            <v>0</v>
          </cell>
          <cell r="M51">
            <v>0</v>
          </cell>
          <cell r="N51">
            <v>0</v>
          </cell>
          <cell r="O51">
            <v>0</v>
          </cell>
          <cell r="P51">
            <v>0</v>
          </cell>
          <cell r="Q51">
            <v>0</v>
          </cell>
          <cell r="R51">
            <v>0</v>
          </cell>
          <cell r="S51">
            <v>0</v>
          </cell>
          <cell r="T51">
            <v>0</v>
          </cell>
          <cell r="U51">
            <v>0</v>
          </cell>
          <cell r="V51">
            <v>0</v>
          </cell>
        </row>
        <row r="52">
          <cell r="A52">
            <v>43100</v>
          </cell>
          <cell r="B52">
            <v>3130</v>
          </cell>
          <cell r="C52">
            <v>344</v>
          </cell>
          <cell r="D52">
            <v>3130</v>
          </cell>
          <cell r="E52">
            <v>0</v>
          </cell>
          <cell r="F52">
            <v>0</v>
          </cell>
          <cell r="G52">
            <v>3130</v>
          </cell>
          <cell r="H52">
            <v>344</v>
          </cell>
          <cell r="I52">
            <v>0</v>
          </cell>
          <cell r="J52">
            <v>0</v>
          </cell>
          <cell r="K52">
            <v>0</v>
          </cell>
          <cell r="L52">
            <v>0</v>
          </cell>
          <cell r="M52">
            <v>0</v>
          </cell>
          <cell r="N52">
            <v>0</v>
          </cell>
          <cell r="O52">
            <v>0</v>
          </cell>
          <cell r="P52">
            <v>0</v>
          </cell>
          <cell r="Q52">
            <v>0</v>
          </cell>
          <cell r="R52">
            <v>0</v>
          </cell>
          <cell r="S52">
            <v>0</v>
          </cell>
          <cell r="T52">
            <v>0</v>
          </cell>
          <cell r="U52">
            <v>0</v>
          </cell>
          <cell r="V52">
            <v>0</v>
          </cell>
        </row>
        <row r="53">
          <cell r="A53">
            <v>43465</v>
          </cell>
          <cell r="B53">
            <v>2786</v>
          </cell>
          <cell r="C53">
            <v>344</v>
          </cell>
          <cell r="D53">
            <v>2786</v>
          </cell>
          <cell r="E53">
            <v>0</v>
          </cell>
          <cell r="F53">
            <v>0</v>
          </cell>
          <cell r="G53">
            <v>2786</v>
          </cell>
          <cell r="H53">
            <v>344</v>
          </cell>
          <cell r="I53">
            <v>0</v>
          </cell>
          <cell r="J53">
            <v>0</v>
          </cell>
          <cell r="K53">
            <v>0</v>
          </cell>
          <cell r="L53">
            <v>0</v>
          </cell>
          <cell r="M53">
            <v>0</v>
          </cell>
          <cell r="N53">
            <v>0</v>
          </cell>
          <cell r="O53">
            <v>0</v>
          </cell>
          <cell r="P53">
            <v>0</v>
          </cell>
          <cell r="Q53">
            <v>0</v>
          </cell>
          <cell r="R53">
            <v>0</v>
          </cell>
          <cell r="S53">
            <v>0</v>
          </cell>
          <cell r="T53">
            <v>0</v>
          </cell>
          <cell r="U53">
            <v>0</v>
          </cell>
          <cell r="V53">
            <v>0</v>
          </cell>
        </row>
        <row r="54">
          <cell r="A54">
            <v>43830</v>
          </cell>
          <cell r="B54">
            <v>2442</v>
          </cell>
          <cell r="C54">
            <v>344</v>
          </cell>
          <cell r="D54">
            <v>2442</v>
          </cell>
          <cell r="E54">
            <v>0</v>
          </cell>
          <cell r="F54">
            <v>0</v>
          </cell>
          <cell r="G54">
            <v>2442</v>
          </cell>
          <cell r="H54">
            <v>344</v>
          </cell>
          <cell r="I54">
            <v>0</v>
          </cell>
          <cell r="J54">
            <v>0</v>
          </cell>
          <cell r="K54">
            <v>0</v>
          </cell>
          <cell r="L54">
            <v>0</v>
          </cell>
          <cell r="M54">
            <v>0</v>
          </cell>
          <cell r="N54">
            <v>0</v>
          </cell>
          <cell r="O54">
            <v>0</v>
          </cell>
          <cell r="P54">
            <v>0</v>
          </cell>
          <cell r="Q54">
            <v>0</v>
          </cell>
          <cell r="R54">
            <v>0</v>
          </cell>
          <cell r="S54">
            <v>0</v>
          </cell>
          <cell r="T54">
            <v>0</v>
          </cell>
          <cell r="U54">
            <v>0</v>
          </cell>
          <cell r="V54">
            <v>0</v>
          </cell>
        </row>
        <row r="55">
          <cell r="A55">
            <v>44196</v>
          </cell>
          <cell r="B55">
            <v>2098</v>
          </cell>
          <cell r="C55">
            <v>344</v>
          </cell>
          <cell r="D55">
            <v>2098</v>
          </cell>
          <cell r="E55">
            <v>0</v>
          </cell>
          <cell r="F55">
            <v>0</v>
          </cell>
          <cell r="G55">
            <v>2098</v>
          </cell>
          <cell r="H55">
            <v>344</v>
          </cell>
          <cell r="I55">
            <v>0</v>
          </cell>
          <cell r="J55">
            <v>0</v>
          </cell>
          <cell r="K55">
            <v>0</v>
          </cell>
          <cell r="L55">
            <v>0</v>
          </cell>
          <cell r="M55">
            <v>0</v>
          </cell>
          <cell r="N55">
            <v>0</v>
          </cell>
          <cell r="O55">
            <v>0</v>
          </cell>
          <cell r="P55">
            <v>0</v>
          </cell>
          <cell r="Q55">
            <v>0</v>
          </cell>
          <cell r="R55">
            <v>0</v>
          </cell>
          <cell r="S55">
            <v>0</v>
          </cell>
          <cell r="T55">
            <v>0</v>
          </cell>
          <cell r="U55">
            <v>0</v>
          </cell>
          <cell r="V55">
            <v>0</v>
          </cell>
        </row>
        <row r="56">
          <cell r="A56">
            <v>44561</v>
          </cell>
          <cell r="B56">
            <v>1754</v>
          </cell>
          <cell r="C56">
            <v>344</v>
          </cell>
          <cell r="D56">
            <v>1754</v>
          </cell>
          <cell r="E56">
            <v>0</v>
          </cell>
          <cell r="F56">
            <v>0</v>
          </cell>
          <cell r="G56">
            <v>1754</v>
          </cell>
          <cell r="H56">
            <v>344</v>
          </cell>
          <cell r="I56">
            <v>0</v>
          </cell>
          <cell r="J56">
            <v>0</v>
          </cell>
          <cell r="K56">
            <v>0</v>
          </cell>
          <cell r="L56">
            <v>0</v>
          </cell>
          <cell r="M56">
            <v>0</v>
          </cell>
          <cell r="N56">
            <v>0</v>
          </cell>
          <cell r="O56">
            <v>0</v>
          </cell>
          <cell r="P56">
            <v>0</v>
          </cell>
          <cell r="Q56">
            <v>0</v>
          </cell>
          <cell r="R56">
            <v>0</v>
          </cell>
          <cell r="S56">
            <v>0</v>
          </cell>
          <cell r="T56">
            <v>0</v>
          </cell>
          <cell r="U56">
            <v>0</v>
          </cell>
          <cell r="V56">
            <v>0</v>
          </cell>
        </row>
        <row r="57">
          <cell r="A57">
            <v>44926</v>
          </cell>
          <cell r="B57">
            <v>1410</v>
          </cell>
          <cell r="C57">
            <v>344</v>
          </cell>
          <cell r="D57">
            <v>1410</v>
          </cell>
          <cell r="G57">
            <v>1410</v>
          </cell>
          <cell r="H57">
            <v>344</v>
          </cell>
          <cell r="O57">
            <v>0</v>
          </cell>
          <cell r="P57">
            <v>0</v>
          </cell>
        </row>
        <row r="58">
          <cell r="A58">
            <v>45291</v>
          </cell>
          <cell r="B58">
            <v>1066</v>
          </cell>
          <cell r="C58">
            <v>344</v>
          </cell>
          <cell r="D58">
            <v>1066</v>
          </cell>
          <cell r="G58">
            <v>1066</v>
          </cell>
          <cell r="H58">
            <v>344</v>
          </cell>
          <cell r="O58">
            <v>0</v>
          </cell>
          <cell r="P58">
            <v>0</v>
          </cell>
        </row>
        <row r="59">
          <cell r="A59">
            <v>45657</v>
          </cell>
          <cell r="B59">
            <v>722</v>
          </cell>
          <cell r="C59">
            <v>344</v>
          </cell>
          <cell r="D59">
            <v>722</v>
          </cell>
          <cell r="G59">
            <v>722</v>
          </cell>
          <cell r="H59">
            <v>344</v>
          </cell>
          <cell r="O59">
            <v>0</v>
          </cell>
          <cell r="P59">
            <v>0</v>
          </cell>
        </row>
        <row r="68">
          <cell r="A68">
            <v>41639</v>
          </cell>
          <cell r="B68">
            <v>1758273</v>
          </cell>
          <cell r="C68">
            <v>586092</v>
          </cell>
          <cell r="E68">
            <v>1758273</v>
          </cell>
          <cell r="F68">
            <v>586092</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row>
        <row r="69">
          <cell r="A69">
            <v>42004</v>
          </cell>
          <cell r="B69">
            <v>2855708</v>
          </cell>
          <cell r="C69">
            <v>725261</v>
          </cell>
          <cell r="D69">
            <v>2855708</v>
          </cell>
          <cell r="E69">
            <v>1172181</v>
          </cell>
          <cell r="F69">
            <v>586092</v>
          </cell>
          <cell r="G69">
            <v>1683527</v>
          </cell>
          <cell r="H69">
            <v>139169</v>
          </cell>
          <cell r="I69">
            <v>0</v>
          </cell>
          <cell r="J69">
            <v>0</v>
          </cell>
          <cell r="K69">
            <v>0</v>
          </cell>
          <cell r="L69">
            <v>0</v>
          </cell>
          <cell r="M69">
            <v>0</v>
          </cell>
          <cell r="N69">
            <v>0</v>
          </cell>
          <cell r="O69">
            <v>0</v>
          </cell>
          <cell r="P69">
            <v>0</v>
          </cell>
          <cell r="Q69">
            <v>0</v>
          </cell>
          <cell r="R69">
            <v>0</v>
          </cell>
          <cell r="S69">
            <v>0</v>
          </cell>
          <cell r="T69">
            <v>0</v>
          </cell>
          <cell r="U69">
            <v>0</v>
          </cell>
          <cell r="V69">
            <v>0</v>
          </cell>
        </row>
        <row r="70">
          <cell r="A70">
            <v>42369</v>
          </cell>
          <cell r="B70">
            <v>2130447</v>
          </cell>
          <cell r="C70">
            <v>725258</v>
          </cell>
          <cell r="D70">
            <v>2130447</v>
          </cell>
          <cell r="E70">
            <v>586089</v>
          </cell>
          <cell r="F70">
            <v>586089</v>
          </cell>
          <cell r="G70">
            <v>1544358</v>
          </cell>
          <cell r="H70">
            <v>139169</v>
          </cell>
          <cell r="I70">
            <v>0</v>
          </cell>
          <cell r="J70">
            <v>0</v>
          </cell>
          <cell r="K70">
            <v>0</v>
          </cell>
          <cell r="L70">
            <v>0</v>
          </cell>
          <cell r="M70">
            <v>0</v>
          </cell>
          <cell r="N70">
            <v>0</v>
          </cell>
          <cell r="O70">
            <v>0</v>
          </cell>
          <cell r="P70">
            <v>0</v>
          </cell>
          <cell r="Q70">
            <v>0</v>
          </cell>
          <cell r="R70">
            <v>0</v>
          </cell>
          <cell r="S70">
            <v>0</v>
          </cell>
          <cell r="T70">
            <v>0</v>
          </cell>
          <cell r="U70">
            <v>0</v>
          </cell>
          <cell r="V70">
            <v>0</v>
          </cell>
        </row>
        <row r="71">
          <cell r="A71">
            <v>42735</v>
          </cell>
          <cell r="B71">
            <v>1405189</v>
          </cell>
          <cell r="C71">
            <v>139169</v>
          </cell>
          <cell r="D71">
            <v>1405189</v>
          </cell>
          <cell r="E71">
            <v>0</v>
          </cell>
          <cell r="F71">
            <v>0</v>
          </cell>
          <cell r="G71">
            <v>1405189</v>
          </cell>
          <cell r="H71">
            <v>139169</v>
          </cell>
          <cell r="I71">
            <v>0</v>
          </cell>
          <cell r="J71">
            <v>0</v>
          </cell>
          <cell r="K71">
            <v>0</v>
          </cell>
          <cell r="L71">
            <v>0</v>
          </cell>
          <cell r="M71">
            <v>0</v>
          </cell>
          <cell r="N71">
            <v>0</v>
          </cell>
          <cell r="O71">
            <v>0</v>
          </cell>
          <cell r="P71">
            <v>0</v>
          </cell>
          <cell r="Q71">
            <v>0</v>
          </cell>
          <cell r="R71">
            <v>0</v>
          </cell>
          <cell r="S71">
            <v>0</v>
          </cell>
          <cell r="T71">
            <v>0</v>
          </cell>
          <cell r="U71">
            <v>0</v>
          </cell>
          <cell r="V71">
            <v>0</v>
          </cell>
        </row>
        <row r="72">
          <cell r="A72">
            <v>43100</v>
          </cell>
          <cell r="B72">
            <v>1266020</v>
          </cell>
          <cell r="C72">
            <v>139169</v>
          </cell>
          <cell r="D72">
            <v>1266020</v>
          </cell>
          <cell r="E72">
            <v>0</v>
          </cell>
          <cell r="F72">
            <v>0</v>
          </cell>
          <cell r="G72">
            <v>1266020</v>
          </cell>
          <cell r="H72">
            <v>139169</v>
          </cell>
          <cell r="I72">
            <v>0</v>
          </cell>
          <cell r="J72">
            <v>0</v>
          </cell>
          <cell r="K72">
            <v>0</v>
          </cell>
          <cell r="L72">
            <v>0</v>
          </cell>
          <cell r="M72">
            <v>0</v>
          </cell>
          <cell r="N72">
            <v>0</v>
          </cell>
          <cell r="O72">
            <v>0</v>
          </cell>
          <cell r="P72">
            <v>0</v>
          </cell>
          <cell r="Q72">
            <v>0</v>
          </cell>
          <cell r="R72">
            <v>0</v>
          </cell>
          <cell r="S72">
            <v>0</v>
          </cell>
          <cell r="T72">
            <v>0</v>
          </cell>
          <cell r="U72">
            <v>0</v>
          </cell>
          <cell r="V72">
            <v>0</v>
          </cell>
        </row>
        <row r="73">
          <cell r="A73">
            <v>43465</v>
          </cell>
          <cell r="B73">
            <v>1126851</v>
          </cell>
          <cell r="C73">
            <v>139169</v>
          </cell>
          <cell r="D73">
            <v>1126851</v>
          </cell>
          <cell r="E73">
            <v>0</v>
          </cell>
          <cell r="F73">
            <v>0</v>
          </cell>
          <cell r="G73">
            <v>1126851</v>
          </cell>
          <cell r="H73">
            <v>139169</v>
          </cell>
          <cell r="I73">
            <v>0</v>
          </cell>
          <cell r="J73">
            <v>0</v>
          </cell>
          <cell r="K73">
            <v>0</v>
          </cell>
          <cell r="L73">
            <v>0</v>
          </cell>
          <cell r="M73">
            <v>0</v>
          </cell>
          <cell r="N73">
            <v>0</v>
          </cell>
          <cell r="O73">
            <v>0</v>
          </cell>
          <cell r="P73">
            <v>0</v>
          </cell>
          <cell r="Q73">
            <v>0</v>
          </cell>
          <cell r="R73">
            <v>0</v>
          </cell>
          <cell r="S73">
            <v>0</v>
          </cell>
          <cell r="T73">
            <v>0</v>
          </cell>
          <cell r="U73">
            <v>0</v>
          </cell>
          <cell r="V73">
            <v>0</v>
          </cell>
        </row>
        <row r="74">
          <cell r="A74">
            <v>43830</v>
          </cell>
          <cell r="B74">
            <v>987682</v>
          </cell>
          <cell r="C74">
            <v>139169</v>
          </cell>
          <cell r="D74">
            <v>987682</v>
          </cell>
          <cell r="E74">
            <v>0</v>
          </cell>
          <cell r="F74">
            <v>0</v>
          </cell>
          <cell r="G74">
            <v>987682</v>
          </cell>
          <cell r="H74">
            <v>139169</v>
          </cell>
          <cell r="I74">
            <v>0</v>
          </cell>
          <cell r="J74">
            <v>0</v>
          </cell>
          <cell r="K74">
            <v>0</v>
          </cell>
          <cell r="L74">
            <v>0</v>
          </cell>
          <cell r="M74">
            <v>0</v>
          </cell>
          <cell r="N74">
            <v>0</v>
          </cell>
          <cell r="O74">
            <v>0</v>
          </cell>
          <cell r="P74">
            <v>0</v>
          </cell>
          <cell r="Q74">
            <v>0</v>
          </cell>
          <cell r="R74">
            <v>0</v>
          </cell>
          <cell r="S74">
            <v>0</v>
          </cell>
          <cell r="T74">
            <v>0</v>
          </cell>
          <cell r="U74">
            <v>0</v>
          </cell>
          <cell r="V74">
            <v>0</v>
          </cell>
        </row>
        <row r="75">
          <cell r="A75">
            <v>44196</v>
          </cell>
          <cell r="B75">
            <v>848513</v>
          </cell>
          <cell r="C75">
            <v>139169</v>
          </cell>
          <cell r="D75">
            <v>848513</v>
          </cell>
          <cell r="E75">
            <v>0</v>
          </cell>
          <cell r="F75">
            <v>0</v>
          </cell>
          <cell r="G75">
            <v>848513</v>
          </cell>
          <cell r="H75">
            <v>139169</v>
          </cell>
          <cell r="I75">
            <v>0</v>
          </cell>
          <cell r="J75">
            <v>0</v>
          </cell>
          <cell r="K75">
            <v>0</v>
          </cell>
          <cell r="L75">
            <v>0</v>
          </cell>
          <cell r="M75">
            <v>0</v>
          </cell>
          <cell r="N75">
            <v>0</v>
          </cell>
          <cell r="O75">
            <v>0</v>
          </cell>
          <cell r="P75">
            <v>0</v>
          </cell>
          <cell r="Q75">
            <v>0</v>
          </cell>
          <cell r="R75">
            <v>0</v>
          </cell>
          <cell r="S75">
            <v>0</v>
          </cell>
          <cell r="T75">
            <v>0</v>
          </cell>
          <cell r="U75">
            <v>0</v>
          </cell>
          <cell r="V75">
            <v>0</v>
          </cell>
        </row>
        <row r="76">
          <cell r="A76">
            <v>44561</v>
          </cell>
          <cell r="B76">
            <v>709344</v>
          </cell>
          <cell r="C76">
            <v>139169</v>
          </cell>
          <cell r="D76">
            <v>709344</v>
          </cell>
          <cell r="E76">
            <v>0</v>
          </cell>
          <cell r="F76">
            <v>0</v>
          </cell>
          <cell r="G76">
            <v>709344</v>
          </cell>
          <cell r="H76">
            <v>139169</v>
          </cell>
          <cell r="I76">
            <v>0</v>
          </cell>
          <cell r="J76">
            <v>0</v>
          </cell>
          <cell r="K76">
            <v>0</v>
          </cell>
          <cell r="L76">
            <v>0</v>
          </cell>
          <cell r="M76">
            <v>0</v>
          </cell>
          <cell r="N76">
            <v>0</v>
          </cell>
          <cell r="O76">
            <v>0</v>
          </cell>
          <cell r="P76">
            <v>0</v>
          </cell>
          <cell r="Q76">
            <v>0</v>
          </cell>
          <cell r="R76">
            <v>0</v>
          </cell>
          <cell r="S76">
            <v>0</v>
          </cell>
          <cell r="T76">
            <v>0</v>
          </cell>
          <cell r="U76">
            <v>0</v>
          </cell>
          <cell r="V76">
            <v>0</v>
          </cell>
        </row>
        <row r="77">
          <cell r="A77">
            <v>44926</v>
          </cell>
          <cell r="B77">
            <v>570175</v>
          </cell>
          <cell r="C77">
            <v>139169</v>
          </cell>
          <cell r="D77">
            <v>570175</v>
          </cell>
          <cell r="G77">
            <v>570175</v>
          </cell>
          <cell r="H77">
            <v>139169</v>
          </cell>
          <cell r="O77">
            <v>0</v>
          </cell>
          <cell r="P77">
            <v>0</v>
          </cell>
        </row>
        <row r="78">
          <cell r="A78">
            <v>45291</v>
          </cell>
          <cell r="B78">
            <v>431006</v>
          </cell>
          <cell r="C78">
            <v>139169</v>
          </cell>
          <cell r="D78">
            <v>431006</v>
          </cell>
          <cell r="G78">
            <v>431006</v>
          </cell>
          <cell r="H78">
            <v>139169</v>
          </cell>
          <cell r="O78">
            <v>0</v>
          </cell>
          <cell r="P78">
            <v>0</v>
          </cell>
        </row>
        <row r="79">
          <cell r="A79">
            <v>45657</v>
          </cell>
          <cell r="B79">
            <v>291837</v>
          </cell>
          <cell r="C79">
            <v>139169</v>
          </cell>
          <cell r="D79">
            <v>291837</v>
          </cell>
          <cell r="G79">
            <v>291837</v>
          </cell>
          <cell r="H79">
            <v>139169</v>
          </cell>
          <cell r="O79">
            <v>0</v>
          </cell>
          <cell r="P79">
            <v>0</v>
          </cell>
        </row>
        <row r="80">
          <cell r="A80">
            <v>46022</v>
          </cell>
          <cell r="B80">
            <v>152668</v>
          </cell>
          <cell r="C80">
            <v>139169</v>
          </cell>
          <cell r="D80">
            <v>152668</v>
          </cell>
          <cell r="G80">
            <v>152668</v>
          </cell>
          <cell r="H80">
            <v>139169</v>
          </cell>
        </row>
        <row r="81">
          <cell r="A81">
            <v>46387</v>
          </cell>
          <cell r="B81">
            <v>13499</v>
          </cell>
          <cell r="C81">
            <v>13499</v>
          </cell>
          <cell r="D81">
            <v>13499</v>
          </cell>
          <cell r="G81">
            <v>13499</v>
          </cell>
          <cell r="H81">
            <v>13499</v>
          </cell>
        </row>
        <row r="88">
          <cell r="A88">
            <v>41639</v>
          </cell>
          <cell r="B88">
            <v>16246</v>
          </cell>
          <cell r="C88">
            <v>5415</v>
          </cell>
          <cell r="E88">
            <v>16246</v>
          </cell>
          <cell r="F88">
            <v>5415</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row>
        <row r="89">
          <cell r="A89">
            <v>42004</v>
          </cell>
          <cell r="B89">
            <v>40748</v>
          </cell>
          <cell r="C89">
            <v>7888</v>
          </cell>
          <cell r="D89">
            <v>10831</v>
          </cell>
          <cell r="E89">
            <v>10831</v>
          </cell>
          <cell r="F89">
            <v>5415</v>
          </cell>
          <cell r="G89">
            <v>29917</v>
          </cell>
          <cell r="H89">
            <v>2473</v>
          </cell>
          <cell r="I89">
            <v>0</v>
          </cell>
          <cell r="J89">
            <v>0</v>
          </cell>
          <cell r="K89">
            <v>0</v>
          </cell>
          <cell r="L89">
            <v>0</v>
          </cell>
          <cell r="M89">
            <v>0</v>
          </cell>
          <cell r="N89">
            <v>0</v>
          </cell>
          <cell r="O89">
            <v>0</v>
          </cell>
          <cell r="P89">
            <v>0</v>
          </cell>
          <cell r="Q89">
            <v>0</v>
          </cell>
          <cell r="R89">
            <v>0</v>
          </cell>
          <cell r="S89">
            <v>0</v>
          </cell>
          <cell r="T89">
            <v>0</v>
          </cell>
          <cell r="U89">
            <v>0</v>
          </cell>
          <cell r="V89">
            <v>0</v>
          </cell>
        </row>
        <row r="90">
          <cell r="A90">
            <v>42369</v>
          </cell>
          <cell r="B90">
            <v>32860</v>
          </cell>
          <cell r="C90">
            <v>7888</v>
          </cell>
          <cell r="D90">
            <v>32860</v>
          </cell>
          <cell r="E90">
            <v>5416</v>
          </cell>
          <cell r="F90">
            <v>5415</v>
          </cell>
          <cell r="G90">
            <v>27444</v>
          </cell>
          <cell r="H90">
            <v>2473</v>
          </cell>
          <cell r="I90">
            <v>0</v>
          </cell>
          <cell r="J90">
            <v>0</v>
          </cell>
          <cell r="K90">
            <v>0</v>
          </cell>
          <cell r="L90">
            <v>0</v>
          </cell>
          <cell r="M90">
            <v>0</v>
          </cell>
          <cell r="N90">
            <v>0</v>
          </cell>
          <cell r="O90">
            <v>0</v>
          </cell>
          <cell r="P90">
            <v>0</v>
          </cell>
          <cell r="Q90">
            <v>0</v>
          </cell>
          <cell r="R90">
            <v>0</v>
          </cell>
          <cell r="S90">
            <v>0</v>
          </cell>
          <cell r="T90">
            <v>0</v>
          </cell>
          <cell r="U90">
            <v>0</v>
          </cell>
          <cell r="V90">
            <v>0</v>
          </cell>
        </row>
        <row r="91">
          <cell r="A91">
            <v>42735</v>
          </cell>
          <cell r="B91">
            <v>24972</v>
          </cell>
          <cell r="C91">
            <v>2474</v>
          </cell>
          <cell r="D91">
            <v>24972</v>
          </cell>
          <cell r="E91">
            <v>1</v>
          </cell>
          <cell r="F91">
            <v>1</v>
          </cell>
          <cell r="G91">
            <v>24971</v>
          </cell>
          <cell r="H91">
            <v>2473</v>
          </cell>
          <cell r="I91">
            <v>0</v>
          </cell>
          <cell r="J91">
            <v>0</v>
          </cell>
          <cell r="K91">
            <v>0</v>
          </cell>
          <cell r="L91">
            <v>0</v>
          </cell>
          <cell r="M91">
            <v>0</v>
          </cell>
          <cell r="N91">
            <v>0</v>
          </cell>
          <cell r="O91">
            <v>0</v>
          </cell>
          <cell r="P91">
            <v>0</v>
          </cell>
          <cell r="Q91">
            <v>0</v>
          </cell>
          <cell r="R91">
            <v>0</v>
          </cell>
          <cell r="S91">
            <v>0</v>
          </cell>
          <cell r="T91">
            <v>0</v>
          </cell>
          <cell r="U91">
            <v>0</v>
          </cell>
          <cell r="V91">
            <v>0</v>
          </cell>
        </row>
        <row r="92">
          <cell r="A92">
            <v>43100</v>
          </cell>
          <cell r="B92">
            <v>22498</v>
          </cell>
          <cell r="C92">
            <v>2473</v>
          </cell>
          <cell r="E92">
            <v>0</v>
          </cell>
          <cell r="F92">
            <v>0</v>
          </cell>
          <cell r="G92">
            <v>22498</v>
          </cell>
          <cell r="H92">
            <v>2473</v>
          </cell>
          <cell r="I92">
            <v>0</v>
          </cell>
          <cell r="J92">
            <v>0</v>
          </cell>
          <cell r="K92">
            <v>0</v>
          </cell>
          <cell r="L92">
            <v>0</v>
          </cell>
          <cell r="M92">
            <v>0</v>
          </cell>
          <cell r="N92">
            <v>0</v>
          </cell>
          <cell r="O92">
            <v>0</v>
          </cell>
          <cell r="P92">
            <v>0</v>
          </cell>
          <cell r="Q92">
            <v>0</v>
          </cell>
          <cell r="R92">
            <v>0</v>
          </cell>
          <cell r="S92">
            <v>0</v>
          </cell>
          <cell r="T92">
            <v>0</v>
          </cell>
          <cell r="U92">
            <v>0</v>
          </cell>
          <cell r="V92">
            <v>0</v>
          </cell>
        </row>
        <row r="93">
          <cell r="A93">
            <v>43465</v>
          </cell>
          <cell r="B93">
            <v>20025</v>
          </cell>
          <cell r="C93">
            <v>2473</v>
          </cell>
          <cell r="E93">
            <v>0</v>
          </cell>
          <cell r="F93">
            <v>0</v>
          </cell>
          <cell r="G93">
            <v>20025</v>
          </cell>
          <cell r="H93">
            <v>2473</v>
          </cell>
          <cell r="I93">
            <v>0</v>
          </cell>
          <cell r="J93">
            <v>0</v>
          </cell>
          <cell r="K93">
            <v>0</v>
          </cell>
          <cell r="L93">
            <v>0</v>
          </cell>
          <cell r="M93">
            <v>0</v>
          </cell>
          <cell r="N93">
            <v>0</v>
          </cell>
          <cell r="O93">
            <v>0</v>
          </cell>
          <cell r="P93">
            <v>0</v>
          </cell>
          <cell r="Q93">
            <v>0</v>
          </cell>
          <cell r="R93">
            <v>0</v>
          </cell>
          <cell r="S93">
            <v>0</v>
          </cell>
          <cell r="T93">
            <v>0</v>
          </cell>
          <cell r="U93">
            <v>0</v>
          </cell>
          <cell r="V93">
            <v>0</v>
          </cell>
        </row>
        <row r="94">
          <cell r="A94">
            <v>43830</v>
          </cell>
          <cell r="B94">
            <v>17552</v>
          </cell>
          <cell r="C94">
            <v>2473</v>
          </cell>
          <cell r="E94">
            <v>0</v>
          </cell>
          <cell r="F94">
            <v>0</v>
          </cell>
          <cell r="G94">
            <v>17552</v>
          </cell>
          <cell r="H94">
            <v>2473</v>
          </cell>
          <cell r="I94">
            <v>0</v>
          </cell>
          <cell r="J94">
            <v>0</v>
          </cell>
          <cell r="K94">
            <v>0</v>
          </cell>
          <cell r="L94">
            <v>0</v>
          </cell>
          <cell r="M94">
            <v>0</v>
          </cell>
          <cell r="N94">
            <v>0</v>
          </cell>
          <cell r="O94">
            <v>0</v>
          </cell>
          <cell r="P94">
            <v>0</v>
          </cell>
          <cell r="Q94">
            <v>0</v>
          </cell>
          <cell r="R94">
            <v>0</v>
          </cell>
          <cell r="S94">
            <v>0</v>
          </cell>
          <cell r="T94">
            <v>0</v>
          </cell>
          <cell r="U94">
            <v>0</v>
          </cell>
          <cell r="V94">
            <v>0</v>
          </cell>
        </row>
        <row r="95">
          <cell r="A95">
            <v>44196</v>
          </cell>
          <cell r="B95">
            <v>15079</v>
          </cell>
          <cell r="C95">
            <v>2473</v>
          </cell>
          <cell r="E95">
            <v>0</v>
          </cell>
          <cell r="F95">
            <v>0</v>
          </cell>
          <cell r="G95">
            <v>15079</v>
          </cell>
          <cell r="H95">
            <v>2473</v>
          </cell>
          <cell r="I95">
            <v>0</v>
          </cell>
          <cell r="J95">
            <v>0</v>
          </cell>
          <cell r="K95">
            <v>0</v>
          </cell>
          <cell r="L95">
            <v>0</v>
          </cell>
          <cell r="M95">
            <v>0</v>
          </cell>
          <cell r="N95">
            <v>0</v>
          </cell>
          <cell r="O95">
            <v>0</v>
          </cell>
          <cell r="P95">
            <v>0</v>
          </cell>
          <cell r="Q95">
            <v>0</v>
          </cell>
          <cell r="R95">
            <v>0</v>
          </cell>
          <cell r="S95">
            <v>0</v>
          </cell>
          <cell r="T95">
            <v>0</v>
          </cell>
          <cell r="U95">
            <v>0</v>
          </cell>
          <cell r="V95">
            <v>0</v>
          </cell>
        </row>
        <row r="96">
          <cell r="A96">
            <v>44561</v>
          </cell>
          <cell r="B96">
            <v>12606</v>
          </cell>
          <cell r="C96">
            <v>2473</v>
          </cell>
          <cell r="E96">
            <v>0</v>
          </cell>
          <cell r="F96">
            <v>0</v>
          </cell>
          <cell r="G96">
            <v>12606</v>
          </cell>
          <cell r="H96">
            <v>2473</v>
          </cell>
          <cell r="I96">
            <v>0</v>
          </cell>
          <cell r="J96">
            <v>0</v>
          </cell>
          <cell r="K96">
            <v>0</v>
          </cell>
          <cell r="L96">
            <v>0</v>
          </cell>
          <cell r="M96">
            <v>0</v>
          </cell>
          <cell r="N96">
            <v>0</v>
          </cell>
          <cell r="O96">
            <v>0</v>
          </cell>
          <cell r="P96">
            <v>0</v>
          </cell>
          <cell r="Q96">
            <v>0</v>
          </cell>
          <cell r="R96">
            <v>0</v>
          </cell>
          <cell r="S96">
            <v>0</v>
          </cell>
          <cell r="T96">
            <v>0</v>
          </cell>
          <cell r="U96">
            <v>0</v>
          </cell>
          <cell r="V96">
            <v>0</v>
          </cell>
        </row>
        <row r="97">
          <cell r="A97">
            <v>44926</v>
          </cell>
          <cell r="O97">
            <v>0</v>
          </cell>
          <cell r="P97">
            <v>0</v>
          </cell>
        </row>
        <row r="98">
          <cell r="A98">
            <v>45291</v>
          </cell>
          <cell r="O98">
            <v>0</v>
          </cell>
          <cell r="P98">
            <v>0</v>
          </cell>
        </row>
        <row r="99">
          <cell r="A99">
            <v>45657</v>
          </cell>
          <cell r="O99">
            <v>0</v>
          </cell>
          <cell r="P99">
            <v>0</v>
          </cell>
        </row>
        <row r="109">
          <cell r="A109">
            <v>41639</v>
          </cell>
          <cell r="B109">
            <v>4329552</v>
          </cell>
          <cell r="C109">
            <v>1096964</v>
          </cell>
          <cell r="E109">
            <v>523274</v>
          </cell>
          <cell r="F109">
            <v>261635</v>
          </cell>
          <cell r="G109">
            <v>32246</v>
          </cell>
          <cell r="H109">
            <v>32246</v>
          </cell>
          <cell r="I109">
            <v>276027</v>
          </cell>
          <cell r="J109">
            <v>138012</v>
          </cell>
          <cell r="K109">
            <v>426006</v>
          </cell>
          <cell r="L109">
            <v>142003</v>
          </cell>
          <cell r="M109">
            <v>442096</v>
          </cell>
          <cell r="N109">
            <v>147367</v>
          </cell>
          <cell r="O109">
            <v>2629903</v>
          </cell>
          <cell r="P109">
            <v>375701</v>
          </cell>
          <cell r="Q109">
            <v>0</v>
          </cell>
          <cell r="R109">
            <v>0</v>
          </cell>
          <cell r="S109">
            <v>0</v>
          </cell>
          <cell r="T109">
            <v>0</v>
          </cell>
          <cell r="U109">
            <v>0</v>
          </cell>
          <cell r="V109">
            <v>0</v>
          </cell>
        </row>
        <row r="110">
          <cell r="A110">
            <v>42004</v>
          </cell>
          <cell r="B110">
            <v>4755391</v>
          </cell>
          <cell r="C110">
            <v>1185365</v>
          </cell>
          <cell r="D110">
            <v>4755391</v>
          </cell>
          <cell r="E110">
            <v>261639</v>
          </cell>
          <cell r="F110">
            <v>261635</v>
          </cell>
          <cell r="G110">
            <v>0</v>
          </cell>
          <cell r="H110">
            <v>0</v>
          </cell>
          <cell r="I110">
            <v>138015</v>
          </cell>
          <cell r="J110">
            <v>138012</v>
          </cell>
          <cell r="K110">
            <v>284003</v>
          </cell>
          <cell r="L110">
            <v>142003</v>
          </cell>
          <cell r="M110">
            <v>294729</v>
          </cell>
          <cell r="N110">
            <v>147367</v>
          </cell>
          <cell r="O110">
            <v>2254202</v>
          </cell>
          <cell r="P110">
            <v>375701</v>
          </cell>
          <cell r="Q110">
            <v>1522803</v>
          </cell>
          <cell r="R110">
            <v>120647</v>
          </cell>
          <cell r="S110">
            <v>0</v>
          </cell>
          <cell r="T110">
            <v>0</v>
          </cell>
          <cell r="U110">
            <v>0</v>
          </cell>
          <cell r="V110">
            <v>0</v>
          </cell>
        </row>
        <row r="111">
          <cell r="A111">
            <v>42369</v>
          </cell>
          <cell r="B111">
            <v>3570026</v>
          </cell>
          <cell r="C111">
            <v>785717</v>
          </cell>
          <cell r="D111">
            <v>3570026</v>
          </cell>
          <cell r="E111">
            <v>4</v>
          </cell>
          <cell r="F111">
            <v>4</v>
          </cell>
          <cell r="G111">
            <v>0</v>
          </cell>
          <cell r="H111">
            <v>0</v>
          </cell>
          <cell r="I111">
            <v>3</v>
          </cell>
          <cell r="J111">
            <v>3</v>
          </cell>
          <cell r="K111">
            <v>142000</v>
          </cell>
          <cell r="L111">
            <v>142000</v>
          </cell>
          <cell r="M111">
            <v>147362</v>
          </cell>
          <cell r="N111">
            <v>147362</v>
          </cell>
          <cell r="O111">
            <v>1878501</v>
          </cell>
          <cell r="P111">
            <v>375701</v>
          </cell>
          <cell r="Q111">
            <v>1402156</v>
          </cell>
          <cell r="R111">
            <v>120647</v>
          </cell>
          <cell r="S111">
            <v>0</v>
          </cell>
          <cell r="T111">
            <v>0</v>
          </cell>
          <cell r="U111">
            <v>0</v>
          </cell>
          <cell r="V111">
            <v>0</v>
          </cell>
        </row>
        <row r="112">
          <cell r="A112">
            <v>42735</v>
          </cell>
          <cell r="B112">
            <v>2784309</v>
          </cell>
          <cell r="C112">
            <v>496348</v>
          </cell>
          <cell r="D112">
            <v>2784309</v>
          </cell>
          <cell r="E112">
            <v>0</v>
          </cell>
          <cell r="F112">
            <v>0</v>
          </cell>
          <cell r="G112">
            <v>0</v>
          </cell>
          <cell r="H112">
            <v>0</v>
          </cell>
          <cell r="I112">
            <v>0</v>
          </cell>
          <cell r="J112">
            <v>0</v>
          </cell>
          <cell r="K112">
            <v>0</v>
          </cell>
          <cell r="L112">
            <v>0</v>
          </cell>
          <cell r="M112">
            <v>0</v>
          </cell>
          <cell r="N112">
            <v>0</v>
          </cell>
          <cell r="O112">
            <v>1502800</v>
          </cell>
          <cell r="P112">
            <v>375701</v>
          </cell>
          <cell r="Q112">
            <v>1281509</v>
          </cell>
          <cell r="R112">
            <v>120647</v>
          </cell>
          <cell r="S112">
            <v>0</v>
          </cell>
          <cell r="T112">
            <v>0</v>
          </cell>
          <cell r="U112">
            <v>0</v>
          </cell>
          <cell r="V112">
            <v>0</v>
          </cell>
        </row>
        <row r="113">
          <cell r="A113">
            <v>43100</v>
          </cell>
          <cell r="B113">
            <v>2287961</v>
          </cell>
          <cell r="C113">
            <v>496348</v>
          </cell>
          <cell r="D113">
            <v>2287961</v>
          </cell>
          <cell r="E113">
            <v>0</v>
          </cell>
          <cell r="F113">
            <v>0</v>
          </cell>
          <cell r="G113">
            <v>0</v>
          </cell>
          <cell r="H113">
            <v>0</v>
          </cell>
          <cell r="I113">
            <v>0</v>
          </cell>
          <cell r="J113">
            <v>0</v>
          </cell>
          <cell r="K113">
            <v>0</v>
          </cell>
          <cell r="L113">
            <v>0</v>
          </cell>
          <cell r="M113">
            <v>0</v>
          </cell>
          <cell r="N113">
            <v>0</v>
          </cell>
          <cell r="O113">
            <v>1127099</v>
          </cell>
          <cell r="P113">
            <v>375701</v>
          </cell>
          <cell r="Q113">
            <v>1160862</v>
          </cell>
          <cell r="R113">
            <v>120647</v>
          </cell>
          <cell r="S113">
            <v>0</v>
          </cell>
          <cell r="T113">
            <v>0</v>
          </cell>
          <cell r="U113">
            <v>0</v>
          </cell>
          <cell r="V113">
            <v>0</v>
          </cell>
        </row>
        <row r="114">
          <cell r="A114">
            <v>43465</v>
          </cell>
          <cell r="B114">
            <v>1791613</v>
          </cell>
          <cell r="C114">
            <v>496348</v>
          </cell>
          <cell r="D114">
            <v>1791613</v>
          </cell>
          <cell r="E114">
            <v>0</v>
          </cell>
          <cell r="F114">
            <v>0</v>
          </cell>
          <cell r="G114">
            <v>0</v>
          </cell>
          <cell r="H114">
            <v>0</v>
          </cell>
          <cell r="I114">
            <v>0</v>
          </cell>
          <cell r="J114">
            <v>0</v>
          </cell>
          <cell r="K114">
            <v>0</v>
          </cell>
          <cell r="L114">
            <v>0</v>
          </cell>
          <cell r="M114">
            <v>0</v>
          </cell>
          <cell r="N114">
            <v>0</v>
          </cell>
          <cell r="O114">
            <v>751398</v>
          </cell>
          <cell r="P114">
            <v>375701</v>
          </cell>
          <cell r="Q114">
            <v>1040215</v>
          </cell>
          <cell r="R114">
            <v>120647</v>
          </cell>
          <cell r="S114">
            <v>0</v>
          </cell>
          <cell r="T114">
            <v>0</v>
          </cell>
          <cell r="U114">
            <v>0</v>
          </cell>
          <cell r="V114">
            <v>0</v>
          </cell>
        </row>
        <row r="115">
          <cell r="A115">
            <v>43830</v>
          </cell>
          <cell r="B115">
            <v>1295265</v>
          </cell>
          <cell r="C115">
            <v>496344</v>
          </cell>
          <cell r="D115">
            <v>1295265</v>
          </cell>
          <cell r="E115">
            <v>0</v>
          </cell>
          <cell r="F115">
            <v>0</v>
          </cell>
          <cell r="G115">
            <v>0</v>
          </cell>
          <cell r="H115">
            <v>0</v>
          </cell>
          <cell r="I115">
            <v>0</v>
          </cell>
          <cell r="J115">
            <v>0</v>
          </cell>
          <cell r="K115">
            <v>0</v>
          </cell>
          <cell r="L115">
            <v>0</v>
          </cell>
          <cell r="M115">
            <v>0</v>
          </cell>
          <cell r="N115">
            <v>0</v>
          </cell>
          <cell r="O115">
            <v>375697</v>
          </cell>
          <cell r="P115">
            <v>375697</v>
          </cell>
          <cell r="Q115">
            <v>919568</v>
          </cell>
          <cell r="R115">
            <v>120647</v>
          </cell>
          <cell r="S115">
            <v>0</v>
          </cell>
          <cell r="T115">
            <v>0</v>
          </cell>
          <cell r="U115">
            <v>0</v>
          </cell>
          <cell r="V115">
            <v>0</v>
          </cell>
        </row>
        <row r="116">
          <cell r="A116">
            <v>44196</v>
          </cell>
          <cell r="B116">
            <v>798921</v>
          </cell>
          <cell r="C116">
            <v>120647</v>
          </cell>
          <cell r="D116">
            <v>798921</v>
          </cell>
          <cell r="E116">
            <v>0</v>
          </cell>
          <cell r="F116">
            <v>0</v>
          </cell>
          <cell r="G116">
            <v>0</v>
          </cell>
          <cell r="H116">
            <v>0</v>
          </cell>
          <cell r="I116">
            <v>0</v>
          </cell>
          <cell r="J116">
            <v>0</v>
          </cell>
          <cell r="K116">
            <v>0</v>
          </cell>
          <cell r="L116">
            <v>0</v>
          </cell>
          <cell r="M116">
            <v>0</v>
          </cell>
          <cell r="N116">
            <v>0</v>
          </cell>
          <cell r="O116">
            <v>0</v>
          </cell>
          <cell r="P116">
            <v>0</v>
          </cell>
          <cell r="Q116">
            <v>798921</v>
          </cell>
          <cell r="R116">
            <v>120647</v>
          </cell>
          <cell r="S116">
            <v>0</v>
          </cell>
          <cell r="T116">
            <v>0</v>
          </cell>
          <cell r="U116">
            <v>0</v>
          </cell>
          <cell r="V116">
            <v>0</v>
          </cell>
        </row>
        <row r="117">
          <cell r="A117">
            <v>44561</v>
          </cell>
          <cell r="B117">
            <v>678274</v>
          </cell>
          <cell r="C117">
            <v>120647</v>
          </cell>
          <cell r="D117">
            <v>678274</v>
          </cell>
          <cell r="E117">
            <v>0</v>
          </cell>
          <cell r="F117">
            <v>0</v>
          </cell>
          <cell r="G117">
            <v>0</v>
          </cell>
          <cell r="H117">
            <v>0</v>
          </cell>
          <cell r="I117">
            <v>0</v>
          </cell>
          <cell r="J117">
            <v>0</v>
          </cell>
          <cell r="K117">
            <v>0</v>
          </cell>
          <cell r="L117">
            <v>0</v>
          </cell>
          <cell r="M117">
            <v>0</v>
          </cell>
          <cell r="N117">
            <v>0</v>
          </cell>
          <cell r="O117">
            <v>0</v>
          </cell>
          <cell r="P117">
            <v>0</v>
          </cell>
          <cell r="Q117">
            <v>678274</v>
          </cell>
          <cell r="R117">
            <v>120647</v>
          </cell>
          <cell r="S117">
            <v>0</v>
          </cell>
          <cell r="T117">
            <v>0</v>
          </cell>
          <cell r="U117">
            <v>0</v>
          </cell>
          <cell r="V117">
            <v>0</v>
          </cell>
        </row>
        <row r="118">
          <cell r="A118">
            <v>44926</v>
          </cell>
          <cell r="B118">
            <v>557627</v>
          </cell>
          <cell r="C118">
            <v>120647</v>
          </cell>
          <cell r="D118">
            <v>557627</v>
          </cell>
          <cell r="O118">
            <v>0</v>
          </cell>
          <cell r="P118">
            <v>0</v>
          </cell>
          <cell r="Q118">
            <v>557627</v>
          </cell>
          <cell r="R118">
            <v>120647</v>
          </cell>
        </row>
        <row r="119">
          <cell r="A119">
            <v>45291</v>
          </cell>
          <cell r="B119">
            <v>436980</v>
          </cell>
          <cell r="C119">
            <v>120647</v>
          </cell>
          <cell r="D119">
            <v>436980</v>
          </cell>
          <cell r="O119">
            <v>0</v>
          </cell>
          <cell r="P119">
            <v>0</v>
          </cell>
          <cell r="Q119">
            <v>436980</v>
          </cell>
          <cell r="R119">
            <v>120647</v>
          </cell>
        </row>
        <row r="120">
          <cell r="A120">
            <v>45657</v>
          </cell>
          <cell r="B120">
            <v>316333</v>
          </cell>
          <cell r="C120">
            <v>120647</v>
          </cell>
          <cell r="D120">
            <v>316333</v>
          </cell>
          <cell r="O120">
            <v>0</v>
          </cell>
          <cell r="P120">
            <v>0</v>
          </cell>
          <cell r="Q120">
            <v>316333</v>
          </cell>
          <cell r="R120">
            <v>120647</v>
          </cell>
        </row>
        <row r="121">
          <cell r="A121">
            <v>46022</v>
          </cell>
          <cell r="B121">
            <v>195686</v>
          </cell>
          <cell r="C121">
            <v>120647</v>
          </cell>
          <cell r="D121">
            <v>195686</v>
          </cell>
          <cell r="Q121">
            <v>195686</v>
          </cell>
          <cell r="R121">
            <v>120647</v>
          </cell>
        </row>
        <row r="122">
          <cell r="A122">
            <v>46387</v>
          </cell>
          <cell r="B122">
            <v>75039</v>
          </cell>
          <cell r="C122">
            <v>75039</v>
          </cell>
          <cell r="D122">
            <v>75039</v>
          </cell>
          <cell r="Q122">
            <v>75039</v>
          </cell>
          <cell r="R122">
            <v>75039</v>
          </cell>
        </row>
        <row r="123">
          <cell r="A123">
            <v>46752</v>
          </cell>
          <cell r="B123">
            <v>0</v>
          </cell>
          <cell r="C123">
            <v>0</v>
          </cell>
          <cell r="D123">
            <v>0</v>
          </cell>
          <cell r="Q123">
            <v>0</v>
          </cell>
          <cell r="R123">
            <v>0</v>
          </cell>
        </row>
        <row r="129">
          <cell r="A129">
            <v>41639</v>
          </cell>
          <cell r="B129">
            <v>0</v>
          </cell>
          <cell r="C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row>
        <row r="130">
          <cell r="A130">
            <v>42004</v>
          </cell>
          <cell r="B130">
            <v>0</v>
          </cell>
          <cell r="C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row>
        <row r="131">
          <cell r="A131">
            <v>42369</v>
          </cell>
          <cell r="B131">
            <v>0</v>
          </cell>
          <cell r="C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row>
        <row r="132">
          <cell r="A132">
            <v>42735</v>
          </cell>
          <cell r="B132">
            <v>0</v>
          </cell>
          <cell r="C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row>
        <row r="133">
          <cell r="A133">
            <v>43100</v>
          </cell>
          <cell r="B133">
            <v>0</v>
          </cell>
          <cell r="C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row>
        <row r="134">
          <cell r="A134">
            <v>43465</v>
          </cell>
          <cell r="B134">
            <v>0</v>
          </cell>
          <cell r="C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row>
        <row r="135">
          <cell r="A135">
            <v>43830</v>
          </cell>
          <cell r="B135">
            <v>0</v>
          </cell>
          <cell r="C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row>
        <row r="136">
          <cell r="A136">
            <v>44196</v>
          </cell>
          <cell r="B136">
            <v>0</v>
          </cell>
          <cell r="C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row>
        <row r="137">
          <cell r="A137">
            <v>44561</v>
          </cell>
          <cell r="B137">
            <v>0</v>
          </cell>
          <cell r="C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row>
        <row r="138">
          <cell r="A138">
            <v>44926</v>
          </cell>
          <cell r="O138">
            <v>0</v>
          </cell>
          <cell r="P138">
            <v>0</v>
          </cell>
        </row>
        <row r="139">
          <cell r="A139">
            <v>45291</v>
          </cell>
          <cell r="O139">
            <v>0</v>
          </cell>
          <cell r="P139">
            <v>0</v>
          </cell>
        </row>
        <row r="140">
          <cell r="A140">
            <v>45657</v>
          </cell>
          <cell r="O140">
            <v>0</v>
          </cell>
          <cell r="P140">
            <v>0</v>
          </cell>
        </row>
      </sheetData>
      <sheetData sheetId="3">
        <row r="8">
          <cell r="A8">
            <v>41639</v>
          </cell>
          <cell r="B8">
            <v>851587</v>
          </cell>
          <cell r="C8">
            <v>283863</v>
          </cell>
          <cell r="E8">
            <v>851587</v>
          </cell>
          <cell r="F8">
            <v>283863</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v>42004</v>
          </cell>
          <cell r="B9">
            <v>1518483</v>
          </cell>
          <cell r="C9">
            <v>362458</v>
          </cell>
          <cell r="D9">
            <v>1518483</v>
          </cell>
          <cell r="E9">
            <v>567724</v>
          </cell>
          <cell r="F9">
            <v>283863</v>
          </cell>
          <cell r="G9">
            <v>950759</v>
          </cell>
          <cell r="H9">
            <v>78595</v>
          </cell>
          <cell r="I9">
            <v>0</v>
          </cell>
          <cell r="J9">
            <v>0</v>
          </cell>
          <cell r="K9">
            <v>0</v>
          </cell>
          <cell r="L9">
            <v>0</v>
          </cell>
          <cell r="M9">
            <v>0</v>
          </cell>
          <cell r="N9">
            <v>0</v>
          </cell>
          <cell r="O9">
            <v>0</v>
          </cell>
          <cell r="P9">
            <v>0</v>
          </cell>
          <cell r="Q9">
            <v>0</v>
          </cell>
          <cell r="R9">
            <v>0</v>
          </cell>
          <cell r="S9">
            <v>0</v>
          </cell>
          <cell r="T9">
            <v>0</v>
          </cell>
          <cell r="U9">
            <v>0</v>
          </cell>
          <cell r="V9">
            <v>0</v>
          </cell>
        </row>
        <row r="10">
          <cell r="A10">
            <v>42369</v>
          </cell>
          <cell r="B10">
            <v>1156025</v>
          </cell>
          <cell r="C10">
            <v>362456</v>
          </cell>
          <cell r="D10">
            <v>1156025</v>
          </cell>
          <cell r="E10">
            <v>283861</v>
          </cell>
          <cell r="F10">
            <v>283861</v>
          </cell>
          <cell r="G10">
            <v>872164</v>
          </cell>
          <cell r="H10">
            <v>78595</v>
          </cell>
          <cell r="I10">
            <v>0</v>
          </cell>
          <cell r="J10">
            <v>0</v>
          </cell>
          <cell r="K10">
            <v>0</v>
          </cell>
          <cell r="L10">
            <v>0</v>
          </cell>
          <cell r="M10">
            <v>0</v>
          </cell>
          <cell r="N10">
            <v>0</v>
          </cell>
          <cell r="O10">
            <v>0</v>
          </cell>
          <cell r="P10">
            <v>0</v>
          </cell>
          <cell r="Q10">
            <v>0</v>
          </cell>
          <cell r="R10">
            <v>0</v>
          </cell>
          <cell r="S10">
            <v>0</v>
          </cell>
          <cell r="T10">
            <v>0</v>
          </cell>
          <cell r="U10">
            <v>0</v>
          </cell>
          <cell r="V10">
            <v>0</v>
          </cell>
        </row>
        <row r="11">
          <cell r="A11">
            <v>42735</v>
          </cell>
          <cell r="B11">
            <v>793569</v>
          </cell>
          <cell r="C11">
            <v>78595</v>
          </cell>
          <cell r="D11">
            <v>793569</v>
          </cell>
          <cell r="E11">
            <v>0</v>
          </cell>
          <cell r="F11">
            <v>0</v>
          </cell>
          <cell r="G11">
            <v>793569</v>
          </cell>
          <cell r="H11">
            <v>78595</v>
          </cell>
          <cell r="I11">
            <v>0</v>
          </cell>
          <cell r="J11">
            <v>0</v>
          </cell>
          <cell r="K11">
            <v>0</v>
          </cell>
          <cell r="L11">
            <v>0</v>
          </cell>
          <cell r="M11">
            <v>0</v>
          </cell>
          <cell r="N11">
            <v>0</v>
          </cell>
          <cell r="O11">
            <v>0</v>
          </cell>
          <cell r="P11">
            <v>0</v>
          </cell>
          <cell r="Q11">
            <v>0</v>
          </cell>
          <cell r="R11">
            <v>0</v>
          </cell>
          <cell r="S11">
            <v>0</v>
          </cell>
          <cell r="T11">
            <v>0</v>
          </cell>
          <cell r="U11">
            <v>0</v>
          </cell>
          <cell r="V11">
            <v>0</v>
          </cell>
        </row>
        <row r="12">
          <cell r="A12">
            <v>43100</v>
          </cell>
          <cell r="B12">
            <v>714974</v>
          </cell>
          <cell r="C12">
            <v>78595</v>
          </cell>
          <cell r="D12">
            <v>714974</v>
          </cell>
          <cell r="E12">
            <v>0</v>
          </cell>
          <cell r="F12">
            <v>0</v>
          </cell>
          <cell r="G12">
            <v>714974</v>
          </cell>
          <cell r="H12">
            <v>78595</v>
          </cell>
          <cell r="I12">
            <v>0</v>
          </cell>
          <cell r="J12">
            <v>0</v>
          </cell>
          <cell r="K12">
            <v>0</v>
          </cell>
          <cell r="L12">
            <v>0</v>
          </cell>
          <cell r="M12">
            <v>0</v>
          </cell>
          <cell r="N12">
            <v>0</v>
          </cell>
          <cell r="O12">
            <v>0</v>
          </cell>
          <cell r="P12">
            <v>0</v>
          </cell>
          <cell r="Q12">
            <v>0</v>
          </cell>
          <cell r="R12">
            <v>0</v>
          </cell>
          <cell r="S12">
            <v>0</v>
          </cell>
          <cell r="T12">
            <v>0</v>
          </cell>
          <cell r="U12">
            <v>0</v>
          </cell>
          <cell r="V12">
            <v>0</v>
          </cell>
        </row>
        <row r="13">
          <cell r="A13">
            <v>43465</v>
          </cell>
          <cell r="B13">
            <v>636379</v>
          </cell>
          <cell r="C13">
            <v>78595</v>
          </cell>
          <cell r="D13">
            <v>636379</v>
          </cell>
          <cell r="E13">
            <v>0</v>
          </cell>
          <cell r="F13">
            <v>0</v>
          </cell>
          <cell r="G13">
            <v>636379</v>
          </cell>
          <cell r="H13">
            <v>78595</v>
          </cell>
          <cell r="I13">
            <v>0</v>
          </cell>
          <cell r="J13">
            <v>0</v>
          </cell>
          <cell r="K13">
            <v>0</v>
          </cell>
          <cell r="L13">
            <v>0</v>
          </cell>
          <cell r="M13">
            <v>0</v>
          </cell>
          <cell r="N13">
            <v>0</v>
          </cell>
          <cell r="O13">
            <v>0</v>
          </cell>
          <cell r="P13">
            <v>0</v>
          </cell>
          <cell r="Q13">
            <v>0</v>
          </cell>
          <cell r="R13">
            <v>0</v>
          </cell>
          <cell r="S13">
            <v>0</v>
          </cell>
          <cell r="T13">
            <v>0</v>
          </cell>
          <cell r="U13">
            <v>0</v>
          </cell>
          <cell r="V13">
            <v>0</v>
          </cell>
        </row>
        <row r="14">
          <cell r="A14">
            <v>43830</v>
          </cell>
          <cell r="B14">
            <v>557784</v>
          </cell>
          <cell r="C14">
            <v>78595</v>
          </cell>
          <cell r="D14">
            <v>557784</v>
          </cell>
          <cell r="E14">
            <v>0</v>
          </cell>
          <cell r="F14">
            <v>0</v>
          </cell>
          <cell r="G14">
            <v>557784</v>
          </cell>
          <cell r="H14">
            <v>78595</v>
          </cell>
          <cell r="I14">
            <v>0</v>
          </cell>
          <cell r="J14">
            <v>0</v>
          </cell>
          <cell r="K14">
            <v>0</v>
          </cell>
          <cell r="L14">
            <v>0</v>
          </cell>
          <cell r="M14">
            <v>0</v>
          </cell>
          <cell r="N14">
            <v>0</v>
          </cell>
          <cell r="O14">
            <v>0</v>
          </cell>
          <cell r="P14">
            <v>0</v>
          </cell>
          <cell r="Q14">
            <v>0</v>
          </cell>
          <cell r="R14">
            <v>0</v>
          </cell>
          <cell r="S14">
            <v>0</v>
          </cell>
          <cell r="T14">
            <v>0</v>
          </cell>
          <cell r="U14">
            <v>0</v>
          </cell>
          <cell r="V14">
            <v>0</v>
          </cell>
        </row>
        <row r="15">
          <cell r="A15">
            <v>44196</v>
          </cell>
          <cell r="B15">
            <v>479189</v>
          </cell>
          <cell r="C15">
            <v>78595</v>
          </cell>
          <cell r="D15">
            <v>479189</v>
          </cell>
          <cell r="E15">
            <v>0</v>
          </cell>
          <cell r="F15">
            <v>0</v>
          </cell>
          <cell r="G15">
            <v>479189</v>
          </cell>
          <cell r="H15">
            <v>78595</v>
          </cell>
          <cell r="I15">
            <v>0</v>
          </cell>
          <cell r="J15">
            <v>0</v>
          </cell>
          <cell r="K15">
            <v>0</v>
          </cell>
          <cell r="L15">
            <v>0</v>
          </cell>
          <cell r="M15">
            <v>0</v>
          </cell>
          <cell r="N15">
            <v>0</v>
          </cell>
          <cell r="O15">
            <v>0</v>
          </cell>
          <cell r="P15">
            <v>0</v>
          </cell>
          <cell r="Q15">
            <v>0</v>
          </cell>
          <cell r="R15">
            <v>0</v>
          </cell>
          <cell r="S15">
            <v>0</v>
          </cell>
          <cell r="T15">
            <v>0</v>
          </cell>
          <cell r="U15">
            <v>0</v>
          </cell>
          <cell r="V15">
            <v>0</v>
          </cell>
        </row>
        <row r="16">
          <cell r="A16">
            <v>44561</v>
          </cell>
          <cell r="B16">
            <v>400594</v>
          </cell>
          <cell r="C16">
            <v>78595</v>
          </cell>
          <cell r="D16">
            <v>400594</v>
          </cell>
          <cell r="E16">
            <v>0</v>
          </cell>
          <cell r="F16">
            <v>0</v>
          </cell>
          <cell r="G16">
            <v>400594</v>
          </cell>
          <cell r="H16">
            <v>78595</v>
          </cell>
          <cell r="I16">
            <v>0</v>
          </cell>
          <cell r="J16">
            <v>0</v>
          </cell>
          <cell r="K16">
            <v>0</v>
          </cell>
          <cell r="L16">
            <v>0</v>
          </cell>
          <cell r="M16">
            <v>0</v>
          </cell>
          <cell r="N16">
            <v>0</v>
          </cell>
          <cell r="O16">
            <v>0</v>
          </cell>
          <cell r="P16">
            <v>0</v>
          </cell>
          <cell r="Q16">
            <v>0</v>
          </cell>
          <cell r="R16">
            <v>0</v>
          </cell>
          <cell r="S16">
            <v>0</v>
          </cell>
          <cell r="T16">
            <v>0</v>
          </cell>
          <cell r="U16">
            <v>0</v>
          </cell>
          <cell r="V16">
            <v>0</v>
          </cell>
        </row>
        <row r="17">
          <cell r="A17">
            <v>44926</v>
          </cell>
          <cell r="B17">
            <v>321999</v>
          </cell>
          <cell r="C17">
            <v>78595</v>
          </cell>
          <cell r="D17">
            <v>321999</v>
          </cell>
          <cell r="G17">
            <v>321999</v>
          </cell>
          <cell r="H17">
            <v>78595</v>
          </cell>
          <cell r="O17">
            <v>0</v>
          </cell>
          <cell r="P17">
            <v>0</v>
          </cell>
        </row>
        <row r="18">
          <cell r="A18">
            <v>45291</v>
          </cell>
          <cell r="B18">
            <v>243404</v>
          </cell>
          <cell r="C18">
            <v>78595</v>
          </cell>
          <cell r="D18">
            <v>243404</v>
          </cell>
          <cell r="G18">
            <v>243404</v>
          </cell>
          <cell r="H18">
            <v>78595</v>
          </cell>
          <cell r="O18">
            <v>0</v>
          </cell>
          <cell r="P18">
            <v>0</v>
          </cell>
        </row>
        <row r="19">
          <cell r="A19">
            <v>45657</v>
          </cell>
          <cell r="B19">
            <v>164809</v>
          </cell>
          <cell r="C19">
            <v>78595</v>
          </cell>
          <cell r="D19">
            <v>164809</v>
          </cell>
          <cell r="G19">
            <v>164809</v>
          </cell>
          <cell r="H19">
            <v>78595</v>
          </cell>
          <cell r="O19">
            <v>0</v>
          </cell>
          <cell r="P19">
            <v>0</v>
          </cell>
        </row>
        <row r="20">
          <cell r="A20">
            <v>46022</v>
          </cell>
          <cell r="B20">
            <v>86214</v>
          </cell>
          <cell r="C20">
            <v>78595</v>
          </cell>
          <cell r="D20">
            <v>86214</v>
          </cell>
          <cell r="G20">
            <v>86214</v>
          </cell>
          <cell r="H20">
            <v>78595</v>
          </cell>
        </row>
        <row r="21">
          <cell r="A21">
            <v>46387</v>
          </cell>
          <cell r="B21">
            <v>7619</v>
          </cell>
          <cell r="C21">
            <v>7619</v>
          </cell>
          <cell r="D21">
            <v>7619</v>
          </cell>
          <cell r="G21">
            <v>7619</v>
          </cell>
          <cell r="H21">
            <v>7619</v>
          </cell>
        </row>
        <row r="28">
          <cell r="A28">
            <v>41639</v>
          </cell>
          <cell r="B28">
            <v>1538716</v>
          </cell>
          <cell r="C28">
            <v>512905</v>
          </cell>
          <cell r="E28">
            <v>1538716</v>
          </cell>
          <cell r="F28">
            <v>512905</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row>
        <row r="29">
          <cell r="A29">
            <v>42004</v>
          </cell>
          <cell r="B29">
            <v>2618541</v>
          </cell>
          <cell r="C29">
            <v>644568</v>
          </cell>
          <cell r="D29">
            <v>2618541</v>
          </cell>
          <cell r="E29">
            <v>1025811</v>
          </cell>
          <cell r="F29">
            <v>512905</v>
          </cell>
          <cell r="G29">
            <v>1592730</v>
          </cell>
          <cell r="H29">
            <v>131663</v>
          </cell>
          <cell r="I29">
            <v>0</v>
          </cell>
          <cell r="J29">
            <v>0</v>
          </cell>
          <cell r="K29">
            <v>0</v>
          </cell>
          <cell r="L29">
            <v>0</v>
          </cell>
          <cell r="M29">
            <v>0</v>
          </cell>
          <cell r="N29">
            <v>0</v>
          </cell>
          <cell r="O29">
            <v>0</v>
          </cell>
          <cell r="P29">
            <v>0</v>
          </cell>
          <cell r="Q29">
            <v>0</v>
          </cell>
          <cell r="R29">
            <v>0</v>
          </cell>
          <cell r="S29">
            <v>0</v>
          </cell>
          <cell r="T29">
            <v>0</v>
          </cell>
          <cell r="U29">
            <v>0</v>
          </cell>
          <cell r="V29">
            <v>0</v>
          </cell>
        </row>
        <row r="30">
          <cell r="A30">
            <v>42369</v>
          </cell>
          <cell r="B30">
            <v>1973973</v>
          </cell>
          <cell r="C30">
            <v>644568</v>
          </cell>
          <cell r="D30">
            <v>1973973</v>
          </cell>
          <cell r="E30">
            <v>512906</v>
          </cell>
          <cell r="F30">
            <v>512905</v>
          </cell>
          <cell r="G30">
            <v>1461067</v>
          </cell>
          <cell r="H30">
            <v>131663</v>
          </cell>
          <cell r="I30">
            <v>0</v>
          </cell>
          <cell r="J30">
            <v>0</v>
          </cell>
          <cell r="K30">
            <v>0</v>
          </cell>
          <cell r="L30">
            <v>0</v>
          </cell>
          <cell r="M30">
            <v>0</v>
          </cell>
          <cell r="N30">
            <v>0</v>
          </cell>
          <cell r="O30">
            <v>0</v>
          </cell>
          <cell r="P30">
            <v>0</v>
          </cell>
          <cell r="Q30">
            <v>0</v>
          </cell>
          <cell r="R30">
            <v>0</v>
          </cell>
          <cell r="S30">
            <v>0</v>
          </cell>
          <cell r="T30">
            <v>0</v>
          </cell>
          <cell r="U30">
            <v>0</v>
          </cell>
          <cell r="V30">
            <v>0</v>
          </cell>
        </row>
        <row r="31">
          <cell r="A31">
            <v>42735</v>
          </cell>
          <cell r="B31">
            <v>1329405</v>
          </cell>
          <cell r="C31">
            <v>131664</v>
          </cell>
          <cell r="D31">
            <v>1329405</v>
          </cell>
          <cell r="E31">
            <v>1</v>
          </cell>
          <cell r="F31">
            <v>1</v>
          </cell>
          <cell r="G31">
            <v>1329404</v>
          </cell>
          <cell r="H31">
            <v>131663</v>
          </cell>
          <cell r="I31">
            <v>0</v>
          </cell>
          <cell r="J31">
            <v>0</v>
          </cell>
          <cell r="K31">
            <v>0</v>
          </cell>
          <cell r="L31">
            <v>0</v>
          </cell>
          <cell r="M31">
            <v>0</v>
          </cell>
          <cell r="N31">
            <v>0</v>
          </cell>
          <cell r="O31">
            <v>0</v>
          </cell>
          <cell r="P31">
            <v>0</v>
          </cell>
          <cell r="Q31">
            <v>0</v>
          </cell>
          <cell r="R31">
            <v>0</v>
          </cell>
          <cell r="S31">
            <v>0</v>
          </cell>
          <cell r="T31">
            <v>0</v>
          </cell>
          <cell r="U31">
            <v>0</v>
          </cell>
          <cell r="V31">
            <v>0</v>
          </cell>
        </row>
        <row r="32">
          <cell r="A32">
            <v>43100</v>
          </cell>
          <cell r="B32">
            <v>1197741</v>
          </cell>
          <cell r="C32">
            <v>131663</v>
          </cell>
          <cell r="D32">
            <v>1197741</v>
          </cell>
          <cell r="E32">
            <v>0</v>
          </cell>
          <cell r="F32">
            <v>0</v>
          </cell>
          <cell r="G32">
            <v>1197741</v>
          </cell>
          <cell r="H32">
            <v>131663</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A33">
            <v>43465</v>
          </cell>
          <cell r="B33">
            <v>1066078</v>
          </cell>
          <cell r="C33">
            <v>131663</v>
          </cell>
          <cell r="D33">
            <v>1066078</v>
          </cell>
          <cell r="E33">
            <v>0</v>
          </cell>
          <cell r="F33">
            <v>0</v>
          </cell>
          <cell r="G33">
            <v>1066078</v>
          </cell>
          <cell r="H33">
            <v>131663</v>
          </cell>
          <cell r="I33">
            <v>0</v>
          </cell>
          <cell r="J33">
            <v>0</v>
          </cell>
          <cell r="K33">
            <v>0</v>
          </cell>
          <cell r="L33">
            <v>0</v>
          </cell>
          <cell r="M33">
            <v>0</v>
          </cell>
          <cell r="N33">
            <v>0</v>
          </cell>
          <cell r="O33">
            <v>0</v>
          </cell>
          <cell r="P33">
            <v>0</v>
          </cell>
          <cell r="Q33">
            <v>0</v>
          </cell>
          <cell r="R33">
            <v>0</v>
          </cell>
          <cell r="S33">
            <v>0</v>
          </cell>
          <cell r="T33">
            <v>0</v>
          </cell>
          <cell r="U33">
            <v>0</v>
          </cell>
          <cell r="V33">
            <v>0</v>
          </cell>
        </row>
        <row r="34">
          <cell r="A34">
            <v>43830</v>
          </cell>
          <cell r="B34">
            <v>934415</v>
          </cell>
          <cell r="C34">
            <v>131663</v>
          </cell>
          <cell r="D34">
            <v>934415</v>
          </cell>
          <cell r="E34">
            <v>0</v>
          </cell>
          <cell r="F34">
            <v>0</v>
          </cell>
          <cell r="G34">
            <v>934415</v>
          </cell>
          <cell r="H34">
            <v>131663</v>
          </cell>
          <cell r="I34">
            <v>0</v>
          </cell>
          <cell r="J34">
            <v>0</v>
          </cell>
          <cell r="K34">
            <v>0</v>
          </cell>
          <cell r="L34">
            <v>0</v>
          </cell>
          <cell r="M34">
            <v>0</v>
          </cell>
          <cell r="N34">
            <v>0</v>
          </cell>
          <cell r="O34">
            <v>0</v>
          </cell>
          <cell r="P34">
            <v>0</v>
          </cell>
          <cell r="Q34">
            <v>0</v>
          </cell>
          <cell r="R34">
            <v>0</v>
          </cell>
          <cell r="S34">
            <v>0</v>
          </cell>
          <cell r="T34">
            <v>0</v>
          </cell>
          <cell r="U34">
            <v>0</v>
          </cell>
          <cell r="V34">
            <v>0</v>
          </cell>
        </row>
        <row r="35">
          <cell r="A35">
            <v>44196</v>
          </cell>
          <cell r="B35">
            <v>802752</v>
          </cell>
          <cell r="C35">
            <v>131663</v>
          </cell>
          <cell r="D35">
            <v>802752</v>
          </cell>
          <cell r="E35">
            <v>0</v>
          </cell>
          <cell r="F35">
            <v>0</v>
          </cell>
          <cell r="G35">
            <v>802752</v>
          </cell>
          <cell r="H35">
            <v>131663</v>
          </cell>
          <cell r="I35">
            <v>0</v>
          </cell>
          <cell r="J35">
            <v>0</v>
          </cell>
          <cell r="K35">
            <v>0</v>
          </cell>
          <cell r="L35">
            <v>0</v>
          </cell>
          <cell r="M35">
            <v>0</v>
          </cell>
          <cell r="N35">
            <v>0</v>
          </cell>
          <cell r="O35">
            <v>0</v>
          </cell>
          <cell r="P35">
            <v>0</v>
          </cell>
          <cell r="Q35">
            <v>0</v>
          </cell>
          <cell r="R35">
            <v>0</v>
          </cell>
          <cell r="S35">
            <v>0</v>
          </cell>
          <cell r="T35">
            <v>0</v>
          </cell>
          <cell r="U35">
            <v>0</v>
          </cell>
          <cell r="V35">
            <v>0</v>
          </cell>
        </row>
        <row r="36">
          <cell r="A36">
            <v>44561</v>
          </cell>
          <cell r="B36">
            <v>671089</v>
          </cell>
          <cell r="C36">
            <v>131663</v>
          </cell>
          <cell r="D36">
            <v>671089</v>
          </cell>
          <cell r="E36">
            <v>0</v>
          </cell>
          <cell r="F36">
            <v>0</v>
          </cell>
          <cell r="G36">
            <v>671089</v>
          </cell>
          <cell r="H36">
            <v>131663</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A37">
            <v>44926</v>
          </cell>
          <cell r="B37">
            <v>539426</v>
          </cell>
          <cell r="C37">
            <v>131663</v>
          </cell>
          <cell r="D37">
            <v>539426</v>
          </cell>
          <cell r="G37">
            <v>539426</v>
          </cell>
          <cell r="H37">
            <v>131663</v>
          </cell>
          <cell r="O37">
            <v>0</v>
          </cell>
          <cell r="P37">
            <v>0</v>
          </cell>
        </row>
        <row r="38">
          <cell r="A38">
            <v>45291</v>
          </cell>
          <cell r="B38">
            <v>407763</v>
          </cell>
          <cell r="C38">
            <v>131663</v>
          </cell>
          <cell r="D38">
            <v>407763</v>
          </cell>
          <cell r="G38">
            <v>407763</v>
          </cell>
          <cell r="H38">
            <v>131663</v>
          </cell>
          <cell r="O38">
            <v>0</v>
          </cell>
          <cell r="P38">
            <v>0</v>
          </cell>
        </row>
        <row r="39">
          <cell r="A39">
            <v>45657</v>
          </cell>
          <cell r="B39">
            <v>276100</v>
          </cell>
          <cell r="C39">
            <v>131663</v>
          </cell>
          <cell r="D39">
            <v>276100</v>
          </cell>
          <cell r="G39">
            <v>276100</v>
          </cell>
          <cell r="H39">
            <v>131663</v>
          </cell>
          <cell r="O39">
            <v>0</v>
          </cell>
          <cell r="P39">
            <v>0</v>
          </cell>
        </row>
        <row r="48">
          <cell r="A48">
            <v>41639</v>
          </cell>
          <cell r="B48">
            <v>2820</v>
          </cell>
          <cell r="C48">
            <v>940</v>
          </cell>
          <cell r="E48">
            <v>2820</v>
          </cell>
          <cell r="F48">
            <v>940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row>
        <row r="49">
          <cell r="A49">
            <v>42004</v>
          </cell>
          <cell r="B49">
            <v>6042</v>
          </cell>
          <cell r="C49">
            <v>1284</v>
          </cell>
          <cell r="D49">
            <v>6042</v>
          </cell>
          <cell r="E49">
            <v>1880</v>
          </cell>
          <cell r="F49">
            <v>940</v>
          </cell>
          <cell r="G49">
            <v>4162</v>
          </cell>
          <cell r="H49">
            <v>344</v>
          </cell>
          <cell r="I49">
            <v>0</v>
          </cell>
          <cell r="J49">
            <v>0</v>
          </cell>
          <cell r="K49">
            <v>0</v>
          </cell>
          <cell r="L49">
            <v>0</v>
          </cell>
          <cell r="M49">
            <v>0</v>
          </cell>
          <cell r="N49">
            <v>0</v>
          </cell>
          <cell r="O49">
            <v>0</v>
          </cell>
          <cell r="P49">
            <v>0</v>
          </cell>
          <cell r="Q49">
            <v>0</v>
          </cell>
          <cell r="R49">
            <v>0</v>
          </cell>
          <cell r="S49">
            <v>0</v>
          </cell>
          <cell r="T49">
            <v>0</v>
          </cell>
          <cell r="U49">
            <v>0</v>
          </cell>
          <cell r="V49">
            <v>0</v>
          </cell>
        </row>
        <row r="50">
          <cell r="A50">
            <v>42369</v>
          </cell>
          <cell r="B50">
            <v>4758</v>
          </cell>
          <cell r="C50">
            <v>1284</v>
          </cell>
          <cell r="D50">
            <v>4758</v>
          </cell>
          <cell r="E50">
            <v>940</v>
          </cell>
          <cell r="F50">
            <v>940</v>
          </cell>
          <cell r="G50">
            <v>3818</v>
          </cell>
          <cell r="H50">
            <v>344</v>
          </cell>
          <cell r="I50">
            <v>0</v>
          </cell>
          <cell r="J50">
            <v>0</v>
          </cell>
          <cell r="K50">
            <v>0</v>
          </cell>
          <cell r="L50">
            <v>0</v>
          </cell>
          <cell r="M50">
            <v>0</v>
          </cell>
          <cell r="N50">
            <v>0</v>
          </cell>
          <cell r="O50">
            <v>0</v>
          </cell>
          <cell r="P50">
            <v>0</v>
          </cell>
          <cell r="Q50">
            <v>0</v>
          </cell>
          <cell r="R50">
            <v>0</v>
          </cell>
          <cell r="S50">
            <v>0</v>
          </cell>
          <cell r="T50">
            <v>0</v>
          </cell>
          <cell r="U50">
            <v>0</v>
          </cell>
          <cell r="V50">
            <v>0</v>
          </cell>
        </row>
        <row r="51">
          <cell r="A51">
            <v>42735</v>
          </cell>
          <cell r="B51">
            <v>3474</v>
          </cell>
          <cell r="C51">
            <v>344</v>
          </cell>
          <cell r="D51">
            <v>3474</v>
          </cell>
          <cell r="E51">
            <v>0</v>
          </cell>
          <cell r="F51">
            <v>0</v>
          </cell>
          <cell r="G51">
            <v>3474</v>
          </cell>
          <cell r="H51">
            <v>344</v>
          </cell>
          <cell r="I51">
            <v>0</v>
          </cell>
          <cell r="J51">
            <v>0</v>
          </cell>
          <cell r="K51">
            <v>0</v>
          </cell>
          <cell r="L51">
            <v>0</v>
          </cell>
          <cell r="M51">
            <v>0</v>
          </cell>
          <cell r="N51">
            <v>0</v>
          </cell>
          <cell r="O51">
            <v>0</v>
          </cell>
          <cell r="P51">
            <v>0</v>
          </cell>
          <cell r="Q51">
            <v>0</v>
          </cell>
          <cell r="R51">
            <v>0</v>
          </cell>
          <cell r="S51">
            <v>0</v>
          </cell>
          <cell r="T51">
            <v>0</v>
          </cell>
          <cell r="U51">
            <v>0</v>
          </cell>
          <cell r="V51">
            <v>0</v>
          </cell>
        </row>
        <row r="52">
          <cell r="A52">
            <v>43100</v>
          </cell>
          <cell r="B52">
            <v>3130</v>
          </cell>
          <cell r="C52">
            <v>344</v>
          </cell>
          <cell r="D52">
            <v>3130</v>
          </cell>
          <cell r="E52">
            <v>0</v>
          </cell>
          <cell r="F52">
            <v>0</v>
          </cell>
          <cell r="G52">
            <v>3130</v>
          </cell>
          <cell r="H52">
            <v>344</v>
          </cell>
          <cell r="I52">
            <v>0</v>
          </cell>
          <cell r="J52">
            <v>0</v>
          </cell>
          <cell r="K52">
            <v>0</v>
          </cell>
          <cell r="L52">
            <v>0</v>
          </cell>
          <cell r="M52">
            <v>0</v>
          </cell>
          <cell r="N52">
            <v>0</v>
          </cell>
          <cell r="O52">
            <v>0</v>
          </cell>
          <cell r="P52">
            <v>0</v>
          </cell>
          <cell r="Q52">
            <v>0</v>
          </cell>
          <cell r="R52">
            <v>0</v>
          </cell>
          <cell r="S52">
            <v>0</v>
          </cell>
          <cell r="T52">
            <v>0</v>
          </cell>
          <cell r="U52">
            <v>0</v>
          </cell>
          <cell r="V52">
            <v>0</v>
          </cell>
        </row>
        <row r="53">
          <cell r="A53">
            <v>43465</v>
          </cell>
          <cell r="B53">
            <v>2786</v>
          </cell>
          <cell r="C53">
            <v>344</v>
          </cell>
          <cell r="D53">
            <v>2786</v>
          </cell>
          <cell r="E53">
            <v>0</v>
          </cell>
          <cell r="F53">
            <v>0</v>
          </cell>
          <cell r="G53">
            <v>2786</v>
          </cell>
          <cell r="H53">
            <v>344</v>
          </cell>
          <cell r="I53">
            <v>0</v>
          </cell>
          <cell r="J53">
            <v>0</v>
          </cell>
          <cell r="K53">
            <v>0</v>
          </cell>
          <cell r="L53">
            <v>0</v>
          </cell>
          <cell r="M53">
            <v>0</v>
          </cell>
          <cell r="N53">
            <v>0</v>
          </cell>
          <cell r="O53">
            <v>0</v>
          </cell>
          <cell r="P53">
            <v>0</v>
          </cell>
          <cell r="Q53">
            <v>0</v>
          </cell>
          <cell r="R53">
            <v>0</v>
          </cell>
          <cell r="S53">
            <v>0</v>
          </cell>
          <cell r="T53">
            <v>0</v>
          </cell>
          <cell r="U53">
            <v>0</v>
          </cell>
          <cell r="V53">
            <v>0</v>
          </cell>
        </row>
        <row r="54">
          <cell r="A54">
            <v>43830</v>
          </cell>
          <cell r="B54">
            <v>2442</v>
          </cell>
          <cell r="C54">
            <v>344</v>
          </cell>
          <cell r="D54">
            <v>2442</v>
          </cell>
          <cell r="E54">
            <v>0</v>
          </cell>
          <cell r="F54">
            <v>0</v>
          </cell>
          <cell r="G54">
            <v>2442</v>
          </cell>
          <cell r="H54">
            <v>344</v>
          </cell>
          <cell r="I54">
            <v>0</v>
          </cell>
          <cell r="J54">
            <v>0</v>
          </cell>
          <cell r="K54">
            <v>0</v>
          </cell>
          <cell r="L54">
            <v>0</v>
          </cell>
          <cell r="M54">
            <v>0</v>
          </cell>
          <cell r="N54">
            <v>0</v>
          </cell>
          <cell r="O54">
            <v>0</v>
          </cell>
          <cell r="P54">
            <v>0</v>
          </cell>
          <cell r="Q54">
            <v>0</v>
          </cell>
          <cell r="R54">
            <v>0</v>
          </cell>
          <cell r="S54">
            <v>0</v>
          </cell>
          <cell r="T54">
            <v>0</v>
          </cell>
          <cell r="U54">
            <v>0</v>
          </cell>
          <cell r="V54">
            <v>0</v>
          </cell>
        </row>
        <row r="55">
          <cell r="A55">
            <v>44196</v>
          </cell>
          <cell r="B55">
            <v>2098</v>
          </cell>
          <cell r="C55">
            <v>344</v>
          </cell>
          <cell r="D55">
            <v>2098</v>
          </cell>
          <cell r="E55">
            <v>0</v>
          </cell>
          <cell r="F55">
            <v>0</v>
          </cell>
          <cell r="G55">
            <v>2098</v>
          </cell>
          <cell r="H55">
            <v>344</v>
          </cell>
          <cell r="I55">
            <v>0</v>
          </cell>
          <cell r="J55">
            <v>0</v>
          </cell>
          <cell r="K55">
            <v>0</v>
          </cell>
          <cell r="L55">
            <v>0</v>
          </cell>
          <cell r="M55">
            <v>0</v>
          </cell>
          <cell r="N55">
            <v>0</v>
          </cell>
          <cell r="O55">
            <v>0</v>
          </cell>
          <cell r="P55">
            <v>0</v>
          </cell>
          <cell r="Q55">
            <v>0</v>
          </cell>
          <cell r="R55">
            <v>0</v>
          </cell>
          <cell r="S55">
            <v>0</v>
          </cell>
          <cell r="T55">
            <v>0</v>
          </cell>
          <cell r="U55">
            <v>0</v>
          </cell>
          <cell r="V55">
            <v>0</v>
          </cell>
        </row>
        <row r="56">
          <cell r="A56">
            <v>44561</v>
          </cell>
          <cell r="B56">
            <v>1754</v>
          </cell>
          <cell r="C56">
            <v>344</v>
          </cell>
          <cell r="D56">
            <v>1754</v>
          </cell>
          <cell r="E56">
            <v>0</v>
          </cell>
          <cell r="F56">
            <v>0</v>
          </cell>
          <cell r="G56">
            <v>1754</v>
          </cell>
          <cell r="H56">
            <v>344</v>
          </cell>
          <cell r="I56">
            <v>0</v>
          </cell>
          <cell r="J56">
            <v>0</v>
          </cell>
          <cell r="K56">
            <v>0</v>
          </cell>
          <cell r="L56">
            <v>0</v>
          </cell>
          <cell r="M56">
            <v>0</v>
          </cell>
          <cell r="N56">
            <v>0</v>
          </cell>
          <cell r="O56">
            <v>0</v>
          </cell>
          <cell r="P56">
            <v>0</v>
          </cell>
          <cell r="Q56">
            <v>0</v>
          </cell>
          <cell r="R56">
            <v>0</v>
          </cell>
          <cell r="S56">
            <v>0</v>
          </cell>
          <cell r="T56">
            <v>0</v>
          </cell>
          <cell r="U56">
            <v>0</v>
          </cell>
          <cell r="V56">
            <v>0</v>
          </cell>
        </row>
        <row r="57">
          <cell r="A57">
            <v>44926</v>
          </cell>
          <cell r="B57">
            <v>1410</v>
          </cell>
          <cell r="C57">
            <v>344</v>
          </cell>
          <cell r="D57">
            <v>1410</v>
          </cell>
          <cell r="G57">
            <v>1410</v>
          </cell>
          <cell r="H57">
            <v>344</v>
          </cell>
          <cell r="O57">
            <v>0</v>
          </cell>
          <cell r="P57">
            <v>0</v>
          </cell>
        </row>
        <row r="58">
          <cell r="A58">
            <v>45291</v>
          </cell>
          <cell r="B58">
            <v>1066</v>
          </cell>
          <cell r="C58">
            <v>344</v>
          </cell>
          <cell r="D58">
            <v>1066</v>
          </cell>
          <cell r="G58">
            <v>1066</v>
          </cell>
          <cell r="H58">
            <v>344</v>
          </cell>
          <cell r="O58">
            <v>0</v>
          </cell>
          <cell r="P58">
            <v>0</v>
          </cell>
        </row>
        <row r="59">
          <cell r="A59">
            <v>45657</v>
          </cell>
          <cell r="B59">
            <v>722</v>
          </cell>
          <cell r="C59">
            <v>344</v>
          </cell>
          <cell r="D59">
            <v>722</v>
          </cell>
          <cell r="G59">
            <v>722</v>
          </cell>
          <cell r="H59">
            <v>344</v>
          </cell>
          <cell r="O59">
            <v>0</v>
          </cell>
          <cell r="P59">
            <v>0</v>
          </cell>
        </row>
        <row r="68">
          <cell r="A68">
            <v>41639</v>
          </cell>
          <cell r="B68">
            <v>1758273</v>
          </cell>
          <cell r="C68">
            <v>586092</v>
          </cell>
          <cell r="E68">
            <v>1758273</v>
          </cell>
          <cell r="F68">
            <v>586092</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row>
        <row r="69">
          <cell r="A69">
            <v>42004</v>
          </cell>
          <cell r="B69">
            <v>2855708</v>
          </cell>
          <cell r="C69">
            <v>725261</v>
          </cell>
          <cell r="D69">
            <v>2855708</v>
          </cell>
          <cell r="E69">
            <v>1172181</v>
          </cell>
          <cell r="F69">
            <v>586092</v>
          </cell>
          <cell r="G69">
            <v>1683527</v>
          </cell>
          <cell r="H69">
            <v>139169</v>
          </cell>
          <cell r="I69">
            <v>0</v>
          </cell>
          <cell r="J69">
            <v>0</v>
          </cell>
          <cell r="K69">
            <v>0</v>
          </cell>
          <cell r="L69">
            <v>0</v>
          </cell>
          <cell r="M69">
            <v>0</v>
          </cell>
          <cell r="N69">
            <v>0</v>
          </cell>
          <cell r="O69">
            <v>0</v>
          </cell>
          <cell r="P69">
            <v>0</v>
          </cell>
          <cell r="Q69">
            <v>0</v>
          </cell>
          <cell r="R69">
            <v>0</v>
          </cell>
          <cell r="S69">
            <v>0</v>
          </cell>
          <cell r="T69">
            <v>0</v>
          </cell>
          <cell r="U69">
            <v>0</v>
          </cell>
          <cell r="V69">
            <v>0</v>
          </cell>
        </row>
        <row r="70">
          <cell r="A70">
            <v>42369</v>
          </cell>
          <cell r="B70">
            <v>2130447</v>
          </cell>
          <cell r="C70">
            <v>725258</v>
          </cell>
          <cell r="D70">
            <v>2130447</v>
          </cell>
          <cell r="E70">
            <v>586089</v>
          </cell>
          <cell r="F70">
            <v>586089</v>
          </cell>
          <cell r="G70">
            <v>1544358</v>
          </cell>
          <cell r="H70">
            <v>139169</v>
          </cell>
          <cell r="I70">
            <v>0</v>
          </cell>
          <cell r="J70">
            <v>0</v>
          </cell>
          <cell r="K70">
            <v>0</v>
          </cell>
          <cell r="L70">
            <v>0</v>
          </cell>
          <cell r="M70">
            <v>0</v>
          </cell>
          <cell r="N70">
            <v>0</v>
          </cell>
          <cell r="O70">
            <v>0</v>
          </cell>
          <cell r="P70">
            <v>0</v>
          </cell>
          <cell r="Q70">
            <v>0</v>
          </cell>
          <cell r="R70">
            <v>0</v>
          </cell>
          <cell r="S70">
            <v>0</v>
          </cell>
          <cell r="T70">
            <v>0</v>
          </cell>
          <cell r="U70">
            <v>0</v>
          </cell>
          <cell r="V70">
            <v>0</v>
          </cell>
        </row>
        <row r="71">
          <cell r="A71">
            <v>42735</v>
          </cell>
          <cell r="B71">
            <v>1405189</v>
          </cell>
          <cell r="C71">
            <v>139169</v>
          </cell>
          <cell r="D71">
            <v>1405189</v>
          </cell>
          <cell r="E71">
            <v>0</v>
          </cell>
          <cell r="F71">
            <v>0</v>
          </cell>
          <cell r="G71">
            <v>1405189</v>
          </cell>
          <cell r="H71">
            <v>139169</v>
          </cell>
          <cell r="I71">
            <v>0</v>
          </cell>
          <cell r="J71">
            <v>0</v>
          </cell>
          <cell r="K71">
            <v>0</v>
          </cell>
          <cell r="L71">
            <v>0</v>
          </cell>
          <cell r="M71">
            <v>0</v>
          </cell>
          <cell r="N71">
            <v>0</v>
          </cell>
          <cell r="O71">
            <v>0</v>
          </cell>
          <cell r="P71">
            <v>0</v>
          </cell>
          <cell r="Q71">
            <v>0</v>
          </cell>
          <cell r="R71">
            <v>0</v>
          </cell>
          <cell r="S71">
            <v>0</v>
          </cell>
          <cell r="T71">
            <v>0</v>
          </cell>
          <cell r="U71">
            <v>0</v>
          </cell>
          <cell r="V71">
            <v>0</v>
          </cell>
        </row>
        <row r="72">
          <cell r="A72">
            <v>43100</v>
          </cell>
          <cell r="B72">
            <v>1266020</v>
          </cell>
          <cell r="C72">
            <v>139169</v>
          </cell>
          <cell r="D72">
            <v>1266020</v>
          </cell>
          <cell r="E72">
            <v>0</v>
          </cell>
          <cell r="F72">
            <v>0</v>
          </cell>
          <cell r="G72">
            <v>1266020</v>
          </cell>
          <cell r="H72">
            <v>139169</v>
          </cell>
          <cell r="I72">
            <v>0</v>
          </cell>
          <cell r="J72">
            <v>0</v>
          </cell>
          <cell r="K72">
            <v>0</v>
          </cell>
          <cell r="L72">
            <v>0</v>
          </cell>
          <cell r="M72">
            <v>0</v>
          </cell>
          <cell r="N72">
            <v>0</v>
          </cell>
          <cell r="O72">
            <v>0</v>
          </cell>
          <cell r="P72">
            <v>0</v>
          </cell>
          <cell r="Q72">
            <v>0</v>
          </cell>
          <cell r="R72">
            <v>0</v>
          </cell>
          <cell r="S72">
            <v>0</v>
          </cell>
          <cell r="T72">
            <v>0</v>
          </cell>
          <cell r="U72">
            <v>0</v>
          </cell>
          <cell r="V72">
            <v>0</v>
          </cell>
        </row>
        <row r="73">
          <cell r="A73">
            <v>43465</v>
          </cell>
          <cell r="B73">
            <v>1126851</v>
          </cell>
          <cell r="C73">
            <v>139169</v>
          </cell>
          <cell r="D73">
            <v>1126851</v>
          </cell>
          <cell r="E73">
            <v>0</v>
          </cell>
          <cell r="F73">
            <v>0</v>
          </cell>
          <cell r="G73">
            <v>1126851</v>
          </cell>
          <cell r="H73">
            <v>139169</v>
          </cell>
          <cell r="I73">
            <v>0</v>
          </cell>
          <cell r="J73">
            <v>0</v>
          </cell>
          <cell r="K73">
            <v>0</v>
          </cell>
          <cell r="L73">
            <v>0</v>
          </cell>
          <cell r="M73">
            <v>0</v>
          </cell>
          <cell r="N73">
            <v>0</v>
          </cell>
          <cell r="O73">
            <v>0</v>
          </cell>
          <cell r="P73">
            <v>0</v>
          </cell>
          <cell r="Q73">
            <v>0</v>
          </cell>
          <cell r="R73">
            <v>0</v>
          </cell>
          <cell r="S73">
            <v>0</v>
          </cell>
          <cell r="T73">
            <v>0</v>
          </cell>
          <cell r="U73">
            <v>0</v>
          </cell>
          <cell r="V73">
            <v>0</v>
          </cell>
        </row>
        <row r="74">
          <cell r="A74">
            <v>43830</v>
          </cell>
          <cell r="B74">
            <v>987682</v>
          </cell>
          <cell r="C74">
            <v>139169</v>
          </cell>
          <cell r="D74">
            <v>987682</v>
          </cell>
          <cell r="E74">
            <v>0</v>
          </cell>
          <cell r="F74">
            <v>0</v>
          </cell>
          <cell r="G74">
            <v>987682</v>
          </cell>
          <cell r="H74">
            <v>139169</v>
          </cell>
          <cell r="I74">
            <v>0</v>
          </cell>
          <cell r="J74">
            <v>0</v>
          </cell>
          <cell r="K74">
            <v>0</v>
          </cell>
          <cell r="L74">
            <v>0</v>
          </cell>
          <cell r="M74">
            <v>0</v>
          </cell>
          <cell r="N74">
            <v>0</v>
          </cell>
          <cell r="O74">
            <v>0</v>
          </cell>
          <cell r="P74">
            <v>0</v>
          </cell>
          <cell r="Q74">
            <v>0</v>
          </cell>
          <cell r="R74">
            <v>0</v>
          </cell>
          <cell r="S74">
            <v>0</v>
          </cell>
          <cell r="T74">
            <v>0</v>
          </cell>
          <cell r="U74">
            <v>0</v>
          </cell>
          <cell r="V74">
            <v>0</v>
          </cell>
        </row>
        <row r="75">
          <cell r="A75">
            <v>44196</v>
          </cell>
          <cell r="B75">
            <v>848513</v>
          </cell>
          <cell r="C75">
            <v>139169</v>
          </cell>
          <cell r="D75">
            <v>848513</v>
          </cell>
          <cell r="E75">
            <v>0</v>
          </cell>
          <cell r="F75">
            <v>0</v>
          </cell>
          <cell r="G75">
            <v>848513</v>
          </cell>
          <cell r="H75">
            <v>139169</v>
          </cell>
          <cell r="I75">
            <v>0</v>
          </cell>
          <cell r="J75">
            <v>0</v>
          </cell>
          <cell r="K75">
            <v>0</v>
          </cell>
          <cell r="L75">
            <v>0</v>
          </cell>
          <cell r="M75">
            <v>0</v>
          </cell>
          <cell r="N75">
            <v>0</v>
          </cell>
          <cell r="O75">
            <v>0</v>
          </cell>
          <cell r="P75">
            <v>0</v>
          </cell>
          <cell r="Q75">
            <v>0</v>
          </cell>
          <cell r="R75">
            <v>0</v>
          </cell>
          <cell r="S75">
            <v>0</v>
          </cell>
          <cell r="T75">
            <v>0</v>
          </cell>
          <cell r="U75">
            <v>0</v>
          </cell>
          <cell r="V75">
            <v>0</v>
          </cell>
        </row>
        <row r="76">
          <cell r="A76">
            <v>44561</v>
          </cell>
          <cell r="B76">
            <v>709344</v>
          </cell>
          <cell r="C76">
            <v>139169</v>
          </cell>
          <cell r="D76">
            <v>709344</v>
          </cell>
          <cell r="E76">
            <v>0</v>
          </cell>
          <cell r="F76">
            <v>0</v>
          </cell>
          <cell r="G76">
            <v>709344</v>
          </cell>
          <cell r="H76">
            <v>139169</v>
          </cell>
          <cell r="I76">
            <v>0</v>
          </cell>
          <cell r="J76">
            <v>0</v>
          </cell>
          <cell r="K76">
            <v>0</v>
          </cell>
          <cell r="L76">
            <v>0</v>
          </cell>
          <cell r="M76">
            <v>0</v>
          </cell>
          <cell r="N76">
            <v>0</v>
          </cell>
          <cell r="O76">
            <v>0</v>
          </cell>
          <cell r="P76">
            <v>0</v>
          </cell>
          <cell r="Q76">
            <v>0</v>
          </cell>
          <cell r="R76">
            <v>0</v>
          </cell>
          <cell r="S76">
            <v>0</v>
          </cell>
          <cell r="T76">
            <v>0</v>
          </cell>
          <cell r="U76">
            <v>0</v>
          </cell>
          <cell r="V76">
            <v>0</v>
          </cell>
        </row>
        <row r="77">
          <cell r="A77">
            <v>44926</v>
          </cell>
          <cell r="B77">
            <v>570175</v>
          </cell>
          <cell r="C77">
            <v>139169</v>
          </cell>
          <cell r="D77">
            <v>570175</v>
          </cell>
          <cell r="G77">
            <v>570175</v>
          </cell>
          <cell r="H77">
            <v>139169</v>
          </cell>
          <cell r="O77">
            <v>0</v>
          </cell>
          <cell r="P77">
            <v>0</v>
          </cell>
        </row>
        <row r="78">
          <cell r="A78">
            <v>45291</v>
          </cell>
          <cell r="B78">
            <v>431006</v>
          </cell>
          <cell r="C78">
            <v>139169</v>
          </cell>
          <cell r="D78">
            <v>431006</v>
          </cell>
          <cell r="G78">
            <v>431006</v>
          </cell>
          <cell r="H78">
            <v>139169</v>
          </cell>
          <cell r="O78">
            <v>0</v>
          </cell>
          <cell r="P78">
            <v>0</v>
          </cell>
        </row>
        <row r="79">
          <cell r="A79">
            <v>45657</v>
          </cell>
          <cell r="B79">
            <v>291837</v>
          </cell>
          <cell r="C79">
            <v>139169</v>
          </cell>
          <cell r="D79">
            <v>291837</v>
          </cell>
          <cell r="G79">
            <v>291837</v>
          </cell>
          <cell r="H79">
            <v>139169</v>
          </cell>
          <cell r="O79">
            <v>0</v>
          </cell>
          <cell r="P79">
            <v>0</v>
          </cell>
        </row>
        <row r="80">
          <cell r="A80">
            <v>46022</v>
          </cell>
          <cell r="B80">
            <v>152668</v>
          </cell>
          <cell r="C80">
            <v>139169</v>
          </cell>
          <cell r="D80">
            <v>152668</v>
          </cell>
          <cell r="G80">
            <v>152668</v>
          </cell>
          <cell r="H80">
            <v>139169</v>
          </cell>
        </row>
        <row r="81">
          <cell r="A81">
            <v>46387</v>
          </cell>
          <cell r="B81">
            <v>13499</v>
          </cell>
          <cell r="C81">
            <v>13499</v>
          </cell>
          <cell r="D81">
            <v>13499</v>
          </cell>
          <cell r="G81">
            <v>13499</v>
          </cell>
          <cell r="H81">
            <v>13499</v>
          </cell>
        </row>
        <row r="88">
          <cell r="A88">
            <v>41639</v>
          </cell>
          <cell r="B88">
            <v>16246</v>
          </cell>
          <cell r="C88">
            <v>5415</v>
          </cell>
          <cell r="E88">
            <v>16246</v>
          </cell>
          <cell r="F88">
            <v>5415</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row>
        <row r="89">
          <cell r="A89">
            <v>42004</v>
          </cell>
          <cell r="B89">
            <v>40748</v>
          </cell>
          <cell r="C89">
            <v>7888</v>
          </cell>
          <cell r="D89">
            <v>10831</v>
          </cell>
          <cell r="E89">
            <v>10831</v>
          </cell>
          <cell r="F89">
            <v>5415</v>
          </cell>
          <cell r="G89">
            <v>29917</v>
          </cell>
          <cell r="H89">
            <v>2473</v>
          </cell>
          <cell r="I89">
            <v>0</v>
          </cell>
          <cell r="J89">
            <v>0</v>
          </cell>
          <cell r="K89">
            <v>0</v>
          </cell>
          <cell r="L89">
            <v>0</v>
          </cell>
          <cell r="M89">
            <v>0</v>
          </cell>
          <cell r="N89">
            <v>0</v>
          </cell>
          <cell r="O89">
            <v>0</v>
          </cell>
          <cell r="P89">
            <v>0</v>
          </cell>
          <cell r="Q89">
            <v>0</v>
          </cell>
          <cell r="R89">
            <v>0</v>
          </cell>
          <cell r="S89">
            <v>0</v>
          </cell>
          <cell r="T89">
            <v>0</v>
          </cell>
          <cell r="U89">
            <v>0</v>
          </cell>
          <cell r="V89">
            <v>0</v>
          </cell>
        </row>
        <row r="90">
          <cell r="A90">
            <v>42369</v>
          </cell>
          <cell r="B90">
            <v>32860</v>
          </cell>
          <cell r="C90">
            <v>7888</v>
          </cell>
          <cell r="D90">
            <v>2943</v>
          </cell>
          <cell r="E90">
            <v>5416</v>
          </cell>
          <cell r="F90">
            <v>5415</v>
          </cell>
          <cell r="G90">
            <v>27444</v>
          </cell>
          <cell r="H90">
            <v>2473</v>
          </cell>
          <cell r="I90">
            <v>0</v>
          </cell>
          <cell r="J90">
            <v>0</v>
          </cell>
          <cell r="K90">
            <v>0</v>
          </cell>
          <cell r="L90">
            <v>0</v>
          </cell>
          <cell r="M90">
            <v>0</v>
          </cell>
          <cell r="N90">
            <v>0</v>
          </cell>
          <cell r="O90">
            <v>0</v>
          </cell>
          <cell r="P90">
            <v>0</v>
          </cell>
          <cell r="Q90">
            <v>0</v>
          </cell>
          <cell r="R90">
            <v>0</v>
          </cell>
          <cell r="S90">
            <v>0</v>
          </cell>
          <cell r="T90">
            <v>0</v>
          </cell>
          <cell r="U90">
            <v>0</v>
          </cell>
          <cell r="V90">
            <v>0</v>
          </cell>
        </row>
        <row r="91">
          <cell r="A91">
            <v>42735</v>
          </cell>
          <cell r="B91">
            <v>24972</v>
          </cell>
          <cell r="C91">
            <v>2474</v>
          </cell>
          <cell r="D91">
            <v>-4945</v>
          </cell>
          <cell r="E91">
            <v>1</v>
          </cell>
          <cell r="F91">
            <v>1</v>
          </cell>
          <cell r="G91">
            <v>24971</v>
          </cell>
          <cell r="H91">
            <v>2473</v>
          </cell>
          <cell r="I91">
            <v>0</v>
          </cell>
          <cell r="J91">
            <v>0</v>
          </cell>
          <cell r="K91">
            <v>0</v>
          </cell>
          <cell r="L91">
            <v>0</v>
          </cell>
          <cell r="M91">
            <v>0</v>
          </cell>
          <cell r="N91">
            <v>0</v>
          </cell>
          <cell r="O91">
            <v>0</v>
          </cell>
          <cell r="P91">
            <v>0</v>
          </cell>
          <cell r="Q91">
            <v>0</v>
          </cell>
          <cell r="R91">
            <v>0</v>
          </cell>
          <cell r="S91">
            <v>0</v>
          </cell>
          <cell r="T91">
            <v>0</v>
          </cell>
          <cell r="U91">
            <v>0</v>
          </cell>
          <cell r="V91">
            <v>0</v>
          </cell>
        </row>
        <row r="92">
          <cell r="A92">
            <v>43100</v>
          </cell>
          <cell r="B92">
            <v>22498</v>
          </cell>
          <cell r="C92">
            <v>2473</v>
          </cell>
          <cell r="D92">
            <v>-7419</v>
          </cell>
          <cell r="E92">
            <v>0</v>
          </cell>
          <cell r="F92">
            <v>0</v>
          </cell>
          <cell r="G92">
            <v>22498</v>
          </cell>
          <cell r="H92">
            <v>2473</v>
          </cell>
          <cell r="I92">
            <v>0</v>
          </cell>
          <cell r="J92">
            <v>0</v>
          </cell>
          <cell r="K92">
            <v>0</v>
          </cell>
          <cell r="L92">
            <v>0</v>
          </cell>
          <cell r="M92">
            <v>0</v>
          </cell>
          <cell r="N92">
            <v>0</v>
          </cell>
          <cell r="O92">
            <v>0</v>
          </cell>
          <cell r="P92">
            <v>0</v>
          </cell>
          <cell r="Q92">
            <v>0</v>
          </cell>
          <cell r="R92">
            <v>0</v>
          </cell>
          <cell r="S92">
            <v>0</v>
          </cell>
          <cell r="T92">
            <v>0</v>
          </cell>
          <cell r="U92">
            <v>0</v>
          </cell>
          <cell r="V92">
            <v>0</v>
          </cell>
        </row>
        <row r="93">
          <cell r="A93">
            <v>43465</v>
          </cell>
          <cell r="B93">
            <v>20025</v>
          </cell>
          <cell r="C93">
            <v>2473</v>
          </cell>
          <cell r="D93">
            <v>-9892</v>
          </cell>
          <cell r="E93">
            <v>0</v>
          </cell>
          <cell r="F93">
            <v>0</v>
          </cell>
          <cell r="G93">
            <v>20025</v>
          </cell>
          <cell r="H93">
            <v>2473</v>
          </cell>
          <cell r="I93">
            <v>0</v>
          </cell>
          <cell r="J93">
            <v>0</v>
          </cell>
          <cell r="K93">
            <v>0</v>
          </cell>
          <cell r="L93">
            <v>0</v>
          </cell>
          <cell r="M93">
            <v>0</v>
          </cell>
          <cell r="N93">
            <v>0</v>
          </cell>
          <cell r="O93">
            <v>0</v>
          </cell>
          <cell r="P93">
            <v>0</v>
          </cell>
          <cell r="Q93">
            <v>0</v>
          </cell>
          <cell r="R93">
            <v>0</v>
          </cell>
          <cell r="S93">
            <v>0</v>
          </cell>
          <cell r="T93">
            <v>0</v>
          </cell>
          <cell r="U93">
            <v>0</v>
          </cell>
          <cell r="V93">
            <v>0</v>
          </cell>
        </row>
        <row r="94">
          <cell r="A94">
            <v>43830</v>
          </cell>
          <cell r="B94">
            <v>17552</v>
          </cell>
          <cell r="C94">
            <v>2473</v>
          </cell>
          <cell r="D94">
            <v>-12365</v>
          </cell>
          <cell r="E94">
            <v>0</v>
          </cell>
          <cell r="F94">
            <v>0</v>
          </cell>
          <cell r="G94">
            <v>17552</v>
          </cell>
          <cell r="H94">
            <v>2473</v>
          </cell>
          <cell r="I94">
            <v>0</v>
          </cell>
          <cell r="J94">
            <v>0</v>
          </cell>
          <cell r="K94">
            <v>0</v>
          </cell>
          <cell r="L94">
            <v>0</v>
          </cell>
          <cell r="M94">
            <v>0</v>
          </cell>
          <cell r="N94">
            <v>0</v>
          </cell>
          <cell r="O94">
            <v>0</v>
          </cell>
          <cell r="P94">
            <v>0</v>
          </cell>
          <cell r="Q94">
            <v>0</v>
          </cell>
          <cell r="R94">
            <v>0</v>
          </cell>
          <cell r="S94">
            <v>0</v>
          </cell>
          <cell r="T94">
            <v>0</v>
          </cell>
          <cell r="U94">
            <v>0</v>
          </cell>
          <cell r="V94">
            <v>0</v>
          </cell>
        </row>
        <row r="95">
          <cell r="A95">
            <v>44196</v>
          </cell>
          <cell r="B95">
            <v>15079</v>
          </cell>
          <cell r="C95">
            <v>2473</v>
          </cell>
          <cell r="D95">
            <v>-14838</v>
          </cell>
          <cell r="E95">
            <v>0</v>
          </cell>
          <cell r="F95">
            <v>0</v>
          </cell>
          <cell r="G95">
            <v>15079</v>
          </cell>
          <cell r="H95">
            <v>2473</v>
          </cell>
          <cell r="I95">
            <v>0</v>
          </cell>
          <cell r="J95">
            <v>0</v>
          </cell>
          <cell r="K95">
            <v>0</v>
          </cell>
          <cell r="L95">
            <v>0</v>
          </cell>
          <cell r="M95">
            <v>0</v>
          </cell>
          <cell r="N95">
            <v>0</v>
          </cell>
          <cell r="O95">
            <v>0</v>
          </cell>
          <cell r="P95">
            <v>0</v>
          </cell>
          <cell r="Q95">
            <v>0</v>
          </cell>
          <cell r="R95">
            <v>0</v>
          </cell>
          <cell r="S95">
            <v>0</v>
          </cell>
          <cell r="T95">
            <v>0</v>
          </cell>
          <cell r="U95">
            <v>0</v>
          </cell>
          <cell r="V95">
            <v>0</v>
          </cell>
        </row>
        <row r="96">
          <cell r="A96">
            <v>44561</v>
          </cell>
          <cell r="B96">
            <v>12606</v>
          </cell>
          <cell r="C96">
            <v>2473</v>
          </cell>
          <cell r="D96">
            <v>-17311</v>
          </cell>
          <cell r="E96">
            <v>0</v>
          </cell>
          <cell r="F96">
            <v>0</v>
          </cell>
          <cell r="G96">
            <v>12606</v>
          </cell>
          <cell r="H96">
            <v>2473</v>
          </cell>
          <cell r="I96">
            <v>0</v>
          </cell>
          <cell r="J96">
            <v>0</v>
          </cell>
          <cell r="K96">
            <v>0</v>
          </cell>
          <cell r="L96">
            <v>0</v>
          </cell>
          <cell r="M96">
            <v>0</v>
          </cell>
          <cell r="N96">
            <v>0</v>
          </cell>
          <cell r="O96">
            <v>0</v>
          </cell>
          <cell r="P96">
            <v>0</v>
          </cell>
          <cell r="Q96">
            <v>0</v>
          </cell>
          <cell r="R96">
            <v>0</v>
          </cell>
          <cell r="S96">
            <v>0</v>
          </cell>
          <cell r="T96">
            <v>0</v>
          </cell>
          <cell r="U96">
            <v>0</v>
          </cell>
          <cell r="V96">
            <v>0</v>
          </cell>
        </row>
        <row r="97">
          <cell r="A97">
            <v>44926</v>
          </cell>
          <cell r="O97">
            <v>0</v>
          </cell>
          <cell r="P97">
            <v>0</v>
          </cell>
        </row>
        <row r="98">
          <cell r="A98">
            <v>45291</v>
          </cell>
          <cell r="O98">
            <v>0</v>
          </cell>
          <cell r="P98">
            <v>0</v>
          </cell>
        </row>
        <row r="99">
          <cell r="A99">
            <v>45657</v>
          </cell>
          <cell r="O99">
            <v>0</v>
          </cell>
          <cell r="P99">
            <v>0</v>
          </cell>
        </row>
        <row r="109">
          <cell r="A109">
            <v>41639</v>
          </cell>
          <cell r="B109">
            <v>2629903</v>
          </cell>
          <cell r="C109">
            <v>375701</v>
          </cell>
          <cell r="E109">
            <v>2629903</v>
          </cell>
          <cell r="F109">
            <v>375701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row>
        <row r="110">
          <cell r="A110">
            <v>42004</v>
          </cell>
          <cell r="B110">
            <v>3777005</v>
          </cell>
          <cell r="C110">
            <v>496348</v>
          </cell>
          <cell r="D110">
            <v>3777005</v>
          </cell>
          <cell r="E110">
            <v>2254202</v>
          </cell>
          <cell r="F110">
            <v>375701</v>
          </cell>
          <cell r="G110">
            <v>1522803</v>
          </cell>
          <cell r="H110">
            <v>120647</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v>42369</v>
          </cell>
          <cell r="B111">
            <v>3280657</v>
          </cell>
          <cell r="C111">
            <v>496348</v>
          </cell>
          <cell r="D111">
            <v>3280657</v>
          </cell>
          <cell r="E111">
            <v>1878501</v>
          </cell>
          <cell r="F111">
            <v>375701</v>
          </cell>
          <cell r="G111">
            <v>1402156</v>
          </cell>
          <cell r="H111">
            <v>120647</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row>
        <row r="112">
          <cell r="A112">
            <v>42735</v>
          </cell>
          <cell r="B112">
            <v>2784309</v>
          </cell>
          <cell r="C112">
            <v>496348</v>
          </cell>
          <cell r="D112">
            <v>2784309</v>
          </cell>
          <cell r="E112">
            <v>1502800</v>
          </cell>
          <cell r="F112">
            <v>375701</v>
          </cell>
          <cell r="G112">
            <v>1281509</v>
          </cell>
          <cell r="H112">
            <v>120647</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row>
        <row r="113">
          <cell r="A113">
            <v>43100</v>
          </cell>
          <cell r="B113">
            <v>2287961</v>
          </cell>
          <cell r="C113">
            <v>496348</v>
          </cell>
          <cell r="D113">
            <v>2287961</v>
          </cell>
          <cell r="E113">
            <v>1127099</v>
          </cell>
          <cell r="F113">
            <v>375701</v>
          </cell>
          <cell r="G113">
            <v>1160862</v>
          </cell>
          <cell r="H113">
            <v>120647</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row>
        <row r="114">
          <cell r="A114">
            <v>43465</v>
          </cell>
          <cell r="B114">
            <v>1791613</v>
          </cell>
          <cell r="C114">
            <v>496348</v>
          </cell>
          <cell r="D114">
            <v>1791613</v>
          </cell>
          <cell r="E114">
            <v>751398</v>
          </cell>
          <cell r="F114">
            <v>375701</v>
          </cell>
          <cell r="G114">
            <v>1040215</v>
          </cell>
          <cell r="H114">
            <v>120647</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row>
        <row r="115">
          <cell r="A115">
            <v>43830</v>
          </cell>
          <cell r="B115">
            <v>1295265</v>
          </cell>
          <cell r="C115">
            <v>496344</v>
          </cell>
          <cell r="D115">
            <v>1295265</v>
          </cell>
          <cell r="E115">
            <v>375697</v>
          </cell>
          <cell r="F115">
            <v>375697</v>
          </cell>
          <cell r="G115">
            <v>919568</v>
          </cell>
          <cell r="H115">
            <v>120647</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v>44196</v>
          </cell>
          <cell r="B116">
            <v>798921</v>
          </cell>
          <cell r="C116">
            <v>120647</v>
          </cell>
          <cell r="D116">
            <v>798921</v>
          </cell>
          <cell r="E116">
            <v>0</v>
          </cell>
          <cell r="F116">
            <v>0</v>
          </cell>
          <cell r="G116">
            <v>798921</v>
          </cell>
          <cell r="H116">
            <v>120647</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v>44561</v>
          </cell>
          <cell r="B117">
            <v>678274</v>
          </cell>
          <cell r="C117">
            <v>120647</v>
          </cell>
          <cell r="D117">
            <v>678274</v>
          </cell>
          <cell r="E117">
            <v>0</v>
          </cell>
          <cell r="F117">
            <v>0</v>
          </cell>
          <cell r="G117">
            <v>678274</v>
          </cell>
          <cell r="H117">
            <v>120647</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v>44926</v>
          </cell>
          <cell r="B118">
            <v>557627</v>
          </cell>
          <cell r="C118">
            <v>120647</v>
          </cell>
          <cell r="D118">
            <v>557627</v>
          </cell>
          <cell r="G118">
            <v>557627</v>
          </cell>
          <cell r="H118">
            <v>120647</v>
          </cell>
          <cell r="O118">
            <v>0</v>
          </cell>
          <cell r="P118">
            <v>0</v>
          </cell>
        </row>
        <row r="119">
          <cell r="A119">
            <v>45291</v>
          </cell>
          <cell r="B119">
            <v>436980</v>
          </cell>
          <cell r="C119">
            <v>120647</v>
          </cell>
          <cell r="D119">
            <v>436980</v>
          </cell>
          <cell r="G119">
            <v>436980</v>
          </cell>
          <cell r="H119">
            <v>120647</v>
          </cell>
          <cell r="O119">
            <v>0</v>
          </cell>
          <cell r="P119">
            <v>0</v>
          </cell>
        </row>
        <row r="120">
          <cell r="A120">
            <v>45657</v>
          </cell>
          <cell r="B120">
            <v>316333</v>
          </cell>
          <cell r="C120">
            <v>120647</v>
          </cell>
          <cell r="D120">
            <v>316333</v>
          </cell>
          <cell r="G120">
            <v>316333</v>
          </cell>
          <cell r="H120">
            <v>120647</v>
          </cell>
          <cell r="O120">
            <v>0</v>
          </cell>
          <cell r="P120">
            <v>0</v>
          </cell>
        </row>
        <row r="121">
          <cell r="A121">
            <v>46022</v>
          </cell>
          <cell r="B121">
            <v>195686</v>
          </cell>
          <cell r="C121">
            <v>120647</v>
          </cell>
          <cell r="D121">
            <v>195686</v>
          </cell>
          <cell r="G121">
            <v>195686</v>
          </cell>
          <cell r="H121">
            <v>120647</v>
          </cell>
        </row>
        <row r="122">
          <cell r="A122">
            <v>46387</v>
          </cell>
          <cell r="B122">
            <v>75039</v>
          </cell>
          <cell r="C122">
            <v>75039</v>
          </cell>
          <cell r="D122">
            <v>75039</v>
          </cell>
          <cell r="G122">
            <v>75039</v>
          </cell>
          <cell r="H122">
            <v>75039</v>
          </cell>
        </row>
        <row r="123">
          <cell r="A123">
            <v>46752</v>
          </cell>
          <cell r="B123">
            <v>0</v>
          </cell>
          <cell r="C123">
            <v>0</v>
          </cell>
          <cell r="D123">
            <v>0</v>
          </cell>
          <cell r="G123">
            <v>0</v>
          </cell>
          <cell r="H123">
            <v>0</v>
          </cell>
        </row>
        <row r="129">
          <cell r="A129">
            <v>41639</v>
          </cell>
          <cell r="B129">
            <v>0</v>
          </cell>
          <cell r="C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row>
        <row r="130">
          <cell r="A130">
            <v>42004</v>
          </cell>
          <cell r="B130">
            <v>0</v>
          </cell>
          <cell r="C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row>
        <row r="131">
          <cell r="A131">
            <v>42369</v>
          </cell>
          <cell r="B131">
            <v>0</v>
          </cell>
          <cell r="C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row>
        <row r="132">
          <cell r="A132">
            <v>42735</v>
          </cell>
          <cell r="B132">
            <v>0</v>
          </cell>
          <cell r="C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row>
        <row r="133">
          <cell r="A133">
            <v>43100</v>
          </cell>
          <cell r="B133">
            <v>0</v>
          </cell>
          <cell r="C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row>
        <row r="134">
          <cell r="A134">
            <v>43465</v>
          </cell>
          <cell r="B134">
            <v>0</v>
          </cell>
          <cell r="C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row>
        <row r="135">
          <cell r="A135">
            <v>43830</v>
          </cell>
          <cell r="B135">
            <v>0</v>
          </cell>
          <cell r="C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row>
        <row r="136">
          <cell r="A136">
            <v>44196</v>
          </cell>
          <cell r="B136">
            <v>0</v>
          </cell>
          <cell r="C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row>
        <row r="137">
          <cell r="A137">
            <v>44561</v>
          </cell>
          <cell r="B137">
            <v>0</v>
          </cell>
          <cell r="C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row>
        <row r="138">
          <cell r="A138">
            <v>44926</v>
          </cell>
          <cell r="O138">
            <v>0</v>
          </cell>
          <cell r="P138">
            <v>0</v>
          </cell>
        </row>
        <row r="139">
          <cell r="A139">
            <v>45291</v>
          </cell>
          <cell r="O139">
            <v>0</v>
          </cell>
          <cell r="P139">
            <v>0</v>
          </cell>
        </row>
        <row r="140">
          <cell r="A140">
            <v>45657</v>
          </cell>
          <cell r="O140">
            <v>0</v>
          </cell>
          <cell r="P140">
            <v>0</v>
          </cell>
        </row>
      </sheetData>
      <sheetData sheetId="4"/>
      <sheetData sheetId="5"/>
      <sheetData sheetId="6" refreshError="1"/>
      <sheetData sheetId="7"/>
      <sheetData sheetId="8"/>
      <sheetData sheetId="9"/>
      <sheetData sheetId="10"/>
      <sheetData sheetId="11"/>
      <sheetData sheetId="12"/>
      <sheetData sheetId="13">
        <row r="13">
          <cell r="A13">
            <v>2014</v>
          </cell>
          <cell r="B13">
            <v>2740285</v>
          </cell>
          <cell r="C13">
            <v>1527308</v>
          </cell>
          <cell r="D13">
            <v>11638</v>
          </cell>
          <cell r="E13">
            <v>5124430</v>
          </cell>
          <cell r="F13">
            <v>125639</v>
          </cell>
          <cell r="G13">
            <v>3842591</v>
          </cell>
          <cell r="H13">
            <v>48610</v>
          </cell>
          <cell r="I13">
            <v>1527308</v>
          </cell>
        </row>
        <row r="14">
          <cell r="A14">
            <v>2015</v>
          </cell>
          <cell r="B14">
            <v>2719680</v>
          </cell>
          <cell r="C14">
            <v>1857547</v>
          </cell>
          <cell r="D14">
            <v>11268</v>
          </cell>
          <cell r="E14">
            <v>5237926</v>
          </cell>
          <cell r="F14">
            <v>94243</v>
          </cell>
          <cell r="G14">
            <v>3882210</v>
          </cell>
          <cell r="H14">
            <v>13237</v>
          </cell>
          <cell r="I14">
            <v>1857547</v>
          </cell>
        </row>
        <row r="15">
          <cell r="A15">
            <v>2016</v>
          </cell>
          <cell r="B15">
            <v>2696882</v>
          </cell>
          <cell r="C15">
            <v>2291634</v>
          </cell>
          <cell r="D15">
            <v>10949</v>
          </cell>
          <cell r="E15">
            <v>5496146</v>
          </cell>
          <cell r="F15">
            <v>94858</v>
          </cell>
          <cell r="G15">
            <v>3977714</v>
          </cell>
          <cell r="H15">
            <v>13920</v>
          </cell>
          <cell r="I15">
            <v>2291634</v>
          </cell>
        </row>
        <row r="16">
          <cell r="A16">
            <v>2017</v>
          </cell>
          <cell r="B16">
            <v>2608269</v>
          </cell>
          <cell r="C16">
            <v>2584139</v>
          </cell>
          <cell r="D16">
            <v>10893</v>
          </cell>
          <cell r="E16">
            <v>5791991</v>
          </cell>
          <cell r="F16">
            <v>96070</v>
          </cell>
          <cell r="G16">
            <v>4046425</v>
          </cell>
          <cell r="H16">
            <v>8684</v>
          </cell>
          <cell r="I16">
            <v>2584139</v>
          </cell>
        </row>
        <row r="17">
          <cell r="A17">
            <v>2018</v>
          </cell>
          <cell r="B17">
            <v>2614287</v>
          </cell>
          <cell r="C17">
            <v>2972215</v>
          </cell>
          <cell r="D17">
            <v>10518</v>
          </cell>
          <cell r="E17">
            <v>6020734</v>
          </cell>
          <cell r="F17">
            <v>93284</v>
          </cell>
          <cell r="G17">
            <v>4206658</v>
          </cell>
          <cell r="H17">
            <v>7630</v>
          </cell>
          <cell r="I17">
            <v>2972215</v>
          </cell>
        </row>
        <row r="18">
          <cell r="A18">
            <v>2019</v>
          </cell>
          <cell r="B18">
            <v>2626851</v>
          </cell>
          <cell r="C18">
            <v>3295282</v>
          </cell>
          <cell r="D18">
            <v>10412</v>
          </cell>
          <cell r="E18">
            <v>6168981</v>
          </cell>
          <cell r="F18">
            <v>85579</v>
          </cell>
          <cell r="G18">
            <v>4362036</v>
          </cell>
          <cell r="H18">
            <v>25222</v>
          </cell>
          <cell r="I18">
            <v>3295282</v>
          </cell>
        </row>
        <row r="19">
          <cell r="A19">
            <v>2020</v>
          </cell>
          <cell r="B19">
            <v>2694353</v>
          </cell>
          <cell r="C19">
            <v>3637419</v>
          </cell>
          <cell r="D19">
            <v>9813</v>
          </cell>
          <cell r="E19">
            <v>6210771</v>
          </cell>
          <cell r="F19">
            <v>83623</v>
          </cell>
          <cell r="G19">
            <v>4409963</v>
          </cell>
          <cell r="H19">
            <v>26623</v>
          </cell>
          <cell r="I19">
            <v>3637419</v>
          </cell>
        </row>
        <row r="20">
          <cell r="A20">
            <v>2021</v>
          </cell>
          <cell r="B20">
            <v>2742437</v>
          </cell>
          <cell r="C20">
            <v>3862314</v>
          </cell>
          <cell r="D20">
            <v>9626</v>
          </cell>
          <cell r="E20">
            <v>6310023</v>
          </cell>
          <cell r="F20">
            <v>82888</v>
          </cell>
          <cell r="G20">
            <v>4440723</v>
          </cell>
          <cell r="H20">
            <v>15994</v>
          </cell>
          <cell r="I20">
            <v>3862314</v>
          </cell>
        </row>
        <row r="21">
          <cell r="A21">
            <v>2022</v>
          </cell>
          <cell r="B21">
            <v>2739831</v>
          </cell>
          <cell r="C21">
            <v>4000212</v>
          </cell>
          <cell r="D21">
            <v>9421</v>
          </cell>
          <cell r="E21">
            <v>6454476</v>
          </cell>
          <cell r="F21">
            <v>82127</v>
          </cell>
          <cell r="G21">
            <v>4339696</v>
          </cell>
          <cell r="H21">
            <v>5490</v>
          </cell>
          <cell r="I21">
            <v>4000212</v>
          </cell>
        </row>
        <row r="22">
          <cell r="A22">
            <v>2023</v>
          </cell>
          <cell r="B22">
            <v>2784301</v>
          </cell>
          <cell r="C22">
            <v>4302725</v>
          </cell>
          <cell r="D22">
            <v>9207</v>
          </cell>
          <cell r="E22">
            <v>6509401</v>
          </cell>
          <cell r="F22">
            <v>80044</v>
          </cell>
          <cell r="G22">
            <v>4196171</v>
          </cell>
          <cell r="H22">
            <v>4457</v>
          </cell>
          <cell r="I22">
            <v>4302725</v>
          </cell>
        </row>
        <row r="23">
          <cell r="A23">
            <v>2024</v>
          </cell>
          <cell r="B23">
            <v>2724295</v>
          </cell>
          <cell r="C23">
            <v>4354014</v>
          </cell>
          <cell r="D23">
            <v>8988</v>
          </cell>
          <cell r="E23">
            <v>6562481</v>
          </cell>
          <cell r="F23">
            <v>70762</v>
          </cell>
          <cell r="G23">
            <v>4067564</v>
          </cell>
          <cell r="H23">
            <v>422</v>
          </cell>
          <cell r="I23">
            <v>4354014</v>
          </cell>
        </row>
        <row r="24">
          <cell r="A24">
            <v>2025</v>
          </cell>
          <cell r="B24">
            <v>2666478</v>
          </cell>
          <cell r="C24">
            <v>4390787</v>
          </cell>
          <cell r="D24">
            <v>8763</v>
          </cell>
          <cell r="E24">
            <v>6492510</v>
          </cell>
          <cell r="F24">
            <v>72035</v>
          </cell>
          <cell r="G24">
            <v>3804339</v>
          </cell>
          <cell r="H24">
            <v>0</v>
          </cell>
          <cell r="I24">
            <v>4390787</v>
          </cell>
        </row>
        <row r="25">
          <cell r="A25">
            <v>2026</v>
          </cell>
          <cell r="B25">
            <v>2603479</v>
          </cell>
          <cell r="C25">
            <v>4529715</v>
          </cell>
          <cell r="D25">
            <v>8529</v>
          </cell>
          <cell r="E25">
            <v>6381042</v>
          </cell>
          <cell r="F25">
            <v>70800</v>
          </cell>
          <cell r="G25">
            <v>3499533</v>
          </cell>
          <cell r="H25">
            <v>0</v>
          </cell>
          <cell r="I25">
            <v>4529715</v>
          </cell>
        </row>
        <row r="26">
          <cell r="A26">
            <v>2027</v>
          </cell>
          <cell r="B26">
            <v>2442599</v>
          </cell>
          <cell r="C26">
            <v>4489986</v>
          </cell>
          <cell r="D26">
            <v>8292</v>
          </cell>
          <cell r="E26">
            <v>6138281</v>
          </cell>
          <cell r="F26">
            <v>69120</v>
          </cell>
          <cell r="G26">
            <v>3376460</v>
          </cell>
          <cell r="H26">
            <v>0</v>
          </cell>
          <cell r="I26">
            <v>4489986</v>
          </cell>
        </row>
        <row r="27">
          <cell r="A27">
            <v>2028</v>
          </cell>
          <cell r="B27">
            <v>2272337</v>
          </cell>
          <cell r="C27">
            <v>4418157</v>
          </cell>
          <cell r="D27">
            <v>8044</v>
          </cell>
          <cell r="E27">
            <v>6011689</v>
          </cell>
          <cell r="F27">
            <v>67694</v>
          </cell>
          <cell r="G27">
            <v>3221504</v>
          </cell>
          <cell r="H27">
            <v>0</v>
          </cell>
          <cell r="I27">
            <v>4418157</v>
          </cell>
        </row>
        <row r="28">
          <cell r="A28">
            <v>2029</v>
          </cell>
          <cell r="B28">
            <v>2180300</v>
          </cell>
          <cell r="C28">
            <v>4370615</v>
          </cell>
          <cell r="D28">
            <v>7792</v>
          </cell>
          <cell r="E28">
            <v>5741364</v>
          </cell>
          <cell r="F28">
            <v>66151</v>
          </cell>
          <cell r="G28">
            <v>3000730</v>
          </cell>
          <cell r="H28">
            <v>0</v>
          </cell>
          <cell r="I28">
            <v>4370615</v>
          </cell>
        </row>
        <row r="29">
          <cell r="A29">
            <v>2030</v>
          </cell>
          <cell r="B29">
            <v>2086483</v>
          </cell>
          <cell r="C29">
            <v>4309603</v>
          </cell>
          <cell r="D29">
            <v>7527</v>
          </cell>
          <cell r="E29">
            <v>5519524</v>
          </cell>
          <cell r="F29">
            <v>65163</v>
          </cell>
          <cell r="G29">
            <v>2900213</v>
          </cell>
          <cell r="H29">
            <v>0</v>
          </cell>
          <cell r="I29">
            <v>4309603</v>
          </cell>
        </row>
        <row r="30">
          <cell r="A30">
            <v>2031</v>
          </cell>
          <cell r="B30">
            <v>1943018</v>
          </cell>
          <cell r="C30">
            <v>4174823</v>
          </cell>
          <cell r="D30">
            <v>7250</v>
          </cell>
          <cell r="E30">
            <v>5400155</v>
          </cell>
          <cell r="F30">
            <v>63398</v>
          </cell>
          <cell r="G30">
            <v>2802168</v>
          </cell>
          <cell r="H30">
            <v>0</v>
          </cell>
          <cell r="I30">
            <v>4174823</v>
          </cell>
        </row>
        <row r="31">
          <cell r="A31">
            <v>2032</v>
          </cell>
          <cell r="B31">
            <v>1860014</v>
          </cell>
          <cell r="C31">
            <v>4142849</v>
          </cell>
          <cell r="D31">
            <v>6948</v>
          </cell>
          <cell r="E31">
            <v>5192107</v>
          </cell>
          <cell r="F31">
            <v>61519</v>
          </cell>
          <cell r="G31">
            <v>2751873</v>
          </cell>
          <cell r="H31">
            <v>0</v>
          </cell>
          <cell r="I31">
            <v>4142849</v>
          </cell>
        </row>
        <row r="32">
          <cell r="A32">
            <v>2033</v>
          </cell>
          <cell r="B32">
            <v>1775630</v>
          </cell>
          <cell r="C32">
            <v>4147194</v>
          </cell>
          <cell r="D32">
            <v>6623</v>
          </cell>
          <cell r="E32">
            <v>5004354</v>
          </cell>
          <cell r="F32">
            <v>59536</v>
          </cell>
          <cell r="G32">
            <v>2714262</v>
          </cell>
          <cell r="H32">
            <v>0</v>
          </cell>
          <cell r="I32">
            <v>4147194</v>
          </cell>
        </row>
        <row r="33">
          <cell r="A33">
            <v>2034</v>
          </cell>
          <cell r="B33">
            <v>1703407</v>
          </cell>
          <cell r="C33">
            <v>4039147</v>
          </cell>
          <cell r="D33">
            <v>6275</v>
          </cell>
          <cell r="E33">
            <v>4739442</v>
          </cell>
          <cell r="F33">
            <v>57450</v>
          </cell>
          <cell r="G33">
            <v>2644963</v>
          </cell>
          <cell r="H33">
            <v>0</v>
          </cell>
          <cell r="I33">
            <v>4039147</v>
          </cell>
        </row>
        <row r="34">
          <cell r="A34">
            <v>2035</v>
          </cell>
          <cell r="B34">
            <v>1638851</v>
          </cell>
          <cell r="C34">
            <v>3983290</v>
          </cell>
          <cell r="D34">
            <v>5896</v>
          </cell>
          <cell r="E34">
            <v>4516521</v>
          </cell>
          <cell r="F34">
            <v>55229</v>
          </cell>
          <cell r="G34">
            <v>2626242</v>
          </cell>
          <cell r="H34">
            <v>0</v>
          </cell>
          <cell r="I34">
            <v>3983290</v>
          </cell>
        </row>
        <row r="35">
          <cell r="A35">
            <v>2036</v>
          </cell>
          <cell r="B35">
            <v>1559923</v>
          </cell>
          <cell r="C35">
            <v>3897588</v>
          </cell>
          <cell r="D35">
            <v>5484</v>
          </cell>
          <cell r="E35">
            <v>4339828</v>
          </cell>
          <cell r="F35">
            <v>52871</v>
          </cell>
          <cell r="G35">
            <v>2598796</v>
          </cell>
          <cell r="H35">
            <v>0</v>
          </cell>
          <cell r="I35">
            <v>3897588</v>
          </cell>
        </row>
        <row r="36">
          <cell r="A36">
            <v>2037</v>
          </cell>
          <cell r="B36">
            <v>1491209</v>
          </cell>
          <cell r="C36">
            <v>3872327</v>
          </cell>
          <cell r="D36">
            <v>5045</v>
          </cell>
          <cell r="E36">
            <v>4123083</v>
          </cell>
          <cell r="F36">
            <v>50389</v>
          </cell>
          <cell r="G36">
            <v>2587465</v>
          </cell>
          <cell r="H36">
            <v>0</v>
          </cell>
          <cell r="I36">
            <v>3872327</v>
          </cell>
        </row>
        <row r="37">
          <cell r="A37">
            <v>2038</v>
          </cell>
          <cell r="B37">
            <v>1397702</v>
          </cell>
          <cell r="C37">
            <v>3848945</v>
          </cell>
          <cell r="D37">
            <v>4586</v>
          </cell>
          <cell r="E37">
            <v>3957338</v>
          </cell>
          <cell r="F37">
            <v>47801</v>
          </cell>
          <cell r="G37">
            <v>2527336</v>
          </cell>
          <cell r="H37">
            <v>0</v>
          </cell>
          <cell r="I37">
            <v>3848945</v>
          </cell>
        </row>
        <row r="38">
          <cell r="A38">
            <v>2039</v>
          </cell>
          <cell r="B38">
            <v>1321712</v>
          </cell>
          <cell r="C38">
            <v>3810130</v>
          </cell>
          <cell r="D38">
            <v>4120</v>
          </cell>
          <cell r="E38">
            <v>3844817</v>
          </cell>
          <cell r="F38">
            <v>45133</v>
          </cell>
          <cell r="G38">
            <v>2514323</v>
          </cell>
          <cell r="H38">
            <v>0</v>
          </cell>
          <cell r="I38">
            <v>3810130</v>
          </cell>
        </row>
        <row r="39">
          <cell r="A39">
            <v>2040</v>
          </cell>
          <cell r="B39">
            <v>1241520</v>
          </cell>
          <cell r="C39">
            <v>3694752</v>
          </cell>
          <cell r="D39">
            <v>3652</v>
          </cell>
          <cell r="E39">
            <v>3633509</v>
          </cell>
          <cell r="F39">
            <v>42386</v>
          </cell>
          <cell r="G39">
            <v>2453637</v>
          </cell>
          <cell r="H39">
            <v>0</v>
          </cell>
          <cell r="I39">
            <v>3694752</v>
          </cell>
        </row>
        <row r="40">
          <cell r="A40">
            <v>2041</v>
          </cell>
          <cell r="B40">
            <v>1137385</v>
          </cell>
          <cell r="C40">
            <v>3593579</v>
          </cell>
          <cell r="D40">
            <v>3189</v>
          </cell>
          <cell r="E40">
            <v>3481259</v>
          </cell>
          <cell r="F40">
            <v>39564</v>
          </cell>
          <cell r="G40">
            <v>2386773</v>
          </cell>
          <cell r="H40">
            <v>0</v>
          </cell>
          <cell r="I40">
            <v>3593579</v>
          </cell>
        </row>
        <row r="41">
          <cell r="A41">
            <v>2042</v>
          </cell>
          <cell r="B41">
            <v>1064891</v>
          </cell>
          <cell r="C41">
            <v>3417028</v>
          </cell>
          <cell r="D41">
            <v>2742</v>
          </cell>
          <cell r="E41">
            <v>3308720</v>
          </cell>
          <cell r="F41">
            <v>36660</v>
          </cell>
          <cell r="G41">
            <v>2302862</v>
          </cell>
          <cell r="H41">
            <v>0</v>
          </cell>
          <cell r="I41">
            <v>3417028</v>
          </cell>
        </row>
        <row r="42">
          <cell r="A42">
            <v>2043</v>
          </cell>
          <cell r="B42">
            <v>1004825</v>
          </cell>
          <cell r="C42">
            <v>3375861</v>
          </cell>
          <cell r="D42">
            <v>2313</v>
          </cell>
          <cell r="E42">
            <v>3127691</v>
          </cell>
          <cell r="F42">
            <v>33687</v>
          </cell>
          <cell r="G42">
            <v>2184031</v>
          </cell>
          <cell r="H42">
            <v>0</v>
          </cell>
          <cell r="I42">
            <v>3375861</v>
          </cell>
        </row>
        <row r="43">
          <cell r="A43">
            <v>2044</v>
          </cell>
          <cell r="B43">
            <v>930768</v>
          </cell>
          <cell r="C43">
            <v>3242260</v>
          </cell>
          <cell r="D43">
            <v>1920</v>
          </cell>
          <cell r="E43">
            <v>2884843</v>
          </cell>
          <cell r="F43">
            <v>30699</v>
          </cell>
          <cell r="G43">
            <v>2074521</v>
          </cell>
          <cell r="H43">
            <v>0</v>
          </cell>
          <cell r="I43">
            <v>3242260</v>
          </cell>
        </row>
        <row r="44">
          <cell r="A44">
            <v>2045</v>
          </cell>
          <cell r="B44">
            <v>874348</v>
          </cell>
          <cell r="C44">
            <v>3036911</v>
          </cell>
          <cell r="D44">
            <v>1569</v>
          </cell>
          <cell r="E44">
            <v>2677054</v>
          </cell>
          <cell r="F44">
            <v>27751</v>
          </cell>
          <cell r="G44">
            <v>1906785</v>
          </cell>
          <cell r="H44">
            <v>0</v>
          </cell>
          <cell r="I44">
            <v>3036911</v>
          </cell>
        </row>
        <row r="45">
          <cell r="A45">
            <v>2046</v>
          </cell>
          <cell r="B45">
            <v>803131</v>
          </cell>
          <cell r="C45">
            <v>2883989</v>
          </cell>
          <cell r="D45">
            <v>1260</v>
          </cell>
          <cell r="E45">
            <v>2511391</v>
          </cell>
          <cell r="F45">
            <v>24808</v>
          </cell>
          <cell r="G45">
            <v>1712004</v>
          </cell>
          <cell r="H45">
            <v>0</v>
          </cell>
          <cell r="I45">
            <v>2883989</v>
          </cell>
        </row>
        <row r="46">
          <cell r="A46">
            <v>2047</v>
          </cell>
          <cell r="B46">
            <v>726358</v>
          </cell>
          <cell r="C46">
            <v>2693645</v>
          </cell>
          <cell r="D46">
            <v>993</v>
          </cell>
          <cell r="E46">
            <v>2270206</v>
          </cell>
          <cell r="F46">
            <v>21868</v>
          </cell>
          <cell r="G46">
            <v>1541148</v>
          </cell>
          <cell r="H46">
            <v>0</v>
          </cell>
          <cell r="I46">
            <v>2693645</v>
          </cell>
        </row>
        <row r="47">
          <cell r="A47">
            <v>2048</v>
          </cell>
          <cell r="B47">
            <v>660750</v>
          </cell>
          <cell r="C47">
            <v>2521256</v>
          </cell>
          <cell r="D47">
            <v>766</v>
          </cell>
          <cell r="E47">
            <v>2062651</v>
          </cell>
          <cell r="F47">
            <v>19029</v>
          </cell>
          <cell r="G47">
            <v>1401025</v>
          </cell>
          <cell r="H47">
            <v>0</v>
          </cell>
          <cell r="I47">
            <v>2521256</v>
          </cell>
        </row>
        <row r="48">
          <cell r="A48">
            <v>2049</v>
          </cell>
          <cell r="B48">
            <v>596763</v>
          </cell>
          <cell r="C48">
            <v>2330222</v>
          </cell>
          <cell r="D48">
            <v>581</v>
          </cell>
          <cell r="E48">
            <v>1894165</v>
          </cell>
          <cell r="F48">
            <v>16321</v>
          </cell>
          <cell r="G48">
            <v>1195645</v>
          </cell>
          <cell r="H48">
            <v>0</v>
          </cell>
          <cell r="I48">
            <v>2330222</v>
          </cell>
        </row>
        <row r="49">
          <cell r="A49">
            <v>2050</v>
          </cell>
          <cell r="B49">
            <v>533999</v>
          </cell>
          <cell r="C49">
            <v>2144685</v>
          </cell>
          <cell r="D49">
            <v>430</v>
          </cell>
          <cell r="E49">
            <v>1714603</v>
          </cell>
          <cell r="F49">
            <v>13765</v>
          </cell>
          <cell r="G49">
            <v>1035571</v>
          </cell>
          <cell r="H49">
            <v>0</v>
          </cell>
          <cell r="I49">
            <v>2144685</v>
          </cell>
        </row>
        <row r="50">
          <cell r="A50">
            <v>2051</v>
          </cell>
          <cell r="B50">
            <v>482621</v>
          </cell>
          <cell r="C50">
            <v>1934804</v>
          </cell>
          <cell r="D50">
            <v>311</v>
          </cell>
          <cell r="E50">
            <v>1571949</v>
          </cell>
          <cell r="F50">
            <v>11445</v>
          </cell>
          <cell r="G50">
            <v>944964</v>
          </cell>
          <cell r="H50">
            <v>0</v>
          </cell>
          <cell r="I50">
            <v>1934804</v>
          </cell>
        </row>
        <row r="51">
          <cell r="A51">
            <v>2052</v>
          </cell>
          <cell r="B51">
            <v>432219</v>
          </cell>
          <cell r="C51">
            <v>1722436</v>
          </cell>
          <cell r="D51">
            <v>221</v>
          </cell>
          <cell r="E51">
            <v>1419683</v>
          </cell>
          <cell r="F51">
            <v>9345</v>
          </cell>
          <cell r="G51">
            <v>820125</v>
          </cell>
          <cell r="H51">
            <v>0</v>
          </cell>
          <cell r="I51">
            <v>1722436</v>
          </cell>
        </row>
        <row r="52">
          <cell r="A52">
            <v>2053</v>
          </cell>
          <cell r="B52">
            <v>363452</v>
          </cell>
          <cell r="C52">
            <v>1596798</v>
          </cell>
          <cell r="D52">
            <v>153</v>
          </cell>
          <cell r="E52">
            <v>1274658</v>
          </cell>
          <cell r="F52">
            <v>7482</v>
          </cell>
          <cell r="G52">
            <v>717018</v>
          </cell>
          <cell r="H52">
            <v>0</v>
          </cell>
          <cell r="I52">
            <v>1596798</v>
          </cell>
        </row>
        <row r="53">
          <cell r="A53">
            <v>2054</v>
          </cell>
          <cell r="B53">
            <v>320210</v>
          </cell>
          <cell r="C53">
            <v>1414773</v>
          </cell>
          <cell r="D53">
            <v>104</v>
          </cell>
          <cell r="E53">
            <v>1155150</v>
          </cell>
          <cell r="F53">
            <v>5886</v>
          </cell>
          <cell r="G53">
            <v>662244</v>
          </cell>
          <cell r="H53">
            <v>0</v>
          </cell>
          <cell r="I53">
            <v>1414773</v>
          </cell>
        </row>
        <row r="54">
          <cell r="A54">
            <v>2055</v>
          </cell>
          <cell r="B54">
            <v>288759</v>
          </cell>
          <cell r="C54">
            <v>1247743</v>
          </cell>
          <cell r="D54">
            <v>70</v>
          </cell>
          <cell r="E54">
            <v>1042405</v>
          </cell>
          <cell r="F54">
            <v>4559</v>
          </cell>
          <cell r="G54">
            <v>570764</v>
          </cell>
          <cell r="H54">
            <v>0</v>
          </cell>
          <cell r="I54">
            <v>1247743</v>
          </cell>
        </row>
        <row r="55">
          <cell r="A55">
            <v>2056</v>
          </cell>
          <cell r="B55">
            <v>244717</v>
          </cell>
          <cell r="C55">
            <v>1133555</v>
          </cell>
          <cell r="D55">
            <v>44</v>
          </cell>
          <cell r="E55">
            <v>929378</v>
          </cell>
          <cell r="F55">
            <v>3463</v>
          </cell>
          <cell r="G55">
            <v>491747</v>
          </cell>
          <cell r="H55">
            <v>0</v>
          </cell>
          <cell r="I55">
            <v>1133555</v>
          </cell>
        </row>
        <row r="56">
          <cell r="A56">
            <v>2057</v>
          </cell>
          <cell r="B56">
            <v>212819</v>
          </cell>
          <cell r="C56">
            <v>1012543</v>
          </cell>
          <cell r="D56">
            <v>27</v>
          </cell>
          <cell r="E56">
            <v>809342</v>
          </cell>
          <cell r="F56">
            <v>2590</v>
          </cell>
          <cell r="G56">
            <v>435518</v>
          </cell>
          <cell r="H56">
            <v>0</v>
          </cell>
          <cell r="I56">
            <v>1012543</v>
          </cell>
        </row>
        <row r="57">
          <cell r="A57">
            <v>2058</v>
          </cell>
          <cell r="B57">
            <v>187763</v>
          </cell>
          <cell r="C57">
            <v>914712</v>
          </cell>
          <cell r="D57">
            <v>16</v>
          </cell>
          <cell r="E57">
            <v>726665</v>
          </cell>
          <cell r="F57">
            <v>1919</v>
          </cell>
          <cell r="G57">
            <v>380314</v>
          </cell>
          <cell r="H57">
            <v>0</v>
          </cell>
          <cell r="I57">
            <v>914712</v>
          </cell>
        </row>
        <row r="58">
          <cell r="A58">
            <v>2059</v>
          </cell>
          <cell r="B58">
            <v>164403</v>
          </cell>
          <cell r="C58">
            <v>827164</v>
          </cell>
          <cell r="D58">
            <v>10</v>
          </cell>
          <cell r="E58">
            <v>644706</v>
          </cell>
          <cell r="F58">
            <v>1391</v>
          </cell>
          <cell r="G58">
            <v>338569</v>
          </cell>
          <cell r="H58">
            <v>0</v>
          </cell>
          <cell r="I58">
            <v>827164</v>
          </cell>
        </row>
        <row r="59">
          <cell r="A59">
            <v>2060</v>
          </cell>
          <cell r="B59">
            <v>145430</v>
          </cell>
          <cell r="C59">
            <v>750103</v>
          </cell>
          <cell r="D59">
            <v>5</v>
          </cell>
          <cell r="E59">
            <v>575141</v>
          </cell>
          <cell r="F59">
            <v>997</v>
          </cell>
          <cell r="G59">
            <v>305276</v>
          </cell>
          <cell r="H59">
            <v>0</v>
          </cell>
          <cell r="I59">
            <v>750103</v>
          </cell>
        </row>
        <row r="60">
          <cell r="A60">
            <v>2061</v>
          </cell>
          <cell r="B60">
            <v>128600</v>
          </cell>
          <cell r="C60">
            <v>684754</v>
          </cell>
          <cell r="D60">
            <v>3</v>
          </cell>
          <cell r="E60">
            <v>515792</v>
          </cell>
          <cell r="F60">
            <v>705</v>
          </cell>
          <cell r="G60">
            <v>276053</v>
          </cell>
          <cell r="H60">
            <v>0</v>
          </cell>
          <cell r="I60">
            <v>684754</v>
          </cell>
        </row>
        <row r="61">
          <cell r="A61">
            <v>2062</v>
          </cell>
          <cell r="B61">
            <v>113644</v>
          </cell>
          <cell r="C61">
            <v>625376</v>
          </cell>
          <cell r="D61">
            <v>1</v>
          </cell>
          <cell r="E61">
            <v>460877</v>
          </cell>
          <cell r="F61">
            <v>502</v>
          </cell>
          <cell r="G61">
            <v>251322</v>
          </cell>
          <cell r="H61">
            <v>0</v>
          </cell>
          <cell r="I61">
            <v>625376</v>
          </cell>
        </row>
        <row r="62">
          <cell r="A62">
            <v>2063</v>
          </cell>
          <cell r="B62">
            <v>100325</v>
          </cell>
          <cell r="C62">
            <v>548608</v>
          </cell>
          <cell r="D62">
            <v>1</v>
          </cell>
          <cell r="E62">
            <v>412178</v>
          </cell>
          <cell r="F62">
            <v>349</v>
          </cell>
          <cell r="G62">
            <v>229795</v>
          </cell>
          <cell r="H62">
            <v>0</v>
          </cell>
          <cell r="I62">
            <v>548608</v>
          </cell>
        </row>
        <row r="63">
          <cell r="A63">
            <v>2064</v>
          </cell>
          <cell r="B63">
            <v>88588</v>
          </cell>
          <cell r="C63">
            <v>497521</v>
          </cell>
          <cell r="D63">
            <v>0</v>
          </cell>
          <cell r="E63">
            <v>367860</v>
          </cell>
          <cell r="F63">
            <v>238</v>
          </cell>
          <cell r="G63">
            <v>210463</v>
          </cell>
          <cell r="H63">
            <v>0</v>
          </cell>
          <cell r="I63">
            <v>497521</v>
          </cell>
        </row>
        <row r="64">
          <cell r="A64">
            <v>2065</v>
          </cell>
          <cell r="B64">
            <v>78326</v>
          </cell>
          <cell r="C64">
            <v>451078</v>
          </cell>
          <cell r="D64">
            <v>0</v>
          </cell>
          <cell r="E64">
            <v>328065</v>
          </cell>
          <cell r="F64">
            <v>164</v>
          </cell>
          <cell r="G64">
            <v>192840</v>
          </cell>
          <cell r="H64">
            <v>0</v>
          </cell>
          <cell r="I64">
            <v>451078</v>
          </cell>
        </row>
        <row r="65">
          <cell r="A65">
            <v>2066</v>
          </cell>
          <cell r="B65">
            <v>69389</v>
          </cell>
          <cell r="C65">
            <v>408650</v>
          </cell>
          <cell r="D65">
            <v>0</v>
          </cell>
          <cell r="E65">
            <v>292263</v>
          </cell>
          <cell r="F65">
            <v>113</v>
          </cell>
          <cell r="G65">
            <v>176747</v>
          </cell>
          <cell r="H65">
            <v>0</v>
          </cell>
          <cell r="I65">
            <v>408650</v>
          </cell>
        </row>
        <row r="66">
          <cell r="A66">
            <v>2067</v>
          </cell>
          <cell r="B66">
            <v>61611</v>
          </cell>
          <cell r="C66">
            <v>370479</v>
          </cell>
          <cell r="D66">
            <v>0</v>
          </cell>
          <cell r="E66">
            <v>260229</v>
          </cell>
          <cell r="F66">
            <v>75</v>
          </cell>
          <cell r="G66">
            <v>162115</v>
          </cell>
          <cell r="H66">
            <v>0</v>
          </cell>
          <cell r="I66">
            <v>370479</v>
          </cell>
        </row>
        <row r="67">
          <cell r="A67">
            <v>2068</v>
          </cell>
          <cell r="B67">
            <v>54951</v>
          </cell>
          <cell r="C67">
            <v>336084</v>
          </cell>
          <cell r="D67">
            <v>0</v>
          </cell>
          <cell r="E67">
            <v>231647</v>
          </cell>
          <cell r="F67">
            <v>52</v>
          </cell>
          <cell r="G67">
            <v>148397</v>
          </cell>
          <cell r="H67">
            <v>0</v>
          </cell>
          <cell r="I67">
            <v>336084</v>
          </cell>
        </row>
        <row r="68">
          <cell r="A68">
            <v>2069</v>
          </cell>
          <cell r="B68">
            <v>49115</v>
          </cell>
          <cell r="C68">
            <v>304917</v>
          </cell>
          <cell r="D68">
            <v>0</v>
          </cell>
          <cell r="E68">
            <v>206055</v>
          </cell>
          <cell r="F68">
            <v>34</v>
          </cell>
          <cell r="G68">
            <v>135724</v>
          </cell>
          <cell r="H68">
            <v>0</v>
          </cell>
          <cell r="I68">
            <v>304917</v>
          </cell>
        </row>
        <row r="69">
          <cell r="A69">
            <v>2070</v>
          </cell>
          <cell r="B69">
            <v>44060</v>
          </cell>
          <cell r="C69">
            <v>276671</v>
          </cell>
          <cell r="D69">
            <v>0</v>
          </cell>
          <cell r="E69">
            <v>183318</v>
          </cell>
          <cell r="F69">
            <v>21</v>
          </cell>
          <cell r="G69">
            <v>123802</v>
          </cell>
          <cell r="H69">
            <v>0</v>
          </cell>
          <cell r="I69">
            <v>276671</v>
          </cell>
        </row>
        <row r="70">
          <cell r="A70">
            <v>2071</v>
          </cell>
          <cell r="B70">
            <v>39667</v>
          </cell>
          <cell r="C70">
            <v>251546</v>
          </cell>
          <cell r="D70">
            <v>0</v>
          </cell>
          <cell r="E70">
            <v>163222</v>
          </cell>
          <cell r="F70">
            <v>15</v>
          </cell>
          <cell r="G70">
            <v>112559</v>
          </cell>
          <cell r="H70">
            <v>0</v>
          </cell>
          <cell r="I70">
            <v>251546</v>
          </cell>
        </row>
        <row r="71">
          <cell r="A71">
            <v>2072</v>
          </cell>
          <cell r="B71">
            <v>35794</v>
          </cell>
          <cell r="C71">
            <v>228582</v>
          </cell>
          <cell r="D71">
            <v>0</v>
          </cell>
          <cell r="E71">
            <v>145350</v>
          </cell>
          <cell r="F71">
            <v>9</v>
          </cell>
          <cell r="G71">
            <v>101848</v>
          </cell>
          <cell r="H71">
            <v>0</v>
          </cell>
          <cell r="I71">
            <v>228582</v>
          </cell>
        </row>
        <row r="72">
          <cell r="A72">
            <v>2073</v>
          </cell>
          <cell r="B72">
            <v>32395</v>
          </cell>
          <cell r="C72">
            <v>208005</v>
          </cell>
          <cell r="D72">
            <v>0</v>
          </cell>
          <cell r="E72">
            <v>129480</v>
          </cell>
          <cell r="F72">
            <v>5</v>
          </cell>
          <cell r="G72">
            <v>91941</v>
          </cell>
          <cell r="H72">
            <v>0</v>
          </cell>
          <cell r="I72">
            <v>208005</v>
          </cell>
        </row>
        <row r="73">
          <cell r="A73">
            <v>2074</v>
          </cell>
          <cell r="B73">
            <v>29321</v>
          </cell>
          <cell r="C73">
            <v>189136</v>
          </cell>
          <cell r="D73">
            <v>0</v>
          </cell>
          <cell r="E73">
            <v>115253</v>
          </cell>
          <cell r="F73">
            <v>3</v>
          </cell>
          <cell r="G73">
            <v>82509</v>
          </cell>
          <cell r="H73">
            <v>0</v>
          </cell>
          <cell r="I73">
            <v>189136</v>
          </cell>
        </row>
        <row r="74">
          <cell r="A74">
            <v>2075</v>
          </cell>
          <cell r="B74">
            <v>26558</v>
          </cell>
          <cell r="C74">
            <v>172118</v>
          </cell>
          <cell r="D74">
            <v>0</v>
          </cell>
          <cell r="E74">
            <v>102656</v>
          </cell>
          <cell r="F74">
            <v>2</v>
          </cell>
          <cell r="G74">
            <v>73634</v>
          </cell>
          <cell r="H74">
            <v>0</v>
          </cell>
          <cell r="I74">
            <v>172118</v>
          </cell>
        </row>
        <row r="75">
          <cell r="A75">
            <v>2076</v>
          </cell>
          <cell r="B75">
            <v>24075</v>
          </cell>
          <cell r="C75">
            <v>156390</v>
          </cell>
          <cell r="D75">
            <v>0</v>
          </cell>
          <cell r="E75">
            <v>91308</v>
          </cell>
          <cell r="F75">
            <v>1</v>
          </cell>
          <cell r="G75">
            <v>65267</v>
          </cell>
          <cell r="H75">
            <v>0</v>
          </cell>
          <cell r="I75">
            <v>156390</v>
          </cell>
        </row>
        <row r="76">
          <cell r="A76">
            <v>2077</v>
          </cell>
          <cell r="B76">
            <v>21858</v>
          </cell>
          <cell r="C76">
            <v>141907</v>
          </cell>
          <cell r="D76">
            <v>0</v>
          </cell>
          <cell r="E76">
            <v>81076</v>
          </cell>
          <cell r="F76">
            <v>1</v>
          </cell>
          <cell r="G76">
            <v>57531</v>
          </cell>
          <cell r="H76">
            <v>0</v>
          </cell>
          <cell r="I76">
            <v>141907</v>
          </cell>
        </row>
        <row r="77">
          <cell r="A77">
            <v>2078</v>
          </cell>
          <cell r="B77">
            <v>19802</v>
          </cell>
          <cell r="C77">
            <v>128535</v>
          </cell>
          <cell r="D77">
            <v>0</v>
          </cell>
          <cell r="E77">
            <v>71975</v>
          </cell>
          <cell r="F77">
            <v>0</v>
          </cell>
          <cell r="G77">
            <v>50371</v>
          </cell>
          <cell r="H77">
            <v>0</v>
          </cell>
          <cell r="I77">
            <v>128535</v>
          </cell>
        </row>
        <row r="78">
          <cell r="A78">
            <v>2079</v>
          </cell>
          <cell r="B78">
            <v>17929</v>
          </cell>
          <cell r="C78">
            <v>116206</v>
          </cell>
          <cell r="D78">
            <v>0</v>
          </cell>
          <cell r="E78">
            <v>63714</v>
          </cell>
          <cell r="F78">
            <v>0</v>
          </cell>
          <cell r="G78">
            <v>43730</v>
          </cell>
          <cell r="H78">
            <v>0</v>
          </cell>
          <cell r="I78">
            <v>116206</v>
          </cell>
        </row>
        <row r="79">
          <cell r="A79">
            <v>2080</v>
          </cell>
          <cell r="B79">
            <v>16195</v>
          </cell>
          <cell r="C79">
            <v>104735</v>
          </cell>
          <cell r="D79">
            <v>0</v>
          </cell>
          <cell r="E79">
            <v>56257</v>
          </cell>
          <cell r="F79">
            <v>0</v>
          </cell>
          <cell r="G79">
            <v>37720</v>
          </cell>
          <cell r="H79">
            <v>0</v>
          </cell>
          <cell r="I79">
            <v>104735</v>
          </cell>
        </row>
        <row r="80">
          <cell r="A80">
            <v>2081</v>
          </cell>
          <cell r="B80">
            <v>14596</v>
          </cell>
          <cell r="C80">
            <v>94055</v>
          </cell>
          <cell r="D80">
            <v>0</v>
          </cell>
          <cell r="E80">
            <v>49582</v>
          </cell>
          <cell r="F80">
            <v>0</v>
          </cell>
          <cell r="G80">
            <v>32323</v>
          </cell>
          <cell r="H80">
            <v>0</v>
          </cell>
          <cell r="I80">
            <v>94055</v>
          </cell>
        </row>
        <row r="81">
          <cell r="A81">
            <v>2082</v>
          </cell>
          <cell r="B81">
            <v>13090</v>
          </cell>
          <cell r="C81">
            <v>83951</v>
          </cell>
          <cell r="D81">
            <v>0</v>
          </cell>
          <cell r="E81">
            <v>43484</v>
          </cell>
          <cell r="F81">
            <v>0</v>
          </cell>
          <cell r="G81">
            <v>27415</v>
          </cell>
          <cell r="H81">
            <v>0</v>
          </cell>
          <cell r="I81">
            <v>83951</v>
          </cell>
        </row>
        <row r="82">
          <cell r="A82">
            <v>2083</v>
          </cell>
          <cell r="B82">
            <v>11658</v>
          </cell>
          <cell r="C82">
            <v>74389</v>
          </cell>
          <cell r="D82">
            <v>0</v>
          </cell>
          <cell r="E82">
            <v>37874</v>
          </cell>
          <cell r="F82">
            <v>0</v>
          </cell>
          <cell r="G82">
            <v>23084</v>
          </cell>
          <cell r="H82">
            <v>0</v>
          </cell>
          <cell r="I82">
            <v>74389</v>
          </cell>
        </row>
        <row r="83">
          <cell r="A83">
            <v>2084</v>
          </cell>
          <cell r="B83">
            <v>10310</v>
          </cell>
          <cell r="C83">
            <v>65379</v>
          </cell>
          <cell r="D83">
            <v>0</v>
          </cell>
          <cell r="E83">
            <v>32810</v>
          </cell>
          <cell r="F83">
            <v>0</v>
          </cell>
          <cell r="G83">
            <v>19265</v>
          </cell>
          <cell r="H83">
            <v>0</v>
          </cell>
          <cell r="I83">
            <v>65379</v>
          </cell>
        </row>
        <row r="84">
          <cell r="A84">
            <v>2085</v>
          </cell>
          <cell r="B84">
            <v>9035</v>
          </cell>
          <cell r="C84">
            <v>57009</v>
          </cell>
          <cell r="D84">
            <v>0</v>
          </cell>
          <cell r="E84">
            <v>28249</v>
          </cell>
          <cell r="F84">
            <v>0</v>
          </cell>
          <cell r="G84">
            <v>15907</v>
          </cell>
          <cell r="H84">
            <v>0</v>
          </cell>
          <cell r="I84">
            <v>57009</v>
          </cell>
        </row>
        <row r="85">
          <cell r="A85">
            <v>2086</v>
          </cell>
          <cell r="B85">
            <v>7828</v>
          </cell>
          <cell r="C85">
            <v>49244</v>
          </cell>
          <cell r="D85">
            <v>0</v>
          </cell>
          <cell r="E85">
            <v>24135</v>
          </cell>
          <cell r="F85">
            <v>0</v>
          </cell>
          <cell r="G85">
            <v>13049</v>
          </cell>
          <cell r="H85">
            <v>0</v>
          </cell>
          <cell r="I85">
            <v>49244</v>
          </cell>
        </row>
        <row r="86">
          <cell r="A86">
            <v>2087</v>
          </cell>
          <cell r="B86">
            <v>6691</v>
          </cell>
          <cell r="C86">
            <v>42043</v>
          </cell>
          <cell r="D86">
            <v>0</v>
          </cell>
          <cell r="E86">
            <v>20460</v>
          </cell>
          <cell r="F86">
            <v>0</v>
          </cell>
          <cell r="G86">
            <v>10582</v>
          </cell>
          <cell r="H86">
            <v>0</v>
          </cell>
          <cell r="I86">
            <v>42043</v>
          </cell>
        </row>
        <row r="87">
          <cell r="A87">
            <v>2088</v>
          </cell>
          <cell r="B87">
            <v>5658</v>
          </cell>
          <cell r="C87">
            <v>35442</v>
          </cell>
          <cell r="D87">
            <v>0</v>
          </cell>
          <cell r="E87">
            <v>17126</v>
          </cell>
          <cell r="F87">
            <v>0</v>
          </cell>
          <cell r="G87">
            <v>8491</v>
          </cell>
          <cell r="H87">
            <v>0</v>
          </cell>
          <cell r="I87">
            <v>35442</v>
          </cell>
        </row>
        <row r="88">
          <cell r="A88">
            <v>2089</v>
          </cell>
          <cell r="B88">
            <v>4676</v>
          </cell>
          <cell r="C88">
            <v>29426</v>
          </cell>
          <cell r="D88">
            <v>0</v>
          </cell>
          <cell r="E88">
            <v>14134</v>
          </cell>
          <cell r="F88">
            <v>0</v>
          </cell>
          <cell r="G88">
            <v>6718</v>
          </cell>
          <cell r="H88">
            <v>0</v>
          </cell>
          <cell r="I88">
            <v>29426</v>
          </cell>
        </row>
        <row r="89">
          <cell r="A89">
            <v>2090</v>
          </cell>
          <cell r="B89">
            <v>3810</v>
          </cell>
          <cell r="C89">
            <v>24109</v>
          </cell>
          <cell r="D89">
            <v>0</v>
          </cell>
          <cell r="E89">
            <v>11564</v>
          </cell>
          <cell r="F89">
            <v>0</v>
          </cell>
          <cell r="G89">
            <v>5273</v>
          </cell>
          <cell r="H89">
            <v>0</v>
          </cell>
          <cell r="I89">
            <v>24109</v>
          </cell>
        </row>
        <row r="90">
          <cell r="A90">
            <v>2091</v>
          </cell>
          <cell r="B90">
            <v>3066</v>
          </cell>
          <cell r="C90">
            <v>19442</v>
          </cell>
          <cell r="D90">
            <v>0</v>
          </cell>
          <cell r="E90">
            <v>9297</v>
          </cell>
          <cell r="F90">
            <v>0</v>
          </cell>
          <cell r="G90">
            <v>4082</v>
          </cell>
          <cell r="H90">
            <v>0</v>
          </cell>
          <cell r="I90">
            <v>19442</v>
          </cell>
        </row>
        <row r="91">
          <cell r="A91">
            <v>2092</v>
          </cell>
          <cell r="B91">
            <v>2398</v>
          </cell>
          <cell r="C91">
            <v>15437</v>
          </cell>
          <cell r="D91">
            <v>0</v>
          </cell>
          <cell r="E91">
            <v>7343</v>
          </cell>
          <cell r="F91">
            <v>0</v>
          </cell>
          <cell r="G91">
            <v>3083</v>
          </cell>
          <cell r="H91">
            <v>0</v>
          </cell>
          <cell r="I91">
            <v>15437</v>
          </cell>
        </row>
        <row r="92">
          <cell r="A92">
            <v>2093</v>
          </cell>
          <cell r="B92">
            <v>1844</v>
          </cell>
          <cell r="C92">
            <v>12043</v>
          </cell>
          <cell r="D92">
            <v>0</v>
          </cell>
          <cell r="E92">
            <v>5697</v>
          </cell>
          <cell r="F92">
            <v>0</v>
          </cell>
          <cell r="G92">
            <v>2308</v>
          </cell>
          <cell r="H92">
            <v>0</v>
          </cell>
          <cell r="I92">
            <v>12043</v>
          </cell>
        </row>
      </sheetData>
      <sheetData sheetId="14">
        <row r="9">
          <cell r="A9">
            <v>2014</v>
          </cell>
          <cell r="B9">
            <v>1318</v>
          </cell>
          <cell r="C9">
            <v>345611</v>
          </cell>
          <cell r="D9">
            <v>346929</v>
          </cell>
        </row>
        <row r="10">
          <cell r="A10">
            <v>2015</v>
          </cell>
          <cell r="B10">
            <v>1393</v>
          </cell>
          <cell r="C10">
            <v>355575</v>
          </cell>
          <cell r="D10">
            <v>356968</v>
          </cell>
        </row>
        <row r="11">
          <cell r="A11">
            <v>2016</v>
          </cell>
          <cell r="B11">
            <v>1462</v>
          </cell>
          <cell r="C11">
            <v>360363</v>
          </cell>
          <cell r="D11">
            <v>361825</v>
          </cell>
        </row>
        <row r="12">
          <cell r="A12">
            <v>2017</v>
          </cell>
          <cell r="B12">
            <v>1528</v>
          </cell>
          <cell r="C12">
            <v>362661</v>
          </cell>
          <cell r="D12">
            <v>364189</v>
          </cell>
        </row>
        <row r="13">
          <cell r="A13">
            <v>2018</v>
          </cell>
          <cell r="B13">
            <v>1588</v>
          </cell>
          <cell r="C13">
            <v>363104</v>
          </cell>
          <cell r="D13">
            <v>364692</v>
          </cell>
        </row>
        <row r="14">
          <cell r="A14">
            <v>2019</v>
          </cell>
          <cell r="B14">
            <v>1638</v>
          </cell>
          <cell r="C14">
            <v>360902</v>
          </cell>
          <cell r="D14">
            <v>362540</v>
          </cell>
        </row>
        <row r="15">
          <cell r="A15">
            <v>2020</v>
          </cell>
          <cell r="B15">
            <v>1680</v>
          </cell>
          <cell r="C15">
            <v>354829</v>
          </cell>
          <cell r="D15">
            <v>356509</v>
          </cell>
        </row>
        <row r="16">
          <cell r="A16">
            <v>2021</v>
          </cell>
          <cell r="B16">
            <v>1708</v>
          </cell>
          <cell r="C16">
            <v>347575</v>
          </cell>
          <cell r="D16">
            <v>349283</v>
          </cell>
        </row>
        <row r="17">
          <cell r="A17">
            <v>2022</v>
          </cell>
          <cell r="B17">
            <v>1731</v>
          </cell>
          <cell r="C17">
            <v>338079</v>
          </cell>
          <cell r="D17">
            <v>339810</v>
          </cell>
        </row>
        <row r="18">
          <cell r="A18">
            <v>2023</v>
          </cell>
          <cell r="B18">
            <v>1747</v>
          </cell>
          <cell r="C18">
            <v>326632</v>
          </cell>
          <cell r="D18">
            <v>328379</v>
          </cell>
        </row>
        <row r="19">
          <cell r="A19">
            <v>2024</v>
          </cell>
          <cell r="B19">
            <v>1756</v>
          </cell>
          <cell r="C19">
            <v>314066</v>
          </cell>
          <cell r="D19">
            <v>315822</v>
          </cell>
        </row>
        <row r="20">
          <cell r="A20">
            <v>2025</v>
          </cell>
          <cell r="B20">
            <v>1756</v>
          </cell>
          <cell r="C20">
            <v>300377</v>
          </cell>
          <cell r="D20">
            <v>302133</v>
          </cell>
        </row>
        <row r="21">
          <cell r="A21">
            <v>2026</v>
          </cell>
          <cell r="B21">
            <v>1746</v>
          </cell>
          <cell r="C21">
            <v>285743</v>
          </cell>
          <cell r="D21">
            <v>287489</v>
          </cell>
        </row>
        <row r="22">
          <cell r="A22">
            <v>2027</v>
          </cell>
          <cell r="B22">
            <v>1725</v>
          </cell>
          <cell r="C22">
            <v>272284</v>
          </cell>
          <cell r="D22">
            <v>274009</v>
          </cell>
        </row>
        <row r="23">
          <cell r="A23">
            <v>2028</v>
          </cell>
          <cell r="B23">
            <v>1691</v>
          </cell>
          <cell r="C23">
            <v>255953</v>
          </cell>
          <cell r="D23">
            <v>257644</v>
          </cell>
        </row>
        <row r="24">
          <cell r="A24">
            <v>2029</v>
          </cell>
          <cell r="B24">
            <v>1644</v>
          </cell>
          <cell r="C24">
            <v>238983</v>
          </cell>
          <cell r="D24">
            <v>240627</v>
          </cell>
        </row>
        <row r="25">
          <cell r="A25">
            <v>2030</v>
          </cell>
          <cell r="B25">
            <v>1586</v>
          </cell>
          <cell r="C25">
            <v>221511</v>
          </cell>
          <cell r="D25">
            <v>223097</v>
          </cell>
        </row>
        <row r="26">
          <cell r="A26">
            <v>2031</v>
          </cell>
          <cell r="B26">
            <v>1516</v>
          </cell>
          <cell r="C26">
            <v>204946</v>
          </cell>
          <cell r="D26">
            <v>206462</v>
          </cell>
        </row>
        <row r="27">
          <cell r="A27">
            <v>2032</v>
          </cell>
          <cell r="B27">
            <v>1433</v>
          </cell>
          <cell r="C27">
            <v>187093</v>
          </cell>
          <cell r="D27">
            <v>188526</v>
          </cell>
        </row>
        <row r="28">
          <cell r="A28">
            <v>2033</v>
          </cell>
          <cell r="B28">
            <v>1339</v>
          </cell>
          <cell r="C28">
            <v>169384</v>
          </cell>
          <cell r="D28">
            <v>170723</v>
          </cell>
        </row>
        <row r="29">
          <cell r="A29">
            <v>2034</v>
          </cell>
          <cell r="B29">
            <v>1236</v>
          </cell>
          <cell r="C29">
            <v>152426</v>
          </cell>
          <cell r="D29">
            <v>153662</v>
          </cell>
        </row>
        <row r="30">
          <cell r="A30">
            <v>2035</v>
          </cell>
          <cell r="B30">
            <v>1124</v>
          </cell>
          <cell r="C30">
            <v>135562</v>
          </cell>
          <cell r="D30">
            <v>136686</v>
          </cell>
        </row>
        <row r="31">
          <cell r="A31">
            <v>2036</v>
          </cell>
          <cell r="B31">
            <v>1009</v>
          </cell>
          <cell r="C31">
            <v>119445</v>
          </cell>
          <cell r="D31">
            <v>120454</v>
          </cell>
        </row>
        <row r="32">
          <cell r="A32">
            <v>2037</v>
          </cell>
          <cell r="B32">
            <v>890</v>
          </cell>
          <cell r="C32">
            <v>104262</v>
          </cell>
          <cell r="D32">
            <v>105152</v>
          </cell>
        </row>
        <row r="33">
          <cell r="A33">
            <v>2038</v>
          </cell>
          <cell r="B33">
            <v>772</v>
          </cell>
          <cell r="C33">
            <v>90144</v>
          </cell>
          <cell r="D33">
            <v>90916</v>
          </cell>
        </row>
        <row r="34">
          <cell r="A34">
            <v>2039</v>
          </cell>
          <cell r="B34">
            <v>659</v>
          </cell>
          <cell r="C34">
            <v>77245</v>
          </cell>
          <cell r="D34">
            <v>77904</v>
          </cell>
        </row>
        <row r="35">
          <cell r="A35">
            <v>2040</v>
          </cell>
          <cell r="B35">
            <v>552</v>
          </cell>
          <cell r="C35">
            <v>65621</v>
          </cell>
          <cell r="D35">
            <v>66173</v>
          </cell>
        </row>
        <row r="36">
          <cell r="A36">
            <v>2041</v>
          </cell>
          <cell r="B36">
            <v>452</v>
          </cell>
          <cell r="C36">
            <v>55306</v>
          </cell>
          <cell r="D36">
            <v>55758</v>
          </cell>
        </row>
        <row r="37">
          <cell r="A37">
            <v>2042</v>
          </cell>
          <cell r="B37">
            <v>362</v>
          </cell>
          <cell r="C37">
            <v>46341</v>
          </cell>
          <cell r="D37">
            <v>46703</v>
          </cell>
        </row>
        <row r="38">
          <cell r="A38">
            <v>2043</v>
          </cell>
          <cell r="B38">
            <v>283</v>
          </cell>
          <cell r="C38">
            <v>38622</v>
          </cell>
          <cell r="D38">
            <v>38905</v>
          </cell>
        </row>
        <row r="39">
          <cell r="A39">
            <v>2044</v>
          </cell>
          <cell r="B39">
            <v>217</v>
          </cell>
          <cell r="C39">
            <v>32129</v>
          </cell>
          <cell r="D39">
            <v>32346</v>
          </cell>
        </row>
        <row r="40">
          <cell r="A40">
            <v>2045</v>
          </cell>
          <cell r="B40">
            <v>162</v>
          </cell>
          <cell r="C40">
            <v>26743</v>
          </cell>
          <cell r="D40">
            <v>26905</v>
          </cell>
        </row>
        <row r="41">
          <cell r="A41">
            <v>2046</v>
          </cell>
          <cell r="B41">
            <v>119</v>
          </cell>
          <cell r="C41">
            <v>22351</v>
          </cell>
          <cell r="D41">
            <v>22470</v>
          </cell>
        </row>
        <row r="42">
          <cell r="A42">
            <v>2047</v>
          </cell>
          <cell r="B42">
            <v>85</v>
          </cell>
          <cell r="C42">
            <v>18735</v>
          </cell>
          <cell r="D42">
            <v>18820</v>
          </cell>
        </row>
        <row r="43">
          <cell r="A43">
            <v>2048</v>
          </cell>
          <cell r="B43">
            <v>59</v>
          </cell>
          <cell r="C43">
            <v>15862</v>
          </cell>
          <cell r="D43">
            <v>15921</v>
          </cell>
        </row>
        <row r="44">
          <cell r="A44">
            <v>2049</v>
          </cell>
          <cell r="B44">
            <v>40</v>
          </cell>
          <cell r="C44">
            <v>13563</v>
          </cell>
          <cell r="D44">
            <v>13603</v>
          </cell>
        </row>
        <row r="45">
          <cell r="A45">
            <v>2050</v>
          </cell>
          <cell r="B45">
            <v>26</v>
          </cell>
          <cell r="C45">
            <v>11709</v>
          </cell>
          <cell r="D45">
            <v>11735</v>
          </cell>
        </row>
        <row r="46">
          <cell r="A46">
            <v>2051</v>
          </cell>
          <cell r="B46">
            <v>17</v>
          </cell>
          <cell r="C46">
            <v>10205</v>
          </cell>
          <cell r="D46">
            <v>10222</v>
          </cell>
        </row>
        <row r="47">
          <cell r="A47">
            <v>2052</v>
          </cell>
          <cell r="B47">
            <v>11</v>
          </cell>
          <cell r="C47">
            <v>8988</v>
          </cell>
          <cell r="D47">
            <v>8999</v>
          </cell>
        </row>
        <row r="48">
          <cell r="A48">
            <v>2053</v>
          </cell>
          <cell r="B48">
            <v>7</v>
          </cell>
          <cell r="C48">
            <v>7985</v>
          </cell>
          <cell r="D48">
            <v>7992</v>
          </cell>
        </row>
        <row r="49">
          <cell r="A49">
            <v>2054</v>
          </cell>
          <cell r="B49">
            <v>4</v>
          </cell>
          <cell r="C49">
            <v>7109</v>
          </cell>
          <cell r="D49">
            <v>7113</v>
          </cell>
        </row>
        <row r="50">
          <cell r="A50">
            <v>2055</v>
          </cell>
          <cell r="B50">
            <v>2</v>
          </cell>
          <cell r="C50">
            <v>6379</v>
          </cell>
          <cell r="D50">
            <v>6381</v>
          </cell>
        </row>
        <row r="51">
          <cell r="A51">
            <v>2056</v>
          </cell>
          <cell r="B51">
            <v>2</v>
          </cell>
          <cell r="C51">
            <v>5720</v>
          </cell>
          <cell r="D51">
            <v>5722</v>
          </cell>
        </row>
        <row r="52">
          <cell r="A52">
            <v>2057</v>
          </cell>
          <cell r="B52">
            <v>0</v>
          </cell>
          <cell r="C52">
            <v>5116</v>
          </cell>
          <cell r="D52">
            <v>5116</v>
          </cell>
        </row>
        <row r="53">
          <cell r="A53">
            <v>2058</v>
          </cell>
          <cell r="B53">
            <v>0</v>
          </cell>
          <cell r="C53">
            <v>4564</v>
          </cell>
          <cell r="D53">
            <v>4564</v>
          </cell>
        </row>
        <row r="54">
          <cell r="A54">
            <v>2059</v>
          </cell>
          <cell r="B54">
            <v>0</v>
          </cell>
          <cell r="C54">
            <v>4067</v>
          </cell>
          <cell r="D54">
            <v>4067</v>
          </cell>
        </row>
        <row r="55">
          <cell r="A55">
            <v>2060</v>
          </cell>
          <cell r="B55">
            <v>0</v>
          </cell>
          <cell r="C55">
            <v>3589</v>
          </cell>
          <cell r="D55">
            <v>3589</v>
          </cell>
        </row>
        <row r="56">
          <cell r="A56">
            <v>2061</v>
          </cell>
          <cell r="B56">
            <v>0</v>
          </cell>
          <cell r="C56">
            <v>3139</v>
          </cell>
          <cell r="D56">
            <v>3139</v>
          </cell>
        </row>
        <row r="57">
          <cell r="A57">
            <v>2062</v>
          </cell>
          <cell r="B57">
            <v>0</v>
          </cell>
          <cell r="C57">
            <v>2726</v>
          </cell>
          <cell r="D57">
            <v>2726</v>
          </cell>
        </row>
        <row r="58">
          <cell r="A58">
            <v>2063</v>
          </cell>
          <cell r="B58">
            <v>0</v>
          </cell>
          <cell r="C58">
            <v>2330</v>
          </cell>
          <cell r="D58">
            <v>2330</v>
          </cell>
        </row>
        <row r="59">
          <cell r="A59">
            <v>2064</v>
          </cell>
          <cell r="B59">
            <v>0</v>
          </cell>
          <cell r="C59">
            <v>1974</v>
          </cell>
          <cell r="D59">
            <v>1974</v>
          </cell>
        </row>
        <row r="60">
          <cell r="A60">
            <v>2065</v>
          </cell>
          <cell r="B60">
            <v>0</v>
          </cell>
          <cell r="C60">
            <v>1642</v>
          </cell>
          <cell r="D60">
            <v>1642</v>
          </cell>
        </row>
        <row r="61">
          <cell r="A61">
            <v>2066</v>
          </cell>
          <cell r="B61">
            <v>0</v>
          </cell>
          <cell r="C61">
            <v>1352</v>
          </cell>
          <cell r="D61">
            <v>1352</v>
          </cell>
        </row>
        <row r="62">
          <cell r="A62">
            <v>2067</v>
          </cell>
          <cell r="B62">
            <v>0</v>
          </cell>
          <cell r="C62">
            <v>1089</v>
          </cell>
          <cell r="D62">
            <v>1089</v>
          </cell>
        </row>
        <row r="63">
          <cell r="A63">
            <v>2068</v>
          </cell>
          <cell r="B63">
            <v>0</v>
          </cell>
          <cell r="C63">
            <v>863</v>
          </cell>
          <cell r="D63">
            <v>863</v>
          </cell>
        </row>
        <row r="64">
          <cell r="A64">
            <v>2069</v>
          </cell>
          <cell r="B64">
            <v>0</v>
          </cell>
          <cell r="C64">
            <v>674</v>
          </cell>
          <cell r="D64">
            <v>674</v>
          </cell>
        </row>
        <row r="65">
          <cell r="A65">
            <v>2070</v>
          </cell>
          <cell r="B65">
            <v>0</v>
          </cell>
          <cell r="C65">
            <v>511</v>
          </cell>
          <cell r="D65">
            <v>511</v>
          </cell>
        </row>
        <row r="66">
          <cell r="A66">
            <v>2071</v>
          </cell>
          <cell r="B66">
            <v>0</v>
          </cell>
          <cell r="C66">
            <v>383</v>
          </cell>
          <cell r="D66">
            <v>383</v>
          </cell>
        </row>
        <row r="67">
          <cell r="A67">
            <v>2072</v>
          </cell>
          <cell r="B67">
            <v>0</v>
          </cell>
          <cell r="C67">
            <v>279</v>
          </cell>
          <cell r="D67">
            <v>279</v>
          </cell>
        </row>
        <row r="68">
          <cell r="A68">
            <v>2073</v>
          </cell>
          <cell r="B68">
            <v>0</v>
          </cell>
          <cell r="C68">
            <v>200</v>
          </cell>
          <cell r="D68">
            <v>200</v>
          </cell>
        </row>
        <row r="69">
          <cell r="A69">
            <v>2074</v>
          </cell>
          <cell r="B69">
            <v>0</v>
          </cell>
          <cell r="C69">
            <v>139</v>
          </cell>
          <cell r="D69">
            <v>139</v>
          </cell>
        </row>
        <row r="70">
          <cell r="A70">
            <v>2075</v>
          </cell>
          <cell r="B70">
            <v>0</v>
          </cell>
          <cell r="C70">
            <v>95</v>
          </cell>
          <cell r="D70">
            <v>95</v>
          </cell>
        </row>
        <row r="71">
          <cell r="A71">
            <v>2076</v>
          </cell>
          <cell r="B71">
            <v>0</v>
          </cell>
          <cell r="C71">
            <v>63</v>
          </cell>
          <cell r="D71">
            <v>63</v>
          </cell>
        </row>
        <row r="72">
          <cell r="A72">
            <v>2077</v>
          </cell>
          <cell r="B72">
            <v>0</v>
          </cell>
          <cell r="C72">
            <v>41</v>
          </cell>
          <cell r="D72">
            <v>41</v>
          </cell>
        </row>
        <row r="73">
          <cell r="A73">
            <v>2078</v>
          </cell>
          <cell r="B73">
            <v>0</v>
          </cell>
          <cell r="C73">
            <v>25</v>
          </cell>
          <cell r="D73">
            <v>25</v>
          </cell>
        </row>
        <row r="74">
          <cell r="A74">
            <v>2079</v>
          </cell>
          <cell r="B74">
            <v>0</v>
          </cell>
          <cell r="C74">
            <v>15</v>
          </cell>
          <cell r="D74">
            <v>15</v>
          </cell>
        </row>
        <row r="75">
          <cell r="A75">
            <v>2080</v>
          </cell>
          <cell r="B75">
            <v>0</v>
          </cell>
          <cell r="C75">
            <v>9</v>
          </cell>
          <cell r="D75">
            <v>9</v>
          </cell>
        </row>
        <row r="76">
          <cell r="A76">
            <v>2081</v>
          </cell>
          <cell r="B76">
            <v>0</v>
          </cell>
          <cell r="C76">
            <v>5</v>
          </cell>
          <cell r="D76">
            <v>5</v>
          </cell>
        </row>
        <row r="77">
          <cell r="A77">
            <v>2082</v>
          </cell>
          <cell r="B77">
            <v>0</v>
          </cell>
          <cell r="C77">
            <v>3</v>
          </cell>
          <cell r="D77">
            <v>3</v>
          </cell>
        </row>
        <row r="78">
          <cell r="A78">
            <v>2083</v>
          </cell>
          <cell r="B78">
            <v>0</v>
          </cell>
          <cell r="C78">
            <v>2</v>
          </cell>
          <cell r="D78">
            <v>2</v>
          </cell>
        </row>
        <row r="79">
          <cell r="A79">
            <v>2084</v>
          </cell>
          <cell r="B79">
            <v>0</v>
          </cell>
          <cell r="C79">
            <v>1</v>
          </cell>
          <cell r="D79">
            <v>1</v>
          </cell>
        </row>
        <row r="80">
          <cell r="A80">
            <v>2085</v>
          </cell>
          <cell r="B80">
            <v>0</v>
          </cell>
          <cell r="C80">
            <v>0</v>
          </cell>
          <cell r="D80">
            <v>0</v>
          </cell>
        </row>
        <row r="81">
          <cell r="A81">
            <v>2086</v>
          </cell>
          <cell r="B81">
            <v>0</v>
          </cell>
          <cell r="C81">
            <v>0</v>
          </cell>
          <cell r="D81">
            <v>0</v>
          </cell>
        </row>
        <row r="82">
          <cell r="A82">
            <v>2087</v>
          </cell>
          <cell r="B82">
            <v>0</v>
          </cell>
          <cell r="C82">
            <v>0</v>
          </cell>
          <cell r="D82">
            <v>0</v>
          </cell>
        </row>
        <row r="83">
          <cell r="A83">
            <v>2088</v>
          </cell>
          <cell r="B83">
            <v>0</v>
          </cell>
          <cell r="C83">
            <v>0</v>
          </cell>
          <cell r="D83">
            <v>0</v>
          </cell>
        </row>
        <row r="84">
          <cell r="A84">
            <v>2089</v>
          </cell>
          <cell r="B84">
            <v>0</v>
          </cell>
          <cell r="C84">
            <v>0</v>
          </cell>
          <cell r="D84">
            <v>0</v>
          </cell>
        </row>
        <row r="85">
          <cell r="A85">
            <v>2090</v>
          </cell>
          <cell r="B85">
            <v>0</v>
          </cell>
          <cell r="C85">
            <v>0</v>
          </cell>
          <cell r="D85">
            <v>0</v>
          </cell>
        </row>
        <row r="86">
          <cell r="A86">
            <v>2091</v>
          </cell>
          <cell r="B86">
            <v>0</v>
          </cell>
          <cell r="C86">
            <v>0</v>
          </cell>
          <cell r="D86">
            <v>0</v>
          </cell>
        </row>
        <row r="87">
          <cell r="A87">
            <v>2092</v>
          </cell>
          <cell r="B87">
            <v>0</v>
          </cell>
          <cell r="C87">
            <v>0</v>
          </cell>
          <cell r="D87">
            <v>0</v>
          </cell>
        </row>
        <row r="88">
          <cell r="A88">
            <v>2093</v>
          </cell>
          <cell r="B88">
            <v>0</v>
          </cell>
          <cell r="C88">
            <v>0</v>
          </cell>
          <cell r="D88">
            <v>0</v>
          </cell>
        </row>
      </sheetData>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Disclosure Liability"/>
      <sheetName val="Trend Sensitivites"/>
      <sheetName val="Sheet1"/>
      <sheetName val="Calc of G_L for Disclosure"/>
      <sheetName val="FAS106 - Disclosure"/>
      <sheetName val="FAS106 - Expense"/>
      <sheetName val="Recon"/>
      <sheetName val="PSC Amort Schedule (Regulatory)"/>
      <sheetName val="PSC Amort Schedule (Financial)"/>
      <sheetName val="Discl Asset info from Client"/>
      <sheetName val="Get_Name_Ranges"/>
      <sheetName val="Expected Fed Sub Payments"/>
      <sheetName val="Calc of G_L for Expense"/>
      <sheetName val="Expense Liability Input"/>
      <sheetName val="FAS106 - BS"/>
      <sheetName val="Cashflows"/>
      <sheetName val="Results for Budget Estimate"/>
    </sheetNames>
    <sheetDataSet>
      <sheetData sheetId="0"/>
      <sheetData sheetId="1">
        <row r="9">
          <cell r="B9">
            <v>42736</v>
          </cell>
        </row>
        <row r="10">
          <cell r="B10">
            <v>43100</v>
          </cell>
          <cell r="C10">
            <v>42735</v>
          </cell>
        </row>
        <row r="13">
          <cell r="B13">
            <v>4.1200000000000001E-2</v>
          </cell>
        </row>
        <row r="14">
          <cell r="B14">
            <v>4.1200000000000001E-2</v>
          </cell>
        </row>
        <row r="15">
          <cell r="B15">
            <v>4.1200000000000001E-2</v>
          </cell>
        </row>
        <row r="16">
          <cell r="B16">
            <v>4.1200000000000001E-2</v>
          </cell>
        </row>
        <row r="17">
          <cell r="B17">
            <v>4.1200000000000001E-2</v>
          </cell>
        </row>
        <row r="18">
          <cell r="B18">
            <v>4.1200000000000001E-2</v>
          </cell>
        </row>
        <row r="19">
          <cell r="B19">
            <v>4.1200000000000001E-2</v>
          </cell>
        </row>
        <row r="21">
          <cell r="B21">
            <v>7.0000000000000007E-2</v>
          </cell>
        </row>
        <row r="22">
          <cell r="B22">
            <v>7.0000000000000007E-2</v>
          </cell>
        </row>
        <row r="23">
          <cell r="B23">
            <v>7.0000000000000007E-2</v>
          </cell>
        </row>
        <row r="24">
          <cell r="B24">
            <v>7.0000000000000007E-2</v>
          </cell>
        </row>
        <row r="25">
          <cell r="B25">
            <v>7.0000000000000007E-2</v>
          </cell>
        </row>
        <row r="26">
          <cell r="B26">
            <v>7.0000000000000007E-2</v>
          </cell>
        </row>
        <row r="27">
          <cell r="B27">
            <v>7.0000000000000007E-2</v>
          </cell>
        </row>
        <row r="29">
          <cell r="B29">
            <v>3.5000000000000003E-2</v>
          </cell>
        </row>
        <row r="30">
          <cell r="B30">
            <v>3.5000000000000003E-2</v>
          </cell>
        </row>
        <row r="31">
          <cell r="B31">
            <v>3.5000000000000003E-2</v>
          </cell>
        </row>
        <row r="32">
          <cell r="B32">
            <v>3.5000000000000003E-2</v>
          </cell>
        </row>
        <row r="33">
          <cell r="B33">
            <v>3.5000000000000003E-2</v>
          </cell>
        </row>
        <row r="34">
          <cell r="B34">
            <v>3.5000000000000003E-2</v>
          </cell>
        </row>
        <row r="35">
          <cell r="B35">
            <v>3.5000000000000003E-2</v>
          </cell>
        </row>
        <row r="37">
          <cell r="B37">
            <v>7.0000000000000007E-2</v>
          </cell>
        </row>
        <row r="38">
          <cell r="B38">
            <v>7.0000000000000007E-2</v>
          </cell>
        </row>
        <row r="39">
          <cell r="B39">
            <v>7.0000000000000007E-2</v>
          </cell>
        </row>
        <row r="40">
          <cell r="B40">
            <v>7.0000000000000007E-2</v>
          </cell>
        </row>
        <row r="42">
          <cell r="B42">
            <v>7.0000000000000007E-2</v>
          </cell>
        </row>
        <row r="43">
          <cell r="B43">
            <v>7.0000000000000007E-2</v>
          </cell>
        </row>
        <row r="45">
          <cell r="B45">
            <v>0.05</v>
          </cell>
        </row>
        <row r="46">
          <cell r="B46">
            <v>0.05</v>
          </cell>
        </row>
        <row r="47">
          <cell r="B47">
            <v>0.05</v>
          </cell>
        </row>
        <row r="48">
          <cell r="B48">
            <v>0.05</v>
          </cell>
        </row>
        <row r="50">
          <cell r="B50">
            <v>0.05</v>
          </cell>
        </row>
        <row r="51">
          <cell r="B51">
            <v>0.05</v>
          </cell>
        </row>
        <row r="53">
          <cell r="B53">
            <v>5</v>
          </cell>
        </row>
        <row r="54">
          <cell r="B54">
            <v>5</v>
          </cell>
        </row>
        <row r="55">
          <cell r="B55">
            <v>5</v>
          </cell>
        </row>
        <row r="56">
          <cell r="B56">
            <v>5</v>
          </cell>
        </row>
        <row r="58">
          <cell r="B58">
            <v>5</v>
          </cell>
        </row>
        <row r="59">
          <cell r="B59">
            <v>5</v>
          </cell>
        </row>
        <row r="61">
          <cell r="B61">
            <v>35441226</v>
          </cell>
        </row>
        <row r="62">
          <cell r="B62">
            <v>52657734</v>
          </cell>
        </row>
        <row r="63">
          <cell r="B63">
            <v>1113692</v>
          </cell>
        </row>
        <row r="64">
          <cell r="B64">
            <v>75051226</v>
          </cell>
        </row>
        <row r="66">
          <cell r="B66">
            <v>50646243</v>
          </cell>
        </row>
        <row r="67">
          <cell r="B67">
            <v>92117</v>
          </cell>
        </row>
        <row r="69">
          <cell r="B69">
            <v>456848</v>
          </cell>
        </row>
        <row r="70">
          <cell r="B70">
            <v>2122842</v>
          </cell>
        </row>
        <row r="71">
          <cell r="B71">
            <v>0</v>
          </cell>
        </row>
        <row r="72">
          <cell r="B72">
            <v>1414328</v>
          </cell>
        </row>
        <row r="74">
          <cell r="B74">
            <v>417961</v>
          </cell>
        </row>
        <row r="75">
          <cell r="B75">
            <v>0</v>
          </cell>
        </row>
        <row r="77">
          <cell r="B77">
            <v>2431509</v>
          </cell>
        </row>
        <row r="78">
          <cell r="B78">
            <v>2216379</v>
          </cell>
        </row>
        <row r="79">
          <cell r="B79">
            <v>93024</v>
          </cell>
        </row>
        <row r="80">
          <cell r="B80">
            <v>4883404</v>
          </cell>
        </row>
        <row r="82">
          <cell r="B82">
            <v>3598218</v>
          </cell>
        </row>
        <row r="83">
          <cell r="B83">
            <v>12089</v>
          </cell>
        </row>
        <row r="88">
          <cell r="B88">
            <v>4.1200000000000001E-2</v>
          </cell>
        </row>
        <row r="89">
          <cell r="B89">
            <v>4.1200000000000001E-2</v>
          </cell>
        </row>
        <row r="90">
          <cell r="B90">
            <v>4.1200000000000001E-2</v>
          </cell>
        </row>
        <row r="91">
          <cell r="B91">
            <v>4.1200000000000001E-2</v>
          </cell>
        </row>
        <row r="92">
          <cell r="B92">
            <v>4.1200000000000001E-2</v>
          </cell>
        </row>
        <row r="93">
          <cell r="B93">
            <v>4.1200000000000001E-2</v>
          </cell>
        </row>
        <row r="94">
          <cell r="B94">
            <v>4.1200000000000001E-2</v>
          </cell>
        </row>
        <row r="96">
          <cell r="B96">
            <v>7.0000000000000007E-2</v>
          </cell>
        </row>
        <row r="97">
          <cell r="B97">
            <v>7.0000000000000007E-2</v>
          </cell>
        </row>
        <row r="98">
          <cell r="B98">
            <v>7.0000000000000007E-2</v>
          </cell>
        </row>
        <row r="99">
          <cell r="B99">
            <v>7.0000000000000007E-2</v>
          </cell>
        </row>
        <row r="100">
          <cell r="B100">
            <v>7.0000000000000007E-2</v>
          </cell>
        </row>
        <row r="101">
          <cell r="B101">
            <v>7.0000000000000007E-2</v>
          </cell>
        </row>
        <row r="102">
          <cell r="B102">
            <v>7.0000000000000007E-2</v>
          </cell>
        </row>
        <row r="104">
          <cell r="B104">
            <v>3.5000000000000003E-2</v>
          </cell>
        </row>
        <row r="105">
          <cell r="B105">
            <v>3.5000000000000003E-2</v>
          </cell>
        </row>
        <row r="106">
          <cell r="B106">
            <v>3.5000000000000003E-2</v>
          </cell>
        </row>
        <row r="107">
          <cell r="B107">
            <v>3.5000000000000003E-2</v>
          </cell>
        </row>
        <row r="108">
          <cell r="B108">
            <v>3.5000000000000003E-2</v>
          </cell>
        </row>
        <row r="109">
          <cell r="B109">
            <v>3.5000000000000003E-2</v>
          </cell>
        </row>
        <row r="110">
          <cell r="B110">
            <v>3.5000000000000003E-2</v>
          </cell>
        </row>
        <row r="113">
          <cell r="B113">
            <v>36264032</v>
          </cell>
          <cell r="C113">
            <v>35921893</v>
          </cell>
        </row>
        <row r="114">
          <cell r="B114">
            <v>10536867</v>
          </cell>
        </row>
        <row r="115">
          <cell r="B115">
            <v>10561452</v>
          </cell>
          <cell r="C115">
            <v>10536867</v>
          </cell>
        </row>
        <row r="116">
          <cell r="C116">
            <v>10536867</v>
          </cell>
        </row>
        <row r="117">
          <cell r="B117">
            <v>2632900</v>
          </cell>
        </row>
        <row r="118">
          <cell r="B118">
            <v>169397</v>
          </cell>
        </row>
        <row r="119">
          <cell r="B119">
            <v>1129848</v>
          </cell>
        </row>
        <row r="120">
          <cell r="B120">
            <v>-3438512</v>
          </cell>
        </row>
        <row r="122">
          <cell r="C122">
            <v>793569</v>
          </cell>
        </row>
        <row r="123">
          <cell r="B123">
            <v>78595</v>
          </cell>
          <cell r="C123">
            <v>78595</v>
          </cell>
        </row>
        <row r="126">
          <cell r="C126">
            <v>793569</v>
          </cell>
        </row>
        <row r="127">
          <cell r="C127">
            <v>14255406.010000002</v>
          </cell>
        </row>
        <row r="129">
          <cell r="C129">
            <v>-25385026</v>
          </cell>
        </row>
        <row r="131">
          <cell r="C131">
            <v>-1543913.9899999965</v>
          </cell>
        </row>
        <row r="133">
          <cell r="C133">
            <v>-25385026</v>
          </cell>
        </row>
        <row r="138">
          <cell r="B138">
            <v>57461405</v>
          </cell>
          <cell r="C138">
            <v>52141129</v>
          </cell>
        </row>
        <row r="139">
          <cell r="B139">
            <v>44253449</v>
          </cell>
        </row>
        <row r="140">
          <cell r="B140">
            <v>44194169</v>
          </cell>
          <cell r="C140">
            <v>44253449</v>
          </cell>
        </row>
        <row r="141">
          <cell r="C141">
            <v>44253449</v>
          </cell>
        </row>
        <row r="142">
          <cell r="B142">
            <v>5991900</v>
          </cell>
        </row>
        <row r="143">
          <cell r="B143">
            <v>603868</v>
          </cell>
        </row>
        <row r="144">
          <cell r="B144">
            <v>935977</v>
          </cell>
        </row>
        <row r="145">
          <cell r="B145">
            <v>-3348884</v>
          </cell>
        </row>
        <row r="149">
          <cell r="B149">
            <v>131663</v>
          </cell>
          <cell r="C149">
            <v>131664</v>
          </cell>
        </row>
        <row r="151">
          <cell r="B151">
            <v>131663</v>
          </cell>
          <cell r="C151">
            <v>131664</v>
          </cell>
        </row>
        <row r="152">
          <cell r="C152">
            <v>1329405</v>
          </cell>
        </row>
        <row r="153">
          <cell r="C153">
            <v>11549256</v>
          </cell>
        </row>
        <row r="155">
          <cell r="C155">
            <v>-7887680</v>
          </cell>
        </row>
        <row r="156">
          <cell r="C156">
            <v>1329405</v>
          </cell>
        </row>
        <row r="157">
          <cell r="C157">
            <v>6907139</v>
          </cell>
        </row>
        <row r="159">
          <cell r="C159">
            <v>-7887680</v>
          </cell>
        </row>
        <row r="164">
          <cell r="B164">
            <v>1102776</v>
          </cell>
          <cell r="C164">
            <v>1141517</v>
          </cell>
        </row>
        <row r="165">
          <cell r="B165">
            <v>2997010</v>
          </cell>
        </row>
        <row r="166">
          <cell r="B166">
            <v>0</v>
          </cell>
          <cell r="C166">
            <v>2997010</v>
          </cell>
        </row>
        <row r="167">
          <cell r="C167">
            <v>2997010</v>
          </cell>
        </row>
        <row r="168">
          <cell r="B168">
            <v>6600</v>
          </cell>
        </row>
        <row r="169">
          <cell r="B169">
            <v>0</v>
          </cell>
        </row>
        <row r="170">
          <cell r="B170">
            <v>4397</v>
          </cell>
        </row>
        <row r="171">
          <cell r="B171">
            <v>-10997</v>
          </cell>
        </row>
        <row r="175">
          <cell r="C175">
            <v>28446</v>
          </cell>
        </row>
        <row r="176">
          <cell r="C176">
            <v>2818</v>
          </cell>
        </row>
        <row r="178">
          <cell r="C178">
            <v>-4137198</v>
          </cell>
        </row>
        <row r="180">
          <cell r="C180">
            <v>1855493</v>
          </cell>
        </row>
        <row r="181">
          <cell r="C181">
            <v>28446</v>
          </cell>
        </row>
        <row r="182">
          <cell r="C182">
            <v>-198576</v>
          </cell>
        </row>
        <row r="184">
          <cell r="C184">
            <v>1855493</v>
          </cell>
        </row>
        <row r="189">
          <cell r="B189">
            <v>78145895</v>
          </cell>
          <cell r="C189">
            <v>79156686</v>
          </cell>
        </row>
        <row r="190">
          <cell r="B190">
            <v>81714097</v>
          </cell>
        </row>
        <row r="191">
          <cell r="B191">
            <v>-3568202</v>
          </cell>
        </row>
        <row r="192">
          <cell r="B192">
            <v>39577803</v>
          </cell>
        </row>
        <row r="193">
          <cell r="B193">
            <v>39596469</v>
          </cell>
          <cell r="C193">
            <v>39577803</v>
          </cell>
        </row>
        <row r="194">
          <cell r="C194">
            <v>38114747</v>
          </cell>
        </row>
        <row r="195">
          <cell r="B195">
            <v>6440400</v>
          </cell>
        </row>
        <row r="196">
          <cell r="B196">
            <v>244085</v>
          </cell>
        </row>
        <row r="197">
          <cell r="B197">
            <v>2709888</v>
          </cell>
        </row>
        <row r="198">
          <cell r="B198">
            <v>-7898317</v>
          </cell>
        </row>
        <row r="200">
          <cell r="B200">
            <v>315036</v>
          </cell>
        </row>
        <row r="201">
          <cell r="C201">
            <v>1405189</v>
          </cell>
        </row>
        <row r="202">
          <cell r="B202">
            <v>139169</v>
          </cell>
          <cell r="C202">
            <v>139169</v>
          </cell>
        </row>
        <row r="205">
          <cell r="C205">
            <v>1405189</v>
          </cell>
        </row>
        <row r="206">
          <cell r="C206">
            <v>-24200459</v>
          </cell>
        </row>
        <row r="208">
          <cell r="C208">
            <v>-39578883</v>
          </cell>
        </row>
        <row r="210">
          <cell r="C210">
            <v>-11531636</v>
          </cell>
        </row>
        <row r="212">
          <cell r="C212">
            <v>-39578883</v>
          </cell>
        </row>
        <row r="217">
          <cell r="B217" t="e">
            <v>#REF!</v>
          </cell>
          <cell r="C217">
            <v>1040674</v>
          </cell>
        </row>
        <row r="219">
          <cell r="B219">
            <v>3013039</v>
          </cell>
          <cell r="C219">
            <v>2997010</v>
          </cell>
        </row>
        <row r="221">
          <cell r="B221">
            <v>57900</v>
          </cell>
        </row>
        <row r="222">
          <cell r="B222">
            <v>30228</v>
          </cell>
        </row>
        <row r="223">
          <cell r="B223">
            <v>38574</v>
          </cell>
        </row>
        <row r="224">
          <cell r="B224">
            <v>-126702</v>
          </cell>
        </row>
        <row r="231">
          <cell r="C231">
            <v>-3308475</v>
          </cell>
        </row>
        <row r="234">
          <cell r="C234">
            <v>24972</v>
          </cell>
        </row>
        <row r="235">
          <cell r="C235">
            <v>-116952</v>
          </cell>
        </row>
        <row r="242">
          <cell r="B242">
            <v>51541656</v>
          </cell>
          <cell r="C242">
            <v>51537194</v>
          </cell>
        </row>
        <row r="243">
          <cell r="B243">
            <v>1134288</v>
          </cell>
        </row>
        <row r="244">
          <cell r="B244">
            <v>1134288</v>
          </cell>
          <cell r="C244">
            <v>1134288</v>
          </cell>
        </row>
        <row r="245">
          <cell r="C245">
            <v>0</v>
          </cell>
        </row>
        <row r="246">
          <cell r="B246">
            <v>3469800</v>
          </cell>
        </row>
        <row r="247">
          <cell r="B247">
            <v>250678</v>
          </cell>
        </row>
        <row r="248">
          <cell r="B248">
            <v>2379873</v>
          </cell>
        </row>
        <row r="249">
          <cell r="B249">
            <v>-5781916</v>
          </cell>
        </row>
        <row r="251">
          <cell r="C251">
            <v>2784309</v>
          </cell>
        </row>
        <row r="252">
          <cell r="B252">
            <v>496348</v>
          </cell>
          <cell r="C252">
            <v>496348</v>
          </cell>
        </row>
        <row r="255">
          <cell r="C255">
            <v>2784309</v>
          </cell>
        </row>
        <row r="256">
          <cell r="C256">
            <v>-9438464.0000000019</v>
          </cell>
        </row>
        <row r="258">
          <cell r="C258">
            <v>-50402906</v>
          </cell>
        </row>
        <row r="260">
          <cell r="C260">
            <v>-6016582.0000000019</v>
          </cell>
        </row>
        <row r="262">
          <cell r="C262">
            <v>-50402906</v>
          </cell>
        </row>
        <row r="267">
          <cell r="B267">
            <v>84839</v>
          </cell>
          <cell r="C267">
            <v>92152</v>
          </cell>
        </row>
        <row r="268">
          <cell r="B268">
            <v>0</v>
          </cell>
        </row>
        <row r="269">
          <cell r="B269">
            <v>0</v>
          </cell>
          <cell r="C269">
            <v>0</v>
          </cell>
        </row>
        <row r="270">
          <cell r="C270">
            <v>0</v>
          </cell>
        </row>
        <row r="271">
          <cell r="B271">
            <v>15500</v>
          </cell>
        </row>
        <row r="272">
          <cell r="B272">
            <v>0</v>
          </cell>
        </row>
        <row r="273">
          <cell r="B273">
            <v>10631</v>
          </cell>
        </row>
        <row r="274">
          <cell r="B274">
            <v>-26131</v>
          </cell>
        </row>
        <row r="279">
          <cell r="C279">
            <v>0</v>
          </cell>
        </row>
        <row r="281">
          <cell r="C281">
            <v>-707281</v>
          </cell>
        </row>
        <row r="283">
          <cell r="C283">
            <v>-92152</v>
          </cell>
        </row>
        <row r="284">
          <cell r="C284">
            <v>0</v>
          </cell>
        </row>
        <row r="285">
          <cell r="C285">
            <v>-130140</v>
          </cell>
        </row>
        <row r="287">
          <cell r="C287">
            <v>-92152</v>
          </cell>
        </row>
      </sheetData>
      <sheetData sheetId="2"/>
      <sheetData sheetId="3"/>
      <sheetData sheetId="4"/>
      <sheetData sheetId="5"/>
      <sheetData sheetId="6"/>
      <sheetData sheetId="7"/>
      <sheetData sheetId="8"/>
      <sheetData sheetId="9">
        <row r="8">
          <cell r="A8">
            <v>41639</v>
          </cell>
          <cell r="B8">
            <v>851587</v>
          </cell>
          <cell r="C8">
            <v>283863</v>
          </cell>
          <cell r="E8">
            <v>851587</v>
          </cell>
          <cell r="F8">
            <v>283863</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v>42004</v>
          </cell>
          <cell r="B9">
            <v>1518483</v>
          </cell>
          <cell r="C9">
            <v>362458</v>
          </cell>
          <cell r="D9">
            <v>567724</v>
          </cell>
          <cell r="E9">
            <v>567724</v>
          </cell>
          <cell r="F9">
            <v>283863</v>
          </cell>
          <cell r="G9">
            <v>950759</v>
          </cell>
          <cell r="H9">
            <v>78595</v>
          </cell>
          <cell r="I9">
            <v>0</v>
          </cell>
          <cell r="J9">
            <v>0</v>
          </cell>
          <cell r="K9">
            <v>0</v>
          </cell>
          <cell r="L9">
            <v>0</v>
          </cell>
          <cell r="M9">
            <v>0</v>
          </cell>
          <cell r="N9">
            <v>0</v>
          </cell>
          <cell r="O9">
            <v>0</v>
          </cell>
          <cell r="P9">
            <v>0</v>
          </cell>
          <cell r="Q9">
            <v>0</v>
          </cell>
          <cell r="R9">
            <v>0</v>
          </cell>
          <cell r="S9">
            <v>0</v>
          </cell>
          <cell r="T9">
            <v>0</v>
          </cell>
          <cell r="U9">
            <v>0</v>
          </cell>
          <cell r="V9">
            <v>0</v>
          </cell>
        </row>
        <row r="10">
          <cell r="A10">
            <v>42369</v>
          </cell>
          <cell r="B10">
            <v>1156025</v>
          </cell>
          <cell r="C10">
            <v>362456</v>
          </cell>
          <cell r="D10">
            <v>1156025</v>
          </cell>
          <cell r="E10">
            <v>283861</v>
          </cell>
          <cell r="F10">
            <v>283861</v>
          </cell>
          <cell r="G10">
            <v>872164</v>
          </cell>
          <cell r="H10">
            <v>78595</v>
          </cell>
          <cell r="I10">
            <v>0</v>
          </cell>
          <cell r="J10">
            <v>0</v>
          </cell>
          <cell r="K10">
            <v>0</v>
          </cell>
          <cell r="L10">
            <v>0</v>
          </cell>
          <cell r="M10">
            <v>0</v>
          </cell>
          <cell r="N10">
            <v>0</v>
          </cell>
          <cell r="O10">
            <v>0</v>
          </cell>
          <cell r="P10">
            <v>0</v>
          </cell>
          <cell r="Q10">
            <v>0</v>
          </cell>
          <cell r="R10">
            <v>0</v>
          </cell>
          <cell r="S10">
            <v>0</v>
          </cell>
          <cell r="T10">
            <v>0</v>
          </cell>
          <cell r="U10">
            <v>0</v>
          </cell>
          <cell r="V10">
            <v>0</v>
          </cell>
        </row>
        <row r="11">
          <cell r="A11">
            <v>42735</v>
          </cell>
          <cell r="B11">
            <v>793569</v>
          </cell>
          <cell r="C11">
            <v>78595</v>
          </cell>
          <cell r="D11">
            <v>793569</v>
          </cell>
          <cell r="E11">
            <v>0</v>
          </cell>
          <cell r="F11">
            <v>0</v>
          </cell>
          <cell r="G11">
            <v>793569</v>
          </cell>
          <cell r="H11">
            <v>78595</v>
          </cell>
          <cell r="I11">
            <v>0</v>
          </cell>
          <cell r="J11">
            <v>0</v>
          </cell>
          <cell r="K11">
            <v>0</v>
          </cell>
          <cell r="L11">
            <v>0</v>
          </cell>
          <cell r="M11">
            <v>0</v>
          </cell>
          <cell r="N11">
            <v>0</v>
          </cell>
          <cell r="O11">
            <v>0</v>
          </cell>
          <cell r="P11">
            <v>0</v>
          </cell>
          <cell r="Q11">
            <v>0</v>
          </cell>
          <cell r="R11">
            <v>0</v>
          </cell>
          <cell r="S11">
            <v>0</v>
          </cell>
          <cell r="T11">
            <v>0</v>
          </cell>
          <cell r="U11">
            <v>0</v>
          </cell>
          <cell r="V11">
            <v>0</v>
          </cell>
        </row>
        <row r="12">
          <cell r="A12">
            <v>43100</v>
          </cell>
          <cell r="B12">
            <v>714974</v>
          </cell>
          <cell r="C12">
            <v>78595</v>
          </cell>
          <cell r="D12">
            <v>714974</v>
          </cell>
          <cell r="E12">
            <v>0</v>
          </cell>
          <cell r="F12">
            <v>0</v>
          </cell>
          <cell r="G12">
            <v>714974</v>
          </cell>
          <cell r="H12">
            <v>78595</v>
          </cell>
          <cell r="I12">
            <v>0</v>
          </cell>
          <cell r="J12">
            <v>0</v>
          </cell>
          <cell r="K12">
            <v>0</v>
          </cell>
          <cell r="L12">
            <v>0</v>
          </cell>
          <cell r="M12">
            <v>0</v>
          </cell>
          <cell r="N12">
            <v>0</v>
          </cell>
          <cell r="O12">
            <v>0</v>
          </cell>
          <cell r="P12">
            <v>0</v>
          </cell>
          <cell r="Q12">
            <v>0</v>
          </cell>
          <cell r="R12">
            <v>0</v>
          </cell>
          <cell r="S12">
            <v>0</v>
          </cell>
          <cell r="T12">
            <v>0</v>
          </cell>
          <cell r="U12">
            <v>0</v>
          </cell>
          <cell r="V12">
            <v>0</v>
          </cell>
        </row>
        <row r="13">
          <cell r="A13">
            <v>43465</v>
          </cell>
          <cell r="B13">
            <v>636379</v>
          </cell>
          <cell r="C13">
            <v>78595</v>
          </cell>
          <cell r="D13">
            <v>636379</v>
          </cell>
          <cell r="E13">
            <v>0</v>
          </cell>
          <cell r="F13">
            <v>0</v>
          </cell>
          <cell r="G13">
            <v>636379</v>
          </cell>
          <cell r="H13">
            <v>78595</v>
          </cell>
          <cell r="I13">
            <v>0</v>
          </cell>
          <cell r="J13">
            <v>0</v>
          </cell>
          <cell r="K13">
            <v>0</v>
          </cell>
          <cell r="L13">
            <v>0</v>
          </cell>
          <cell r="M13">
            <v>0</v>
          </cell>
          <cell r="N13">
            <v>0</v>
          </cell>
          <cell r="O13">
            <v>0</v>
          </cell>
          <cell r="P13">
            <v>0</v>
          </cell>
          <cell r="Q13">
            <v>0</v>
          </cell>
          <cell r="R13">
            <v>0</v>
          </cell>
          <cell r="S13">
            <v>0</v>
          </cell>
          <cell r="T13">
            <v>0</v>
          </cell>
          <cell r="U13">
            <v>0</v>
          </cell>
          <cell r="V13">
            <v>0</v>
          </cell>
        </row>
        <row r="14">
          <cell r="A14">
            <v>43830</v>
          </cell>
          <cell r="B14">
            <v>557784</v>
          </cell>
          <cell r="C14">
            <v>78595</v>
          </cell>
          <cell r="D14">
            <v>557784</v>
          </cell>
          <cell r="E14">
            <v>0</v>
          </cell>
          <cell r="F14">
            <v>0</v>
          </cell>
          <cell r="G14">
            <v>557784</v>
          </cell>
          <cell r="H14">
            <v>78595</v>
          </cell>
          <cell r="I14">
            <v>0</v>
          </cell>
          <cell r="J14">
            <v>0</v>
          </cell>
          <cell r="K14">
            <v>0</v>
          </cell>
          <cell r="L14">
            <v>0</v>
          </cell>
          <cell r="M14">
            <v>0</v>
          </cell>
          <cell r="N14">
            <v>0</v>
          </cell>
          <cell r="O14">
            <v>0</v>
          </cell>
          <cell r="P14">
            <v>0</v>
          </cell>
          <cell r="Q14">
            <v>0</v>
          </cell>
          <cell r="R14">
            <v>0</v>
          </cell>
          <cell r="S14">
            <v>0</v>
          </cell>
          <cell r="T14">
            <v>0</v>
          </cell>
          <cell r="U14">
            <v>0</v>
          </cell>
          <cell r="V14">
            <v>0</v>
          </cell>
        </row>
        <row r="15">
          <cell r="A15">
            <v>44196</v>
          </cell>
          <cell r="B15">
            <v>479189</v>
          </cell>
          <cell r="C15">
            <v>78595</v>
          </cell>
          <cell r="D15">
            <v>479189</v>
          </cell>
          <cell r="E15">
            <v>0</v>
          </cell>
          <cell r="F15">
            <v>0</v>
          </cell>
          <cell r="G15">
            <v>479189</v>
          </cell>
          <cell r="H15">
            <v>78595</v>
          </cell>
          <cell r="I15">
            <v>0</v>
          </cell>
          <cell r="J15">
            <v>0</v>
          </cell>
          <cell r="K15">
            <v>0</v>
          </cell>
          <cell r="L15">
            <v>0</v>
          </cell>
          <cell r="M15">
            <v>0</v>
          </cell>
          <cell r="N15">
            <v>0</v>
          </cell>
          <cell r="O15">
            <v>0</v>
          </cell>
          <cell r="P15">
            <v>0</v>
          </cell>
          <cell r="Q15">
            <v>0</v>
          </cell>
          <cell r="R15">
            <v>0</v>
          </cell>
          <cell r="S15">
            <v>0</v>
          </cell>
          <cell r="T15">
            <v>0</v>
          </cell>
          <cell r="U15">
            <v>0</v>
          </cell>
          <cell r="V15">
            <v>0</v>
          </cell>
        </row>
        <row r="16">
          <cell r="A16">
            <v>44561</v>
          </cell>
          <cell r="B16">
            <v>400594</v>
          </cell>
          <cell r="C16">
            <v>78595</v>
          </cell>
          <cell r="D16">
            <v>400594</v>
          </cell>
          <cell r="E16">
            <v>0</v>
          </cell>
          <cell r="F16">
            <v>0</v>
          </cell>
          <cell r="G16">
            <v>400594</v>
          </cell>
          <cell r="H16">
            <v>78595</v>
          </cell>
          <cell r="I16">
            <v>0</v>
          </cell>
          <cell r="J16">
            <v>0</v>
          </cell>
          <cell r="K16">
            <v>0</v>
          </cell>
          <cell r="L16">
            <v>0</v>
          </cell>
          <cell r="M16">
            <v>0</v>
          </cell>
          <cell r="N16">
            <v>0</v>
          </cell>
          <cell r="O16">
            <v>0</v>
          </cell>
          <cell r="P16">
            <v>0</v>
          </cell>
          <cell r="Q16">
            <v>0</v>
          </cell>
          <cell r="R16">
            <v>0</v>
          </cell>
          <cell r="S16">
            <v>0</v>
          </cell>
          <cell r="T16">
            <v>0</v>
          </cell>
          <cell r="U16">
            <v>0</v>
          </cell>
          <cell r="V16">
            <v>0</v>
          </cell>
        </row>
        <row r="17">
          <cell r="A17">
            <v>44926</v>
          </cell>
          <cell r="B17">
            <v>321999</v>
          </cell>
          <cell r="C17">
            <v>78595</v>
          </cell>
          <cell r="D17">
            <v>321999</v>
          </cell>
          <cell r="G17">
            <v>321999</v>
          </cell>
          <cell r="H17">
            <v>78595</v>
          </cell>
          <cell r="O17">
            <v>0</v>
          </cell>
          <cell r="P17">
            <v>0</v>
          </cell>
        </row>
        <row r="18">
          <cell r="A18">
            <v>45291</v>
          </cell>
          <cell r="B18">
            <v>243404</v>
          </cell>
          <cell r="C18">
            <v>78595</v>
          </cell>
          <cell r="D18">
            <v>243404</v>
          </cell>
          <cell r="G18">
            <v>243404</v>
          </cell>
          <cell r="H18">
            <v>78595</v>
          </cell>
          <cell r="O18">
            <v>0</v>
          </cell>
          <cell r="P18">
            <v>0</v>
          </cell>
        </row>
        <row r="19">
          <cell r="A19">
            <v>45657</v>
          </cell>
          <cell r="B19">
            <v>164809</v>
          </cell>
          <cell r="C19">
            <v>78595</v>
          </cell>
          <cell r="D19">
            <v>164809</v>
          </cell>
          <cell r="G19">
            <v>164809</v>
          </cell>
          <cell r="H19">
            <v>78595</v>
          </cell>
          <cell r="O19">
            <v>0</v>
          </cell>
          <cell r="P19">
            <v>0</v>
          </cell>
        </row>
        <row r="20">
          <cell r="A20">
            <v>46022</v>
          </cell>
          <cell r="B20">
            <v>86214</v>
          </cell>
          <cell r="C20">
            <v>78595</v>
          </cell>
          <cell r="D20">
            <v>86214</v>
          </cell>
          <cell r="G20">
            <v>86214</v>
          </cell>
          <cell r="H20">
            <v>78595</v>
          </cell>
        </row>
        <row r="21">
          <cell r="A21">
            <v>46387</v>
          </cell>
          <cell r="B21">
            <v>7619</v>
          </cell>
          <cell r="C21">
            <v>7619</v>
          </cell>
          <cell r="D21">
            <v>7619</v>
          </cell>
          <cell r="G21">
            <v>7619</v>
          </cell>
          <cell r="H21">
            <v>7619</v>
          </cell>
        </row>
        <row r="28">
          <cell r="A28">
            <v>41639</v>
          </cell>
          <cell r="B28">
            <v>1538716</v>
          </cell>
          <cell r="C28">
            <v>512905</v>
          </cell>
          <cell r="E28">
            <v>1538716</v>
          </cell>
          <cell r="F28">
            <v>512905</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row>
        <row r="29">
          <cell r="A29">
            <v>42004</v>
          </cell>
          <cell r="B29">
            <v>2618541</v>
          </cell>
          <cell r="C29">
            <v>644568</v>
          </cell>
          <cell r="D29">
            <v>2618541</v>
          </cell>
          <cell r="E29">
            <v>1025811</v>
          </cell>
          <cell r="F29">
            <v>512905</v>
          </cell>
          <cell r="G29">
            <v>1592730</v>
          </cell>
          <cell r="H29">
            <v>131663</v>
          </cell>
          <cell r="I29">
            <v>0</v>
          </cell>
          <cell r="J29">
            <v>0</v>
          </cell>
          <cell r="K29">
            <v>0</v>
          </cell>
          <cell r="L29">
            <v>0</v>
          </cell>
          <cell r="M29">
            <v>0</v>
          </cell>
          <cell r="N29">
            <v>0</v>
          </cell>
          <cell r="O29">
            <v>0</v>
          </cell>
          <cell r="P29">
            <v>0</v>
          </cell>
          <cell r="Q29">
            <v>0</v>
          </cell>
          <cell r="R29">
            <v>0</v>
          </cell>
          <cell r="S29">
            <v>0</v>
          </cell>
          <cell r="T29">
            <v>0</v>
          </cell>
          <cell r="U29">
            <v>0</v>
          </cell>
          <cell r="V29">
            <v>0</v>
          </cell>
        </row>
        <row r="30">
          <cell r="A30">
            <v>42369</v>
          </cell>
          <cell r="B30">
            <v>1973973</v>
          </cell>
          <cell r="C30">
            <v>644568</v>
          </cell>
          <cell r="D30">
            <v>1973973</v>
          </cell>
          <cell r="E30">
            <v>512906</v>
          </cell>
          <cell r="F30">
            <v>512905</v>
          </cell>
          <cell r="G30">
            <v>1461067</v>
          </cell>
          <cell r="H30">
            <v>131663</v>
          </cell>
          <cell r="I30">
            <v>0</v>
          </cell>
          <cell r="J30">
            <v>0</v>
          </cell>
          <cell r="K30">
            <v>0</v>
          </cell>
          <cell r="L30">
            <v>0</v>
          </cell>
          <cell r="M30">
            <v>0</v>
          </cell>
          <cell r="N30">
            <v>0</v>
          </cell>
          <cell r="O30">
            <v>0</v>
          </cell>
          <cell r="P30">
            <v>0</v>
          </cell>
          <cell r="Q30">
            <v>0</v>
          </cell>
          <cell r="R30">
            <v>0</v>
          </cell>
          <cell r="S30">
            <v>0</v>
          </cell>
          <cell r="T30">
            <v>0</v>
          </cell>
          <cell r="U30">
            <v>0</v>
          </cell>
          <cell r="V30">
            <v>0</v>
          </cell>
        </row>
        <row r="31">
          <cell r="A31">
            <v>42735</v>
          </cell>
          <cell r="B31">
            <v>1329405</v>
          </cell>
          <cell r="C31">
            <v>131664</v>
          </cell>
          <cell r="D31">
            <v>1329405</v>
          </cell>
          <cell r="E31">
            <v>1</v>
          </cell>
          <cell r="F31">
            <v>1</v>
          </cell>
          <cell r="G31">
            <v>1329404</v>
          </cell>
          <cell r="H31">
            <v>131663</v>
          </cell>
          <cell r="I31">
            <v>0</v>
          </cell>
          <cell r="J31">
            <v>0</v>
          </cell>
          <cell r="K31">
            <v>0</v>
          </cell>
          <cell r="L31">
            <v>0</v>
          </cell>
          <cell r="M31">
            <v>0</v>
          </cell>
          <cell r="N31">
            <v>0</v>
          </cell>
          <cell r="O31">
            <v>0</v>
          </cell>
          <cell r="P31">
            <v>0</v>
          </cell>
          <cell r="Q31">
            <v>0</v>
          </cell>
          <cell r="R31">
            <v>0</v>
          </cell>
          <cell r="S31">
            <v>0</v>
          </cell>
          <cell r="T31">
            <v>0</v>
          </cell>
          <cell r="U31">
            <v>0</v>
          </cell>
          <cell r="V31">
            <v>0</v>
          </cell>
        </row>
        <row r="32">
          <cell r="A32">
            <v>43100</v>
          </cell>
          <cell r="B32">
            <v>1197741</v>
          </cell>
          <cell r="C32">
            <v>131663</v>
          </cell>
          <cell r="D32">
            <v>1197741</v>
          </cell>
          <cell r="E32">
            <v>0</v>
          </cell>
          <cell r="F32">
            <v>0</v>
          </cell>
          <cell r="G32">
            <v>1197741</v>
          </cell>
          <cell r="H32">
            <v>131663</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A33">
            <v>43465</v>
          </cell>
          <cell r="B33">
            <v>1066078</v>
          </cell>
          <cell r="C33">
            <v>131663</v>
          </cell>
          <cell r="D33">
            <v>1066078</v>
          </cell>
          <cell r="E33">
            <v>0</v>
          </cell>
          <cell r="F33">
            <v>0</v>
          </cell>
          <cell r="G33">
            <v>1066078</v>
          </cell>
          <cell r="H33">
            <v>131663</v>
          </cell>
          <cell r="I33">
            <v>0</v>
          </cell>
          <cell r="J33">
            <v>0</v>
          </cell>
          <cell r="K33">
            <v>0</v>
          </cell>
          <cell r="L33">
            <v>0</v>
          </cell>
          <cell r="M33">
            <v>0</v>
          </cell>
          <cell r="N33">
            <v>0</v>
          </cell>
          <cell r="O33">
            <v>0</v>
          </cell>
          <cell r="P33">
            <v>0</v>
          </cell>
          <cell r="Q33">
            <v>0</v>
          </cell>
          <cell r="R33">
            <v>0</v>
          </cell>
          <cell r="S33">
            <v>0</v>
          </cell>
          <cell r="T33">
            <v>0</v>
          </cell>
          <cell r="U33">
            <v>0</v>
          </cell>
          <cell r="V33">
            <v>0</v>
          </cell>
        </row>
        <row r="34">
          <cell r="A34">
            <v>43830</v>
          </cell>
          <cell r="B34">
            <v>934415</v>
          </cell>
          <cell r="C34">
            <v>131663</v>
          </cell>
          <cell r="D34">
            <v>934415</v>
          </cell>
          <cell r="E34">
            <v>0</v>
          </cell>
          <cell r="F34">
            <v>0</v>
          </cell>
          <cell r="G34">
            <v>934415</v>
          </cell>
          <cell r="H34">
            <v>131663</v>
          </cell>
          <cell r="I34">
            <v>0</v>
          </cell>
          <cell r="J34">
            <v>0</v>
          </cell>
          <cell r="K34">
            <v>0</v>
          </cell>
          <cell r="L34">
            <v>0</v>
          </cell>
          <cell r="M34">
            <v>0</v>
          </cell>
          <cell r="N34">
            <v>0</v>
          </cell>
          <cell r="O34">
            <v>0</v>
          </cell>
          <cell r="P34">
            <v>0</v>
          </cell>
          <cell r="Q34">
            <v>0</v>
          </cell>
          <cell r="R34">
            <v>0</v>
          </cell>
          <cell r="S34">
            <v>0</v>
          </cell>
          <cell r="T34">
            <v>0</v>
          </cell>
          <cell r="U34">
            <v>0</v>
          </cell>
          <cell r="V34">
            <v>0</v>
          </cell>
        </row>
        <row r="35">
          <cell r="A35">
            <v>44196</v>
          </cell>
          <cell r="B35">
            <v>802752</v>
          </cell>
          <cell r="C35">
            <v>131663</v>
          </cell>
          <cell r="D35">
            <v>802752</v>
          </cell>
          <cell r="E35">
            <v>0</v>
          </cell>
          <cell r="F35">
            <v>0</v>
          </cell>
          <cell r="G35">
            <v>802752</v>
          </cell>
          <cell r="H35">
            <v>131663</v>
          </cell>
          <cell r="I35">
            <v>0</v>
          </cell>
          <cell r="J35">
            <v>0</v>
          </cell>
          <cell r="K35">
            <v>0</v>
          </cell>
          <cell r="L35">
            <v>0</v>
          </cell>
          <cell r="M35">
            <v>0</v>
          </cell>
          <cell r="N35">
            <v>0</v>
          </cell>
          <cell r="O35">
            <v>0</v>
          </cell>
          <cell r="P35">
            <v>0</v>
          </cell>
          <cell r="Q35">
            <v>0</v>
          </cell>
          <cell r="R35">
            <v>0</v>
          </cell>
          <cell r="S35">
            <v>0</v>
          </cell>
          <cell r="T35">
            <v>0</v>
          </cell>
          <cell r="U35">
            <v>0</v>
          </cell>
          <cell r="V35">
            <v>0</v>
          </cell>
        </row>
        <row r="36">
          <cell r="A36">
            <v>44561</v>
          </cell>
          <cell r="B36">
            <v>671089</v>
          </cell>
          <cell r="C36">
            <v>131663</v>
          </cell>
          <cell r="D36">
            <v>671089</v>
          </cell>
          <cell r="E36">
            <v>0</v>
          </cell>
          <cell r="F36">
            <v>0</v>
          </cell>
          <cell r="G36">
            <v>671089</v>
          </cell>
          <cell r="H36">
            <v>131663</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A37">
            <v>44926</v>
          </cell>
          <cell r="B37">
            <v>539426</v>
          </cell>
          <cell r="C37">
            <v>131663</v>
          </cell>
          <cell r="D37">
            <v>539426</v>
          </cell>
          <cell r="G37">
            <v>539426</v>
          </cell>
          <cell r="H37">
            <v>131663</v>
          </cell>
          <cell r="O37">
            <v>0</v>
          </cell>
          <cell r="P37">
            <v>0</v>
          </cell>
        </row>
        <row r="38">
          <cell r="A38">
            <v>45291</v>
          </cell>
          <cell r="B38">
            <v>407763</v>
          </cell>
          <cell r="C38">
            <v>131663</v>
          </cell>
          <cell r="D38">
            <v>407763</v>
          </cell>
          <cell r="G38">
            <v>407763</v>
          </cell>
          <cell r="H38">
            <v>131663</v>
          </cell>
          <cell r="O38">
            <v>0</v>
          </cell>
          <cell r="P38">
            <v>0</v>
          </cell>
        </row>
        <row r="39">
          <cell r="A39">
            <v>45657</v>
          </cell>
          <cell r="B39">
            <v>276100</v>
          </cell>
          <cell r="C39">
            <v>131663</v>
          </cell>
          <cell r="D39">
            <v>276100</v>
          </cell>
          <cell r="G39">
            <v>276100</v>
          </cell>
          <cell r="H39">
            <v>131663</v>
          </cell>
          <cell r="O39">
            <v>0</v>
          </cell>
          <cell r="P39">
            <v>0</v>
          </cell>
        </row>
        <row r="48">
          <cell r="A48">
            <v>41639</v>
          </cell>
          <cell r="B48">
            <v>19066</v>
          </cell>
          <cell r="C48">
            <v>6355</v>
          </cell>
          <cell r="E48">
            <v>2820</v>
          </cell>
          <cell r="F48">
            <v>940</v>
          </cell>
          <cell r="G48">
            <v>0</v>
          </cell>
          <cell r="H48">
            <v>0</v>
          </cell>
          <cell r="I48">
            <v>16246</v>
          </cell>
          <cell r="J48">
            <v>5415</v>
          </cell>
          <cell r="K48">
            <v>0</v>
          </cell>
          <cell r="L48">
            <v>0</v>
          </cell>
          <cell r="M48">
            <v>0</v>
          </cell>
          <cell r="N48">
            <v>0</v>
          </cell>
          <cell r="O48">
            <v>0</v>
          </cell>
          <cell r="P48">
            <v>0</v>
          </cell>
          <cell r="Q48">
            <v>0</v>
          </cell>
          <cell r="R48">
            <v>0</v>
          </cell>
          <cell r="S48">
            <v>0</v>
          </cell>
          <cell r="T48">
            <v>0</v>
          </cell>
          <cell r="U48">
            <v>0</v>
          </cell>
          <cell r="V48">
            <v>0</v>
          </cell>
        </row>
        <row r="49">
          <cell r="A49">
            <v>42004</v>
          </cell>
          <cell r="B49">
            <v>46790</v>
          </cell>
          <cell r="C49">
            <v>9172</v>
          </cell>
          <cell r="D49">
            <v>46790</v>
          </cell>
          <cell r="E49">
            <v>1880</v>
          </cell>
          <cell r="F49">
            <v>940</v>
          </cell>
          <cell r="G49">
            <v>4162</v>
          </cell>
          <cell r="H49">
            <v>344</v>
          </cell>
          <cell r="I49">
            <v>10831</v>
          </cell>
          <cell r="J49">
            <v>5415</v>
          </cell>
          <cell r="K49">
            <v>29917</v>
          </cell>
          <cell r="L49">
            <v>2473</v>
          </cell>
          <cell r="M49">
            <v>0</v>
          </cell>
          <cell r="N49">
            <v>0</v>
          </cell>
          <cell r="O49">
            <v>0</v>
          </cell>
          <cell r="P49">
            <v>0</v>
          </cell>
          <cell r="Q49">
            <v>0</v>
          </cell>
          <cell r="R49">
            <v>0</v>
          </cell>
          <cell r="S49">
            <v>0</v>
          </cell>
          <cell r="T49">
            <v>0</v>
          </cell>
          <cell r="U49">
            <v>0</v>
          </cell>
          <cell r="V49">
            <v>0</v>
          </cell>
        </row>
        <row r="50">
          <cell r="A50">
            <v>42369</v>
          </cell>
          <cell r="B50">
            <v>37618</v>
          </cell>
          <cell r="C50">
            <v>9172</v>
          </cell>
          <cell r="D50">
            <v>37618</v>
          </cell>
          <cell r="E50">
            <v>940</v>
          </cell>
          <cell r="F50">
            <v>940</v>
          </cell>
          <cell r="G50">
            <v>3818</v>
          </cell>
          <cell r="H50">
            <v>344</v>
          </cell>
          <cell r="I50">
            <v>5416</v>
          </cell>
          <cell r="J50">
            <v>5415</v>
          </cell>
          <cell r="K50">
            <v>27444</v>
          </cell>
          <cell r="L50">
            <v>2473</v>
          </cell>
          <cell r="M50">
            <v>0</v>
          </cell>
          <cell r="N50">
            <v>0</v>
          </cell>
          <cell r="O50">
            <v>0</v>
          </cell>
          <cell r="P50">
            <v>0</v>
          </cell>
          <cell r="Q50">
            <v>0</v>
          </cell>
          <cell r="R50">
            <v>0</v>
          </cell>
          <cell r="S50">
            <v>0</v>
          </cell>
          <cell r="T50">
            <v>0</v>
          </cell>
          <cell r="U50">
            <v>0</v>
          </cell>
          <cell r="V50">
            <v>0</v>
          </cell>
        </row>
        <row r="51">
          <cell r="A51">
            <v>42735</v>
          </cell>
          <cell r="B51">
            <v>28446</v>
          </cell>
          <cell r="C51">
            <v>2818</v>
          </cell>
          <cell r="D51">
            <v>28446</v>
          </cell>
          <cell r="E51">
            <v>0</v>
          </cell>
          <cell r="F51">
            <v>0</v>
          </cell>
          <cell r="G51">
            <v>3474</v>
          </cell>
          <cell r="H51">
            <v>344</v>
          </cell>
          <cell r="I51">
            <v>1</v>
          </cell>
          <cell r="J51">
            <v>1</v>
          </cell>
          <cell r="K51">
            <v>24971</v>
          </cell>
          <cell r="L51">
            <v>2473</v>
          </cell>
          <cell r="M51">
            <v>0</v>
          </cell>
          <cell r="N51">
            <v>0</v>
          </cell>
          <cell r="O51">
            <v>0</v>
          </cell>
          <cell r="P51">
            <v>0</v>
          </cell>
          <cell r="Q51">
            <v>0</v>
          </cell>
          <cell r="R51">
            <v>0</v>
          </cell>
          <cell r="S51">
            <v>0</v>
          </cell>
          <cell r="T51">
            <v>0</v>
          </cell>
          <cell r="U51">
            <v>0</v>
          </cell>
          <cell r="V51">
            <v>0</v>
          </cell>
        </row>
        <row r="52">
          <cell r="A52">
            <v>43100</v>
          </cell>
          <cell r="B52">
            <v>25628</v>
          </cell>
          <cell r="C52">
            <v>2817</v>
          </cell>
          <cell r="D52">
            <v>25628</v>
          </cell>
          <cell r="E52">
            <v>0</v>
          </cell>
          <cell r="F52">
            <v>0</v>
          </cell>
          <cell r="G52">
            <v>3130</v>
          </cell>
          <cell r="H52">
            <v>344</v>
          </cell>
          <cell r="I52">
            <v>0</v>
          </cell>
          <cell r="J52">
            <v>0</v>
          </cell>
          <cell r="K52">
            <v>22498</v>
          </cell>
          <cell r="L52">
            <v>2473</v>
          </cell>
          <cell r="M52">
            <v>0</v>
          </cell>
          <cell r="N52">
            <v>0</v>
          </cell>
          <cell r="O52">
            <v>0</v>
          </cell>
          <cell r="P52">
            <v>0</v>
          </cell>
          <cell r="Q52">
            <v>0</v>
          </cell>
          <cell r="R52">
            <v>0</v>
          </cell>
          <cell r="S52">
            <v>0</v>
          </cell>
          <cell r="T52">
            <v>0</v>
          </cell>
          <cell r="U52">
            <v>0</v>
          </cell>
          <cell r="V52">
            <v>0</v>
          </cell>
        </row>
        <row r="53">
          <cell r="A53">
            <v>43465</v>
          </cell>
          <cell r="B53">
            <v>22811</v>
          </cell>
          <cell r="C53">
            <v>2817</v>
          </cell>
          <cell r="D53">
            <v>22811</v>
          </cell>
          <cell r="E53">
            <v>0</v>
          </cell>
          <cell r="F53">
            <v>0</v>
          </cell>
          <cell r="G53">
            <v>2786</v>
          </cell>
          <cell r="H53">
            <v>344</v>
          </cell>
          <cell r="I53">
            <v>0</v>
          </cell>
          <cell r="J53">
            <v>0</v>
          </cell>
          <cell r="K53">
            <v>20025</v>
          </cell>
          <cell r="L53">
            <v>2473</v>
          </cell>
          <cell r="M53">
            <v>0</v>
          </cell>
          <cell r="N53">
            <v>0</v>
          </cell>
          <cell r="O53">
            <v>0</v>
          </cell>
          <cell r="P53">
            <v>0</v>
          </cell>
          <cell r="Q53">
            <v>0</v>
          </cell>
          <cell r="R53">
            <v>0</v>
          </cell>
          <cell r="S53">
            <v>0</v>
          </cell>
          <cell r="T53">
            <v>0</v>
          </cell>
          <cell r="U53">
            <v>0</v>
          </cell>
          <cell r="V53">
            <v>0</v>
          </cell>
        </row>
        <row r="54">
          <cell r="A54">
            <v>43830</v>
          </cell>
          <cell r="B54">
            <v>19994</v>
          </cell>
          <cell r="C54">
            <v>2817</v>
          </cell>
          <cell r="D54">
            <v>19994</v>
          </cell>
          <cell r="E54">
            <v>0</v>
          </cell>
          <cell r="F54">
            <v>0</v>
          </cell>
          <cell r="G54">
            <v>2442</v>
          </cell>
          <cell r="H54">
            <v>344</v>
          </cell>
          <cell r="I54">
            <v>0</v>
          </cell>
          <cell r="J54">
            <v>0</v>
          </cell>
          <cell r="K54">
            <v>17552</v>
          </cell>
          <cell r="L54">
            <v>2473</v>
          </cell>
          <cell r="M54">
            <v>0</v>
          </cell>
          <cell r="N54">
            <v>0</v>
          </cell>
          <cell r="O54">
            <v>0</v>
          </cell>
          <cell r="P54">
            <v>0</v>
          </cell>
          <cell r="Q54">
            <v>0</v>
          </cell>
          <cell r="R54">
            <v>0</v>
          </cell>
          <cell r="S54">
            <v>0</v>
          </cell>
          <cell r="T54">
            <v>0</v>
          </cell>
          <cell r="U54">
            <v>0</v>
          </cell>
          <cell r="V54">
            <v>0</v>
          </cell>
        </row>
        <row r="55">
          <cell r="A55">
            <v>44196</v>
          </cell>
          <cell r="B55">
            <v>17177</v>
          </cell>
          <cell r="C55">
            <v>2817</v>
          </cell>
          <cell r="D55">
            <v>17177</v>
          </cell>
          <cell r="E55">
            <v>0</v>
          </cell>
          <cell r="F55">
            <v>0</v>
          </cell>
          <cell r="G55">
            <v>2098</v>
          </cell>
          <cell r="H55">
            <v>344</v>
          </cell>
          <cell r="I55">
            <v>0</v>
          </cell>
          <cell r="J55">
            <v>0</v>
          </cell>
          <cell r="K55">
            <v>15079</v>
          </cell>
          <cell r="L55">
            <v>2473</v>
          </cell>
          <cell r="M55">
            <v>0</v>
          </cell>
          <cell r="N55">
            <v>0</v>
          </cell>
          <cell r="O55">
            <v>0</v>
          </cell>
          <cell r="P55">
            <v>0</v>
          </cell>
          <cell r="Q55">
            <v>0</v>
          </cell>
          <cell r="R55">
            <v>0</v>
          </cell>
          <cell r="S55">
            <v>0</v>
          </cell>
          <cell r="T55">
            <v>0</v>
          </cell>
          <cell r="U55">
            <v>0</v>
          </cell>
          <cell r="V55">
            <v>0</v>
          </cell>
        </row>
        <row r="56">
          <cell r="A56">
            <v>44561</v>
          </cell>
          <cell r="B56">
            <v>14360</v>
          </cell>
          <cell r="C56">
            <v>2817</v>
          </cell>
          <cell r="D56">
            <v>14360</v>
          </cell>
          <cell r="E56">
            <v>0</v>
          </cell>
          <cell r="F56">
            <v>0</v>
          </cell>
          <cell r="G56">
            <v>1754</v>
          </cell>
          <cell r="H56">
            <v>344</v>
          </cell>
          <cell r="I56">
            <v>0</v>
          </cell>
          <cell r="J56">
            <v>0</v>
          </cell>
          <cell r="K56">
            <v>12606</v>
          </cell>
          <cell r="L56">
            <v>2473</v>
          </cell>
          <cell r="M56">
            <v>0</v>
          </cell>
          <cell r="N56">
            <v>0</v>
          </cell>
          <cell r="O56">
            <v>0</v>
          </cell>
          <cell r="P56">
            <v>0</v>
          </cell>
          <cell r="Q56">
            <v>0</v>
          </cell>
          <cell r="R56">
            <v>0</v>
          </cell>
          <cell r="S56">
            <v>0</v>
          </cell>
          <cell r="T56">
            <v>0</v>
          </cell>
          <cell r="U56">
            <v>0</v>
          </cell>
          <cell r="V56">
            <v>0</v>
          </cell>
        </row>
        <row r="57">
          <cell r="A57">
            <v>44926</v>
          </cell>
          <cell r="B57">
            <v>1410</v>
          </cell>
          <cell r="C57">
            <v>344</v>
          </cell>
          <cell r="D57">
            <v>11543</v>
          </cell>
          <cell r="G57">
            <v>1410</v>
          </cell>
          <cell r="H57">
            <v>344</v>
          </cell>
          <cell r="O57">
            <v>0</v>
          </cell>
          <cell r="P57">
            <v>0</v>
          </cell>
        </row>
        <row r="58">
          <cell r="A58">
            <v>45291</v>
          </cell>
          <cell r="B58">
            <v>1066</v>
          </cell>
          <cell r="C58">
            <v>344</v>
          </cell>
          <cell r="D58">
            <v>11199</v>
          </cell>
          <cell r="G58">
            <v>1066</v>
          </cell>
          <cell r="H58">
            <v>344</v>
          </cell>
          <cell r="O58">
            <v>0</v>
          </cell>
          <cell r="P58">
            <v>0</v>
          </cell>
        </row>
        <row r="59">
          <cell r="A59">
            <v>45657</v>
          </cell>
          <cell r="B59">
            <v>722</v>
          </cell>
          <cell r="C59">
            <v>344</v>
          </cell>
          <cell r="D59">
            <v>10855</v>
          </cell>
          <cell r="G59">
            <v>722</v>
          </cell>
          <cell r="H59">
            <v>344</v>
          </cell>
          <cell r="O59">
            <v>0</v>
          </cell>
          <cell r="P59">
            <v>0</v>
          </cell>
        </row>
        <row r="68">
          <cell r="A68">
            <v>41639</v>
          </cell>
          <cell r="B68">
            <v>1758273</v>
          </cell>
          <cell r="C68">
            <v>586092</v>
          </cell>
          <cell r="E68">
            <v>1758273</v>
          </cell>
          <cell r="F68">
            <v>586092</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row>
        <row r="69">
          <cell r="A69">
            <v>42004</v>
          </cell>
          <cell r="B69">
            <v>2855708</v>
          </cell>
          <cell r="C69">
            <v>725261</v>
          </cell>
          <cell r="D69">
            <v>2855708</v>
          </cell>
          <cell r="E69">
            <v>1172181</v>
          </cell>
          <cell r="F69">
            <v>586092</v>
          </cell>
          <cell r="G69">
            <v>1683527</v>
          </cell>
          <cell r="H69">
            <v>139169</v>
          </cell>
          <cell r="I69">
            <v>0</v>
          </cell>
          <cell r="J69">
            <v>0</v>
          </cell>
          <cell r="K69">
            <v>0</v>
          </cell>
          <cell r="L69">
            <v>0</v>
          </cell>
          <cell r="M69">
            <v>0</v>
          </cell>
          <cell r="N69">
            <v>0</v>
          </cell>
          <cell r="O69">
            <v>0</v>
          </cell>
          <cell r="P69">
            <v>0</v>
          </cell>
          <cell r="Q69">
            <v>0</v>
          </cell>
          <cell r="R69">
            <v>0</v>
          </cell>
          <cell r="S69">
            <v>0</v>
          </cell>
          <cell r="T69">
            <v>0</v>
          </cell>
          <cell r="U69">
            <v>0</v>
          </cell>
          <cell r="V69">
            <v>0</v>
          </cell>
        </row>
        <row r="70">
          <cell r="A70">
            <v>42369</v>
          </cell>
          <cell r="B70">
            <v>2130447</v>
          </cell>
          <cell r="C70">
            <v>725258</v>
          </cell>
          <cell r="D70">
            <v>2130447</v>
          </cell>
          <cell r="E70">
            <v>586089</v>
          </cell>
          <cell r="F70">
            <v>586089</v>
          </cell>
          <cell r="G70">
            <v>1544358</v>
          </cell>
          <cell r="H70">
            <v>139169</v>
          </cell>
          <cell r="I70">
            <v>0</v>
          </cell>
          <cell r="J70">
            <v>0</v>
          </cell>
          <cell r="K70">
            <v>0</v>
          </cell>
          <cell r="L70">
            <v>0</v>
          </cell>
          <cell r="M70">
            <v>0</v>
          </cell>
          <cell r="N70">
            <v>0</v>
          </cell>
          <cell r="O70">
            <v>0</v>
          </cell>
          <cell r="P70">
            <v>0</v>
          </cell>
          <cell r="Q70">
            <v>0</v>
          </cell>
          <cell r="R70">
            <v>0</v>
          </cell>
          <cell r="S70">
            <v>0</v>
          </cell>
          <cell r="T70">
            <v>0</v>
          </cell>
          <cell r="U70">
            <v>0</v>
          </cell>
          <cell r="V70">
            <v>0</v>
          </cell>
        </row>
        <row r="71">
          <cell r="A71">
            <v>42735</v>
          </cell>
          <cell r="B71">
            <v>1405189</v>
          </cell>
          <cell r="C71">
            <v>139169</v>
          </cell>
          <cell r="D71">
            <v>1405189</v>
          </cell>
          <cell r="E71">
            <v>0</v>
          </cell>
          <cell r="F71">
            <v>0</v>
          </cell>
          <cell r="G71">
            <v>1405189</v>
          </cell>
          <cell r="H71">
            <v>139169</v>
          </cell>
          <cell r="I71">
            <v>0</v>
          </cell>
          <cell r="J71">
            <v>0</v>
          </cell>
          <cell r="K71">
            <v>0</v>
          </cell>
          <cell r="L71">
            <v>0</v>
          </cell>
          <cell r="M71">
            <v>0</v>
          </cell>
          <cell r="N71">
            <v>0</v>
          </cell>
          <cell r="O71">
            <v>0</v>
          </cell>
          <cell r="P71">
            <v>0</v>
          </cell>
          <cell r="Q71">
            <v>0</v>
          </cell>
          <cell r="R71">
            <v>0</v>
          </cell>
          <cell r="S71">
            <v>0</v>
          </cell>
          <cell r="T71">
            <v>0</v>
          </cell>
          <cell r="U71">
            <v>0</v>
          </cell>
          <cell r="V71">
            <v>0</v>
          </cell>
        </row>
        <row r="72">
          <cell r="A72">
            <v>43100</v>
          </cell>
          <cell r="B72">
            <v>1266020</v>
          </cell>
          <cell r="C72">
            <v>139169</v>
          </cell>
          <cell r="D72">
            <v>1266020</v>
          </cell>
          <cell r="E72">
            <v>0</v>
          </cell>
          <cell r="F72">
            <v>0</v>
          </cell>
          <cell r="G72">
            <v>1266020</v>
          </cell>
          <cell r="H72">
            <v>139169</v>
          </cell>
          <cell r="I72">
            <v>0</v>
          </cell>
          <cell r="J72">
            <v>0</v>
          </cell>
          <cell r="K72">
            <v>0</v>
          </cell>
          <cell r="L72">
            <v>0</v>
          </cell>
          <cell r="M72">
            <v>0</v>
          </cell>
          <cell r="N72">
            <v>0</v>
          </cell>
          <cell r="O72">
            <v>0</v>
          </cell>
          <cell r="P72">
            <v>0</v>
          </cell>
          <cell r="Q72">
            <v>0</v>
          </cell>
          <cell r="R72">
            <v>0</v>
          </cell>
          <cell r="S72">
            <v>0</v>
          </cell>
          <cell r="T72">
            <v>0</v>
          </cell>
          <cell r="U72">
            <v>0</v>
          </cell>
          <cell r="V72">
            <v>0</v>
          </cell>
        </row>
        <row r="73">
          <cell r="A73">
            <v>43465</v>
          </cell>
          <cell r="B73">
            <v>1126851</v>
          </cell>
          <cell r="C73">
            <v>139169</v>
          </cell>
          <cell r="D73">
            <v>1126851</v>
          </cell>
          <cell r="E73">
            <v>0</v>
          </cell>
          <cell r="F73">
            <v>0</v>
          </cell>
          <cell r="G73">
            <v>1126851</v>
          </cell>
          <cell r="H73">
            <v>139169</v>
          </cell>
          <cell r="I73">
            <v>0</v>
          </cell>
          <cell r="J73">
            <v>0</v>
          </cell>
          <cell r="K73">
            <v>0</v>
          </cell>
          <cell r="L73">
            <v>0</v>
          </cell>
          <cell r="M73">
            <v>0</v>
          </cell>
          <cell r="N73">
            <v>0</v>
          </cell>
          <cell r="O73">
            <v>0</v>
          </cell>
          <cell r="P73">
            <v>0</v>
          </cell>
          <cell r="Q73">
            <v>0</v>
          </cell>
          <cell r="R73">
            <v>0</v>
          </cell>
          <cell r="S73">
            <v>0</v>
          </cell>
          <cell r="T73">
            <v>0</v>
          </cell>
          <cell r="U73">
            <v>0</v>
          </cell>
          <cell r="V73">
            <v>0</v>
          </cell>
        </row>
        <row r="74">
          <cell r="A74">
            <v>43830</v>
          </cell>
          <cell r="B74">
            <v>987682</v>
          </cell>
          <cell r="C74">
            <v>139169</v>
          </cell>
          <cell r="D74">
            <v>987682</v>
          </cell>
          <cell r="E74">
            <v>0</v>
          </cell>
          <cell r="F74">
            <v>0</v>
          </cell>
          <cell r="G74">
            <v>987682</v>
          </cell>
          <cell r="H74">
            <v>139169</v>
          </cell>
          <cell r="I74">
            <v>0</v>
          </cell>
          <cell r="J74">
            <v>0</v>
          </cell>
          <cell r="K74">
            <v>0</v>
          </cell>
          <cell r="L74">
            <v>0</v>
          </cell>
          <cell r="M74">
            <v>0</v>
          </cell>
          <cell r="N74">
            <v>0</v>
          </cell>
          <cell r="O74">
            <v>0</v>
          </cell>
          <cell r="P74">
            <v>0</v>
          </cell>
          <cell r="Q74">
            <v>0</v>
          </cell>
          <cell r="R74">
            <v>0</v>
          </cell>
          <cell r="S74">
            <v>0</v>
          </cell>
          <cell r="T74">
            <v>0</v>
          </cell>
          <cell r="U74">
            <v>0</v>
          </cell>
          <cell r="V74">
            <v>0</v>
          </cell>
        </row>
        <row r="75">
          <cell r="A75">
            <v>44196</v>
          </cell>
          <cell r="B75">
            <v>848513</v>
          </cell>
          <cell r="C75">
            <v>139169</v>
          </cell>
          <cell r="D75">
            <v>848513</v>
          </cell>
          <cell r="E75">
            <v>0</v>
          </cell>
          <cell r="F75">
            <v>0</v>
          </cell>
          <cell r="G75">
            <v>848513</v>
          </cell>
          <cell r="H75">
            <v>139169</v>
          </cell>
          <cell r="I75">
            <v>0</v>
          </cell>
          <cell r="J75">
            <v>0</v>
          </cell>
          <cell r="K75">
            <v>0</v>
          </cell>
          <cell r="L75">
            <v>0</v>
          </cell>
          <cell r="M75">
            <v>0</v>
          </cell>
          <cell r="N75">
            <v>0</v>
          </cell>
          <cell r="O75">
            <v>0</v>
          </cell>
          <cell r="P75">
            <v>0</v>
          </cell>
          <cell r="Q75">
            <v>0</v>
          </cell>
          <cell r="R75">
            <v>0</v>
          </cell>
          <cell r="S75">
            <v>0</v>
          </cell>
          <cell r="T75">
            <v>0</v>
          </cell>
          <cell r="U75">
            <v>0</v>
          </cell>
          <cell r="V75">
            <v>0</v>
          </cell>
        </row>
        <row r="76">
          <cell r="A76">
            <v>44561</v>
          </cell>
          <cell r="B76">
            <v>709344</v>
          </cell>
          <cell r="C76">
            <v>139169</v>
          </cell>
          <cell r="D76">
            <v>709344</v>
          </cell>
          <cell r="E76">
            <v>0</v>
          </cell>
          <cell r="F76">
            <v>0</v>
          </cell>
          <cell r="G76">
            <v>709344</v>
          </cell>
          <cell r="H76">
            <v>139169</v>
          </cell>
          <cell r="I76">
            <v>0</v>
          </cell>
          <cell r="J76">
            <v>0</v>
          </cell>
          <cell r="K76">
            <v>0</v>
          </cell>
          <cell r="L76">
            <v>0</v>
          </cell>
          <cell r="M76">
            <v>0</v>
          </cell>
          <cell r="N76">
            <v>0</v>
          </cell>
          <cell r="O76">
            <v>0</v>
          </cell>
          <cell r="P76">
            <v>0</v>
          </cell>
          <cell r="Q76">
            <v>0</v>
          </cell>
          <cell r="R76">
            <v>0</v>
          </cell>
          <cell r="S76">
            <v>0</v>
          </cell>
          <cell r="T76">
            <v>0</v>
          </cell>
          <cell r="U76">
            <v>0</v>
          </cell>
          <cell r="V76">
            <v>0</v>
          </cell>
        </row>
        <row r="77">
          <cell r="A77">
            <v>44926</v>
          </cell>
          <cell r="B77">
            <v>570175</v>
          </cell>
          <cell r="C77">
            <v>139169</v>
          </cell>
          <cell r="D77">
            <v>570175</v>
          </cell>
          <cell r="G77">
            <v>570175</v>
          </cell>
          <cell r="H77">
            <v>139169</v>
          </cell>
          <cell r="O77">
            <v>0</v>
          </cell>
          <cell r="P77">
            <v>0</v>
          </cell>
        </row>
        <row r="78">
          <cell r="A78">
            <v>45291</v>
          </cell>
          <cell r="B78">
            <v>431006</v>
          </cell>
          <cell r="C78">
            <v>139169</v>
          </cell>
          <cell r="D78">
            <v>431006</v>
          </cell>
          <cell r="G78">
            <v>431006</v>
          </cell>
          <cell r="H78">
            <v>139169</v>
          </cell>
          <cell r="O78">
            <v>0</v>
          </cell>
          <cell r="P78">
            <v>0</v>
          </cell>
        </row>
        <row r="79">
          <cell r="A79">
            <v>45657</v>
          </cell>
          <cell r="B79">
            <v>291837</v>
          </cell>
          <cell r="C79">
            <v>139169</v>
          </cell>
          <cell r="D79">
            <v>291837</v>
          </cell>
          <cell r="G79">
            <v>291837</v>
          </cell>
          <cell r="H79">
            <v>139169</v>
          </cell>
          <cell r="O79">
            <v>0</v>
          </cell>
          <cell r="P79">
            <v>0</v>
          </cell>
        </row>
        <row r="80">
          <cell r="A80">
            <v>46022</v>
          </cell>
          <cell r="B80">
            <v>152668</v>
          </cell>
          <cell r="C80">
            <v>139169</v>
          </cell>
          <cell r="D80">
            <v>152668</v>
          </cell>
          <cell r="G80">
            <v>152668</v>
          </cell>
          <cell r="H80">
            <v>139169</v>
          </cell>
        </row>
        <row r="81">
          <cell r="A81">
            <v>46387</v>
          </cell>
          <cell r="B81">
            <v>13499</v>
          </cell>
          <cell r="C81">
            <v>13499</v>
          </cell>
          <cell r="D81">
            <v>13499</v>
          </cell>
          <cell r="G81">
            <v>13499</v>
          </cell>
          <cell r="H81">
            <v>13499</v>
          </cell>
        </row>
        <row r="88">
          <cell r="A88">
            <v>41639</v>
          </cell>
          <cell r="B88">
            <v>16246</v>
          </cell>
          <cell r="C88">
            <v>5415</v>
          </cell>
          <cell r="E88">
            <v>16246</v>
          </cell>
          <cell r="F88">
            <v>5415</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row>
        <row r="89">
          <cell r="A89">
            <v>42004</v>
          </cell>
          <cell r="B89">
            <v>40748</v>
          </cell>
          <cell r="C89">
            <v>7888</v>
          </cell>
          <cell r="D89">
            <v>10831</v>
          </cell>
          <cell r="E89">
            <v>10831</v>
          </cell>
          <cell r="F89">
            <v>5415</v>
          </cell>
          <cell r="G89">
            <v>29917</v>
          </cell>
          <cell r="H89">
            <v>2473</v>
          </cell>
          <cell r="I89">
            <v>0</v>
          </cell>
          <cell r="J89">
            <v>0</v>
          </cell>
          <cell r="K89">
            <v>0</v>
          </cell>
          <cell r="L89">
            <v>0</v>
          </cell>
          <cell r="M89">
            <v>0</v>
          </cell>
          <cell r="N89">
            <v>0</v>
          </cell>
          <cell r="O89">
            <v>0</v>
          </cell>
          <cell r="P89">
            <v>0</v>
          </cell>
          <cell r="Q89">
            <v>0</v>
          </cell>
          <cell r="R89">
            <v>0</v>
          </cell>
          <cell r="S89">
            <v>0</v>
          </cell>
          <cell r="T89">
            <v>0</v>
          </cell>
          <cell r="U89">
            <v>0</v>
          </cell>
          <cell r="V89">
            <v>0</v>
          </cell>
        </row>
        <row r="90">
          <cell r="A90">
            <v>42369</v>
          </cell>
          <cell r="B90">
            <v>32860</v>
          </cell>
          <cell r="C90">
            <v>7888</v>
          </cell>
          <cell r="D90">
            <v>32860</v>
          </cell>
          <cell r="E90">
            <v>5416</v>
          </cell>
          <cell r="F90">
            <v>5415</v>
          </cell>
          <cell r="G90">
            <v>27444</v>
          </cell>
          <cell r="H90">
            <v>2473</v>
          </cell>
          <cell r="I90">
            <v>0</v>
          </cell>
          <cell r="J90">
            <v>0</v>
          </cell>
          <cell r="K90">
            <v>0</v>
          </cell>
          <cell r="L90">
            <v>0</v>
          </cell>
          <cell r="M90">
            <v>0</v>
          </cell>
          <cell r="N90">
            <v>0</v>
          </cell>
          <cell r="O90">
            <v>0</v>
          </cell>
          <cell r="P90">
            <v>0</v>
          </cell>
          <cell r="Q90">
            <v>0</v>
          </cell>
          <cell r="R90">
            <v>0</v>
          </cell>
          <cell r="S90">
            <v>0</v>
          </cell>
          <cell r="T90">
            <v>0</v>
          </cell>
          <cell r="U90">
            <v>0</v>
          </cell>
          <cell r="V90">
            <v>0</v>
          </cell>
        </row>
        <row r="91">
          <cell r="A91">
            <v>42735</v>
          </cell>
          <cell r="B91">
            <v>24972</v>
          </cell>
          <cell r="C91">
            <v>2474</v>
          </cell>
          <cell r="D91">
            <v>24972</v>
          </cell>
          <cell r="E91">
            <v>1</v>
          </cell>
          <cell r="F91">
            <v>1</v>
          </cell>
          <cell r="G91">
            <v>24971</v>
          </cell>
          <cell r="H91">
            <v>2473</v>
          </cell>
          <cell r="I91">
            <v>0</v>
          </cell>
          <cell r="J91">
            <v>0</v>
          </cell>
          <cell r="K91">
            <v>0</v>
          </cell>
          <cell r="L91">
            <v>0</v>
          </cell>
          <cell r="M91">
            <v>0</v>
          </cell>
          <cell r="N91">
            <v>0</v>
          </cell>
          <cell r="O91">
            <v>0</v>
          </cell>
          <cell r="P91">
            <v>0</v>
          </cell>
          <cell r="Q91">
            <v>0</v>
          </cell>
          <cell r="R91">
            <v>0</v>
          </cell>
          <cell r="S91">
            <v>0</v>
          </cell>
          <cell r="T91">
            <v>0</v>
          </cell>
          <cell r="U91">
            <v>0</v>
          </cell>
          <cell r="V91">
            <v>0</v>
          </cell>
        </row>
        <row r="92">
          <cell r="A92">
            <v>43100</v>
          </cell>
          <cell r="B92">
            <v>22498</v>
          </cell>
          <cell r="C92">
            <v>2473</v>
          </cell>
          <cell r="E92">
            <v>0</v>
          </cell>
          <cell r="F92">
            <v>0</v>
          </cell>
          <cell r="G92">
            <v>22498</v>
          </cell>
          <cell r="H92">
            <v>2473</v>
          </cell>
          <cell r="I92">
            <v>0</v>
          </cell>
          <cell r="J92">
            <v>0</v>
          </cell>
          <cell r="K92">
            <v>0</v>
          </cell>
          <cell r="L92">
            <v>0</v>
          </cell>
          <cell r="M92">
            <v>0</v>
          </cell>
          <cell r="N92">
            <v>0</v>
          </cell>
          <cell r="O92">
            <v>0</v>
          </cell>
          <cell r="P92">
            <v>0</v>
          </cell>
          <cell r="Q92">
            <v>0</v>
          </cell>
          <cell r="R92">
            <v>0</v>
          </cell>
          <cell r="S92">
            <v>0</v>
          </cell>
          <cell r="T92">
            <v>0</v>
          </cell>
          <cell r="U92">
            <v>0</v>
          </cell>
          <cell r="V92">
            <v>0</v>
          </cell>
        </row>
        <row r="93">
          <cell r="A93">
            <v>43465</v>
          </cell>
          <cell r="B93">
            <v>20025</v>
          </cell>
          <cell r="C93">
            <v>2473</v>
          </cell>
          <cell r="E93">
            <v>0</v>
          </cell>
          <cell r="F93">
            <v>0</v>
          </cell>
          <cell r="G93">
            <v>20025</v>
          </cell>
          <cell r="H93">
            <v>2473</v>
          </cell>
          <cell r="I93">
            <v>0</v>
          </cell>
          <cell r="J93">
            <v>0</v>
          </cell>
          <cell r="K93">
            <v>0</v>
          </cell>
          <cell r="L93">
            <v>0</v>
          </cell>
          <cell r="M93">
            <v>0</v>
          </cell>
          <cell r="N93">
            <v>0</v>
          </cell>
          <cell r="O93">
            <v>0</v>
          </cell>
          <cell r="P93">
            <v>0</v>
          </cell>
          <cell r="Q93">
            <v>0</v>
          </cell>
          <cell r="R93">
            <v>0</v>
          </cell>
          <cell r="S93">
            <v>0</v>
          </cell>
          <cell r="T93">
            <v>0</v>
          </cell>
          <cell r="U93">
            <v>0</v>
          </cell>
          <cell r="V93">
            <v>0</v>
          </cell>
        </row>
        <row r="94">
          <cell r="A94">
            <v>43830</v>
          </cell>
          <cell r="B94">
            <v>17552</v>
          </cell>
          <cell r="C94">
            <v>2473</v>
          </cell>
          <cell r="E94">
            <v>0</v>
          </cell>
          <cell r="F94">
            <v>0</v>
          </cell>
          <cell r="G94">
            <v>17552</v>
          </cell>
          <cell r="H94">
            <v>2473</v>
          </cell>
          <cell r="I94">
            <v>0</v>
          </cell>
          <cell r="J94">
            <v>0</v>
          </cell>
          <cell r="K94">
            <v>0</v>
          </cell>
          <cell r="L94">
            <v>0</v>
          </cell>
          <cell r="M94">
            <v>0</v>
          </cell>
          <cell r="N94">
            <v>0</v>
          </cell>
          <cell r="O94">
            <v>0</v>
          </cell>
          <cell r="P94">
            <v>0</v>
          </cell>
          <cell r="Q94">
            <v>0</v>
          </cell>
          <cell r="R94">
            <v>0</v>
          </cell>
          <cell r="S94">
            <v>0</v>
          </cell>
          <cell r="T94">
            <v>0</v>
          </cell>
          <cell r="U94">
            <v>0</v>
          </cell>
          <cell r="V94">
            <v>0</v>
          </cell>
        </row>
        <row r="95">
          <cell r="A95">
            <v>44196</v>
          </cell>
          <cell r="B95">
            <v>15079</v>
          </cell>
          <cell r="C95">
            <v>2473</v>
          </cell>
          <cell r="E95">
            <v>0</v>
          </cell>
          <cell r="F95">
            <v>0</v>
          </cell>
          <cell r="G95">
            <v>15079</v>
          </cell>
          <cell r="H95">
            <v>2473</v>
          </cell>
          <cell r="I95">
            <v>0</v>
          </cell>
          <cell r="J95">
            <v>0</v>
          </cell>
          <cell r="K95">
            <v>0</v>
          </cell>
          <cell r="L95">
            <v>0</v>
          </cell>
          <cell r="M95">
            <v>0</v>
          </cell>
          <cell r="N95">
            <v>0</v>
          </cell>
          <cell r="O95">
            <v>0</v>
          </cell>
          <cell r="P95">
            <v>0</v>
          </cell>
          <cell r="Q95">
            <v>0</v>
          </cell>
          <cell r="R95">
            <v>0</v>
          </cell>
          <cell r="S95">
            <v>0</v>
          </cell>
          <cell r="T95">
            <v>0</v>
          </cell>
          <cell r="U95">
            <v>0</v>
          </cell>
          <cell r="V95">
            <v>0</v>
          </cell>
        </row>
        <row r="96">
          <cell r="A96">
            <v>44561</v>
          </cell>
          <cell r="B96">
            <v>12606</v>
          </cell>
          <cell r="C96">
            <v>2473</v>
          </cell>
          <cell r="E96">
            <v>0</v>
          </cell>
          <cell r="F96">
            <v>0</v>
          </cell>
          <cell r="G96">
            <v>12606</v>
          </cell>
          <cell r="H96">
            <v>2473</v>
          </cell>
          <cell r="I96">
            <v>0</v>
          </cell>
          <cell r="J96">
            <v>0</v>
          </cell>
          <cell r="K96">
            <v>0</v>
          </cell>
          <cell r="L96">
            <v>0</v>
          </cell>
          <cell r="M96">
            <v>0</v>
          </cell>
          <cell r="N96">
            <v>0</v>
          </cell>
          <cell r="O96">
            <v>0</v>
          </cell>
          <cell r="P96">
            <v>0</v>
          </cell>
          <cell r="Q96">
            <v>0</v>
          </cell>
          <cell r="R96">
            <v>0</v>
          </cell>
          <cell r="S96">
            <v>0</v>
          </cell>
          <cell r="T96">
            <v>0</v>
          </cell>
          <cell r="U96">
            <v>0</v>
          </cell>
          <cell r="V96">
            <v>0</v>
          </cell>
        </row>
        <row r="97">
          <cell r="A97">
            <v>44926</v>
          </cell>
          <cell r="O97">
            <v>0</v>
          </cell>
          <cell r="P97">
            <v>0</v>
          </cell>
        </row>
        <row r="98">
          <cell r="A98">
            <v>45291</v>
          </cell>
          <cell r="O98">
            <v>0</v>
          </cell>
          <cell r="P98">
            <v>0</v>
          </cell>
        </row>
        <row r="99">
          <cell r="A99">
            <v>45657</v>
          </cell>
          <cell r="O99">
            <v>0</v>
          </cell>
          <cell r="P99">
            <v>0</v>
          </cell>
        </row>
        <row r="109">
          <cell r="A109">
            <v>41639</v>
          </cell>
          <cell r="B109">
            <v>4329552</v>
          </cell>
          <cell r="C109">
            <v>1096964</v>
          </cell>
          <cell r="E109">
            <v>523274</v>
          </cell>
          <cell r="F109">
            <v>261635</v>
          </cell>
          <cell r="G109">
            <v>32246</v>
          </cell>
          <cell r="H109">
            <v>32246</v>
          </cell>
          <cell r="I109">
            <v>276027</v>
          </cell>
          <cell r="J109">
            <v>138012</v>
          </cell>
          <cell r="K109">
            <v>426006</v>
          </cell>
          <cell r="L109">
            <v>142003</v>
          </cell>
          <cell r="M109">
            <v>442096</v>
          </cell>
          <cell r="N109">
            <v>147367</v>
          </cell>
          <cell r="O109">
            <v>2629903</v>
          </cell>
          <cell r="P109">
            <v>375701</v>
          </cell>
          <cell r="Q109">
            <v>0</v>
          </cell>
          <cell r="R109">
            <v>0</v>
          </cell>
          <cell r="S109">
            <v>0</v>
          </cell>
          <cell r="T109">
            <v>0</v>
          </cell>
          <cell r="U109">
            <v>0</v>
          </cell>
          <cell r="V109">
            <v>0</v>
          </cell>
        </row>
        <row r="110">
          <cell r="A110">
            <v>42004</v>
          </cell>
          <cell r="B110">
            <v>4755391</v>
          </cell>
          <cell r="C110">
            <v>1185365</v>
          </cell>
          <cell r="D110">
            <v>4755391</v>
          </cell>
          <cell r="E110">
            <v>261639</v>
          </cell>
          <cell r="F110">
            <v>261635</v>
          </cell>
          <cell r="G110">
            <v>0</v>
          </cell>
          <cell r="H110">
            <v>0</v>
          </cell>
          <cell r="I110">
            <v>138015</v>
          </cell>
          <cell r="J110">
            <v>138012</v>
          </cell>
          <cell r="K110">
            <v>284003</v>
          </cell>
          <cell r="L110">
            <v>142003</v>
          </cell>
          <cell r="M110">
            <v>294729</v>
          </cell>
          <cell r="N110">
            <v>147367</v>
          </cell>
          <cell r="O110">
            <v>2254202</v>
          </cell>
          <cell r="P110">
            <v>375701</v>
          </cell>
          <cell r="Q110">
            <v>1522803</v>
          </cell>
          <cell r="R110">
            <v>120647</v>
          </cell>
          <cell r="S110">
            <v>0</v>
          </cell>
          <cell r="T110">
            <v>0</v>
          </cell>
          <cell r="U110">
            <v>0</v>
          </cell>
          <cell r="V110">
            <v>0</v>
          </cell>
        </row>
        <row r="111">
          <cell r="A111">
            <v>42369</v>
          </cell>
          <cell r="B111">
            <v>3570026</v>
          </cell>
          <cell r="C111">
            <v>785717</v>
          </cell>
          <cell r="D111">
            <v>3570026</v>
          </cell>
          <cell r="E111">
            <v>4</v>
          </cell>
          <cell r="F111">
            <v>4</v>
          </cell>
          <cell r="G111">
            <v>0</v>
          </cell>
          <cell r="H111">
            <v>0</v>
          </cell>
          <cell r="I111">
            <v>3</v>
          </cell>
          <cell r="J111">
            <v>3</v>
          </cell>
          <cell r="K111">
            <v>142000</v>
          </cell>
          <cell r="L111">
            <v>142000</v>
          </cell>
          <cell r="M111">
            <v>147362</v>
          </cell>
          <cell r="N111">
            <v>147362</v>
          </cell>
          <cell r="O111">
            <v>1878501</v>
          </cell>
          <cell r="P111">
            <v>375701</v>
          </cell>
          <cell r="Q111">
            <v>1402156</v>
          </cell>
          <cell r="R111">
            <v>120647</v>
          </cell>
          <cell r="S111">
            <v>0</v>
          </cell>
          <cell r="T111">
            <v>0</v>
          </cell>
          <cell r="U111">
            <v>0</v>
          </cell>
          <cell r="V111">
            <v>0</v>
          </cell>
        </row>
        <row r="112">
          <cell r="A112">
            <v>42735</v>
          </cell>
          <cell r="B112">
            <v>2784309</v>
          </cell>
          <cell r="C112">
            <v>496348</v>
          </cell>
          <cell r="D112">
            <v>2784309</v>
          </cell>
          <cell r="E112">
            <v>0</v>
          </cell>
          <cell r="F112">
            <v>0</v>
          </cell>
          <cell r="G112">
            <v>0</v>
          </cell>
          <cell r="H112">
            <v>0</v>
          </cell>
          <cell r="I112">
            <v>0</v>
          </cell>
          <cell r="J112">
            <v>0</v>
          </cell>
          <cell r="K112">
            <v>0</v>
          </cell>
          <cell r="L112">
            <v>0</v>
          </cell>
          <cell r="M112">
            <v>0</v>
          </cell>
          <cell r="N112">
            <v>0</v>
          </cell>
          <cell r="O112">
            <v>1502800</v>
          </cell>
          <cell r="P112">
            <v>375701</v>
          </cell>
          <cell r="Q112">
            <v>1281509</v>
          </cell>
          <cell r="R112">
            <v>120647</v>
          </cell>
          <cell r="S112">
            <v>0</v>
          </cell>
          <cell r="T112">
            <v>0</v>
          </cell>
          <cell r="U112">
            <v>0</v>
          </cell>
          <cell r="V112">
            <v>0</v>
          </cell>
        </row>
        <row r="113">
          <cell r="A113">
            <v>43100</v>
          </cell>
          <cell r="B113">
            <v>2287961</v>
          </cell>
          <cell r="C113">
            <v>496348</v>
          </cell>
          <cell r="D113">
            <v>2287961</v>
          </cell>
          <cell r="E113">
            <v>0</v>
          </cell>
          <cell r="F113">
            <v>0</v>
          </cell>
          <cell r="G113">
            <v>0</v>
          </cell>
          <cell r="H113">
            <v>0</v>
          </cell>
          <cell r="I113">
            <v>0</v>
          </cell>
          <cell r="J113">
            <v>0</v>
          </cell>
          <cell r="K113">
            <v>0</v>
          </cell>
          <cell r="L113">
            <v>0</v>
          </cell>
          <cell r="M113">
            <v>0</v>
          </cell>
          <cell r="N113">
            <v>0</v>
          </cell>
          <cell r="O113">
            <v>1127099</v>
          </cell>
          <cell r="P113">
            <v>375701</v>
          </cell>
          <cell r="Q113">
            <v>1160862</v>
          </cell>
          <cell r="R113">
            <v>120647</v>
          </cell>
          <cell r="S113">
            <v>0</v>
          </cell>
          <cell r="T113">
            <v>0</v>
          </cell>
          <cell r="U113">
            <v>0</v>
          </cell>
          <cell r="V113">
            <v>0</v>
          </cell>
        </row>
        <row r="114">
          <cell r="A114">
            <v>43465</v>
          </cell>
          <cell r="B114">
            <v>1791613</v>
          </cell>
          <cell r="C114">
            <v>496348</v>
          </cell>
          <cell r="D114">
            <v>1791613</v>
          </cell>
          <cell r="E114">
            <v>0</v>
          </cell>
          <cell r="F114">
            <v>0</v>
          </cell>
          <cell r="G114">
            <v>0</v>
          </cell>
          <cell r="H114">
            <v>0</v>
          </cell>
          <cell r="I114">
            <v>0</v>
          </cell>
          <cell r="J114">
            <v>0</v>
          </cell>
          <cell r="K114">
            <v>0</v>
          </cell>
          <cell r="L114">
            <v>0</v>
          </cell>
          <cell r="M114">
            <v>0</v>
          </cell>
          <cell r="N114">
            <v>0</v>
          </cell>
          <cell r="O114">
            <v>751398</v>
          </cell>
          <cell r="P114">
            <v>375701</v>
          </cell>
          <cell r="Q114">
            <v>1040215</v>
          </cell>
          <cell r="R114">
            <v>120647</v>
          </cell>
          <cell r="S114">
            <v>0</v>
          </cell>
          <cell r="T114">
            <v>0</v>
          </cell>
          <cell r="U114">
            <v>0</v>
          </cell>
          <cell r="V114">
            <v>0</v>
          </cell>
        </row>
        <row r="115">
          <cell r="A115">
            <v>43830</v>
          </cell>
          <cell r="B115">
            <v>1295265</v>
          </cell>
          <cell r="C115">
            <v>496344</v>
          </cell>
          <cell r="D115">
            <v>1295265</v>
          </cell>
          <cell r="E115">
            <v>0</v>
          </cell>
          <cell r="F115">
            <v>0</v>
          </cell>
          <cell r="G115">
            <v>0</v>
          </cell>
          <cell r="H115">
            <v>0</v>
          </cell>
          <cell r="I115">
            <v>0</v>
          </cell>
          <cell r="J115">
            <v>0</v>
          </cell>
          <cell r="K115">
            <v>0</v>
          </cell>
          <cell r="L115">
            <v>0</v>
          </cell>
          <cell r="M115">
            <v>0</v>
          </cell>
          <cell r="N115">
            <v>0</v>
          </cell>
          <cell r="O115">
            <v>375697</v>
          </cell>
          <cell r="P115">
            <v>375697</v>
          </cell>
          <cell r="Q115">
            <v>919568</v>
          </cell>
          <cell r="R115">
            <v>120647</v>
          </cell>
          <cell r="S115">
            <v>0</v>
          </cell>
          <cell r="T115">
            <v>0</v>
          </cell>
          <cell r="U115">
            <v>0</v>
          </cell>
          <cell r="V115">
            <v>0</v>
          </cell>
        </row>
        <row r="116">
          <cell r="A116">
            <v>44196</v>
          </cell>
          <cell r="B116">
            <v>798921</v>
          </cell>
          <cell r="C116">
            <v>120647</v>
          </cell>
          <cell r="D116">
            <v>798921</v>
          </cell>
          <cell r="E116">
            <v>0</v>
          </cell>
          <cell r="F116">
            <v>0</v>
          </cell>
          <cell r="G116">
            <v>0</v>
          </cell>
          <cell r="H116">
            <v>0</v>
          </cell>
          <cell r="I116">
            <v>0</v>
          </cell>
          <cell r="J116">
            <v>0</v>
          </cell>
          <cell r="K116">
            <v>0</v>
          </cell>
          <cell r="L116">
            <v>0</v>
          </cell>
          <cell r="M116">
            <v>0</v>
          </cell>
          <cell r="N116">
            <v>0</v>
          </cell>
          <cell r="O116">
            <v>0</v>
          </cell>
          <cell r="P116">
            <v>0</v>
          </cell>
          <cell r="Q116">
            <v>798921</v>
          </cell>
          <cell r="R116">
            <v>120647</v>
          </cell>
          <cell r="S116">
            <v>0</v>
          </cell>
          <cell r="T116">
            <v>0</v>
          </cell>
          <cell r="U116">
            <v>0</v>
          </cell>
          <cell r="V116">
            <v>0</v>
          </cell>
        </row>
        <row r="117">
          <cell r="A117">
            <v>44561</v>
          </cell>
          <cell r="B117">
            <v>678274</v>
          </cell>
          <cell r="C117">
            <v>120647</v>
          </cell>
          <cell r="D117">
            <v>678274</v>
          </cell>
          <cell r="E117">
            <v>0</v>
          </cell>
          <cell r="F117">
            <v>0</v>
          </cell>
          <cell r="G117">
            <v>0</v>
          </cell>
          <cell r="H117">
            <v>0</v>
          </cell>
          <cell r="I117">
            <v>0</v>
          </cell>
          <cell r="J117">
            <v>0</v>
          </cell>
          <cell r="K117">
            <v>0</v>
          </cell>
          <cell r="L117">
            <v>0</v>
          </cell>
          <cell r="M117">
            <v>0</v>
          </cell>
          <cell r="N117">
            <v>0</v>
          </cell>
          <cell r="O117">
            <v>0</v>
          </cell>
          <cell r="P117">
            <v>0</v>
          </cell>
          <cell r="Q117">
            <v>678274</v>
          </cell>
          <cell r="R117">
            <v>120647</v>
          </cell>
          <cell r="S117">
            <v>0</v>
          </cell>
          <cell r="T117">
            <v>0</v>
          </cell>
          <cell r="U117">
            <v>0</v>
          </cell>
          <cell r="V117">
            <v>0</v>
          </cell>
        </row>
        <row r="118">
          <cell r="A118">
            <v>44926</v>
          </cell>
          <cell r="B118">
            <v>557627</v>
          </cell>
          <cell r="C118">
            <v>120647</v>
          </cell>
          <cell r="D118">
            <v>557627</v>
          </cell>
          <cell r="O118">
            <v>0</v>
          </cell>
          <cell r="P118">
            <v>0</v>
          </cell>
          <cell r="Q118">
            <v>557627</v>
          </cell>
          <cell r="R118">
            <v>120647</v>
          </cell>
        </row>
        <row r="119">
          <cell r="A119">
            <v>45291</v>
          </cell>
          <cell r="B119">
            <v>436980</v>
          </cell>
          <cell r="C119">
            <v>120647</v>
          </cell>
          <cell r="D119">
            <v>436980</v>
          </cell>
          <cell r="O119">
            <v>0</v>
          </cell>
          <cell r="P119">
            <v>0</v>
          </cell>
          <cell r="Q119">
            <v>436980</v>
          </cell>
          <cell r="R119">
            <v>120647</v>
          </cell>
        </row>
        <row r="120">
          <cell r="A120">
            <v>45657</v>
          </cell>
          <cell r="B120">
            <v>316333</v>
          </cell>
          <cell r="C120">
            <v>120647</v>
          </cell>
          <cell r="D120">
            <v>316333</v>
          </cell>
          <cell r="O120">
            <v>0</v>
          </cell>
          <cell r="P120">
            <v>0</v>
          </cell>
          <cell r="Q120">
            <v>316333</v>
          </cell>
          <cell r="R120">
            <v>120647</v>
          </cell>
        </row>
        <row r="121">
          <cell r="A121">
            <v>46022</v>
          </cell>
          <cell r="B121">
            <v>195686</v>
          </cell>
          <cell r="C121">
            <v>120647</v>
          </cell>
          <cell r="D121">
            <v>195686</v>
          </cell>
          <cell r="Q121">
            <v>195686</v>
          </cell>
          <cell r="R121">
            <v>120647</v>
          </cell>
        </row>
        <row r="122">
          <cell r="A122">
            <v>46387</v>
          </cell>
          <cell r="B122">
            <v>75039</v>
          </cell>
          <cell r="C122">
            <v>75039</v>
          </cell>
          <cell r="D122">
            <v>75039</v>
          </cell>
          <cell r="Q122">
            <v>75039</v>
          </cell>
          <cell r="R122">
            <v>75039</v>
          </cell>
        </row>
        <row r="123">
          <cell r="A123">
            <v>46752</v>
          </cell>
          <cell r="B123">
            <v>0</v>
          </cell>
          <cell r="C123">
            <v>0</v>
          </cell>
          <cell r="D123">
            <v>0</v>
          </cell>
          <cell r="Q123">
            <v>0</v>
          </cell>
          <cell r="R123">
            <v>0</v>
          </cell>
        </row>
        <row r="129">
          <cell r="A129">
            <v>41639</v>
          </cell>
          <cell r="B129">
            <v>0</v>
          </cell>
          <cell r="C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row>
        <row r="130">
          <cell r="A130">
            <v>42004</v>
          </cell>
          <cell r="B130">
            <v>0</v>
          </cell>
          <cell r="C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row>
        <row r="131">
          <cell r="A131">
            <v>42369</v>
          </cell>
          <cell r="B131">
            <v>0</v>
          </cell>
          <cell r="C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row>
        <row r="132">
          <cell r="A132">
            <v>42735</v>
          </cell>
          <cell r="B132">
            <v>0</v>
          </cell>
          <cell r="C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row>
        <row r="133">
          <cell r="A133">
            <v>43100</v>
          </cell>
          <cell r="B133">
            <v>0</v>
          </cell>
          <cell r="C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row>
        <row r="134">
          <cell r="A134">
            <v>43465</v>
          </cell>
          <cell r="B134">
            <v>0</v>
          </cell>
          <cell r="C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row>
        <row r="135">
          <cell r="A135">
            <v>43830</v>
          </cell>
          <cell r="B135">
            <v>0</v>
          </cell>
          <cell r="C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row>
        <row r="136">
          <cell r="A136">
            <v>44196</v>
          </cell>
          <cell r="B136">
            <v>0</v>
          </cell>
          <cell r="C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row>
        <row r="137">
          <cell r="A137">
            <v>44561</v>
          </cell>
          <cell r="B137">
            <v>0</v>
          </cell>
          <cell r="C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row>
        <row r="138">
          <cell r="A138">
            <v>44926</v>
          </cell>
          <cell r="O138">
            <v>0</v>
          </cell>
          <cell r="P138">
            <v>0</v>
          </cell>
        </row>
        <row r="139">
          <cell r="A139">
            <v>45291</v>
          </cell>
          <cell r="O139">
            <v>0</v>
          </cell>
          <cell r="P139">
            <v>0</v>
          </cell>
        </row>
        <row r="140">
          <cell r="A140">
            <v>45657</v>
          </cell>
          <cell r="O140">
            <v>0</v>
          </cell>
          <cell r="P140">
            <v>0</v>
          </cell>
        </row>
      </sheetData>
      <sheetData sheetId="10">
        <row r="8">
          <cell r="A8">
            <v>41639</v>
          </cell>
          <cell r="B8">
            <v>851587</v>
          </cell>
          <cell r="C8">
            <v>283863</v>
          </cell>
          <cell r="E8">
            <v>851587</v>
          </cell>
          <cell r="F8">
            <v>283863</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A9">
            <v>42004</v>
          </cell>
          <cell r="B9">
            <v>1518483</v>
          </cell>
          <cell r="C9">
            <v>362458</v>
          </cell>
          <cell r="D9">
            <v>1518483</v>
          </cell>
          <cell r="E9">
            <v>567724</v>
          </cell>
          <cell r="F9">
            <v>283863</v>
          </cell>
          <cell r="G9">
            <v>950759</v>
          </cell>
          <cell r="H9">
            <v>78595</v>
          </cell>
          <cell r="I9">
            <v>0</v>
          </cell>
          <cell r="J9">
            <v>0</v>
          </cell>
          <cell r="K9">
            <v>0</v>
          </cell>
          <cell r="L9">
            <v>0</v>
          </cell>
          <cell r="M9">
            <v>0</v>
          </cell>
          <cell r="N9">
            <v>0</v>
          </cell>
          <cell r="O9">
            <v>0</v>
          </cell>
          <cell r="P9">
            <v>0</v>
          </cell>
          <cell r="Q9">
            <v>0</v>
          </cell>
          <cell r="R9">
            <v>0</v>
          </cell>
          <cell r="S9">
            <v>0</v>
          </cell>
          <cell r="T9">
            <v>0</v>
          </cell>
          <cell r="U9">
            <v>0</v>
          </cell>
          <cell r="V9">
            <v>0</v>
          </cell>
        </row>
        <row r="10">
          <cell r="A10">
            <v>42369</v>
          </cell>
          <cell r="B10">
            <v>1156025</v>
          </cell>
          <cell r="C10">
            <v>362456</v>
          </cell>
          <cell r="D10">
            <v>1156025</v>
          </cell>
          <cell r="E10">
            <v>283861</v>
          </cell>
          <cell r="F10">
            <v>283861</v>
          </cell>
          <cell r="G10">
            <v>872164</v>
          </cell>
          <cell r="H10">
            <v>78595</v>
          </cell>
          <cell r="I10">
            <v>0</v>
          </cell>
          <cell r="J10">
            <v>0</v>
          </cell>
          <cell r="K10">
            <v>0</v>
          </cell>
          <cell r="L10">
            <v>0</v>
          </cell>
          <cell r="M10">
            <v>0</v>
          </cell>
          <cell r="N10">
            <v>0</v>
          </cell>
          <cell r="O10">
            <v>0</v>
          </cell>
          <cell r="P10">
            <v>0</v>
          </cell>
          <cell r="Q10">
            <v>0</v>
          </cell>
          <cell r="R10">
            <v>0</v>
          </cell>
          <cell r="S10">
            <v>0</v>
          </cell>
          <cell r="T10">
            <v>0</v>
          </cell>
          <cell r="U10">
            <v>0</v>
          </cell>
          <cell r="V10">
            <v>0</v>
          </cell>
        </row>
        <row r="11">
          <cell r="A11">
            <v>42735</v>
          </cell>
          <cell r="B11">
            <v>793569</v>
          </cell>
          <cell r="C11">
            <v>78595</v>
          </cell>
          <cell r="D11">
            <v>793569</v>
          </cell>
          <cell r="E11">
            <v>0</v>
          </cell>
          <cell r="F11">
            <v>0</v>
          </cell>
          <cell r="G11">
            <v>793569</v>
          </cell>
          <cell r="H11">
            <v>78595</v>
          </cell>
          <cell r="I11">
            <v>0</v>
          </cell>
          <cell r="J11">
            <v>0</v>
          </cell>
          <cell r="K11">
            <v>0</v>
          </cell>
          <cell r="L11">
            <v>0</v>
          </cell>
          <cell r="M11">
            <v>0</v>
          </cell>
          <cell r="N11">
            <v>0</v>
          </cell>
          <cell r="O11">
            <v>0</v>
          </cell>
          <cell r="P11">
            <v>0</v>
          </cell>
          <cell r="Q11">
            <v>0</v>
          </cell>
          <cell r="R11">
            <v>0</v>
          </cell>
          <cell r="S11">
            <v>0</v>
          </cell>
          <cell r="T11">
            <v>0</v>
          </cell>
          <cell r="U11">
            <v>0</v>
          </cell>
          <cell r="V11">
            <v>0</v>
          </cell>
        </row>
        <row r="12">
          <cell r="A12">
            <v>43100</v>
          </cell>
          <cell r="B12">
            <v>714974</v>
          </cell>
          <cell r="C12">
            <v>78595</v>
          </cell>
          <cell r="D12">
            <v>714974</v>
          </cell>
          <cell r="E12">
            <v>0</v>
          </cell>
          <cell r="F12">
            <v>0</v>
          </cell>
          <cell r="G12">
            <v>714974</v>
          </cell>
          <cell r="H12">
            <v>78595</v>
          </cell>
          <cell r="I12">
            <v>0</v>
          </cell>
          <cell r="J12">
            <v>0</v>
          </cell>
          <cell r="K12">
            <v>0</v>
          </cell>
          <cell r="L12">
            <v>0</v>
          </cell>
          <cell r="M12">
            <v>0</v>
          </cell>
          <cell r="N12">
            <v>0</v>
          </cell>
          <cell r="O12">
            <v>0</v>
          </cell>
          <cell r="P12">
            <v>0</v>
          </cell>
          <cell r="Q12">
            <v>0</v>
          </cell>
          <cell r="R12">
            <v>0</v>
          </cell>
          <cell r="S12">
            <v>0</v>
          </cell>
          <cell r="T12">
            <v>0</v>
          </cell>
          <cell r="U12">
            <v>0</v>
          </cell>
          <cell r="V12">
            <v>0</v>
          </cell>
        </row>
        <row r="13">
          <cell r="A13">
            <v>43465</v>
          </cell>
          <cell r="B13">
            <v>636379</v>
          </cell>
          <cell r="C13">
            <v>78595</v>
          </cell>
          <cell r="D13">
            <v>636379</v>
          </cell>
          <cell r="E13">
            <v>0</v>
          </cell>
          <cell r="F13">
            <v>0</v>
          </cell>
          <cell r="G13">
            <v>636379</v>
          </cell>
          <cell r="H13">
            <v>78595</v>
          </cell>
          <cell r="I13">
            <v>0</v>
          </cell>
          <cell r="J13">
            <v>0</v>
          </cell>
          <cell r="K13">
            <v>0</v>
          </cell>
          <cell r="L13">
            <v>0</v>
          </cell>
          <cell r="M13">
            <v>0</v>
          </cell>
          <cell r="N13">
            <v>0</v>
          </cell>
          <cell r="O13">
            <v>0</v>
          </cell>
          <cell r="P13">
            <v>0</v>
          </cell>
          <cell r="Q13">
            <v>0</v>
          </cell>
          <cell r="R13">
            <v>0</v>
          </cell>
          <cell r="S13">
            <v>0</v>
          </cell>
          <cell r="T13">
            <v>0</v>
          </cell>
          <cell r="U13">
            <v>0</v>
          </cell>
          <cell r="V13">
            <v>0</v>
          </cell>
        </row>
        <row r="14">
          <cell r="A14">
            <v>43830</v>
          </cell>
          <cell r="B14">
            <v>557784</v>
          </cell>
          <cell r="C14">
            <v>78595</v>
          </cell>
          <cell r="D14">
            <v>557784</v>
          </cell>
          <cell r="E14">
            <v>0</v>
          </cell>
          <cell r="F14">
            <v>0</v>
          </cell>
          <cell r="G14">
            <v>557784</v>
          </cell>
          <cell r="H14">
            <v>78595</v>
          </cell>
          <cell r="I14">
            <v>0</v>
          </cell>
          <cell r="J14">
            <v>0</v>
          </cell>
          <cell r="K14">
            <v>0</v>
          </cell>
          <cell r="L14">
            <v>0</v>
          </cell>
          <cell r="M14">
            <v>0</v>
          </cell>
          <cell r="N14">
            <v>0</v>
          </cell>
          <cell r="O14">
            <v>0</v>
          </cell>
          <cell r="P14">
            <v>0</v>
          </cell>
          <cell r="Q14">
            <v>0</v>
          </cell>
          <cell r="R14">
            <v>0</v>
          </cell>
          <cell r="S14">
            <v>0</v>
          </cell>
          <cell r="T14">
            <v>0</v>
          </cell>
          <cell r="U14">
            <v>0</v>
          </cell>
          <cell r="V14">
            <v>0</v>
          </cell>
        </row>
        <row r="15">
          <cell r="A15">
            <v>44196</v>
          </cell>
          <cell r="B15">
            <v>479189</v>
          </cell>
          <cell r="C15">
            <v>78595</v>
          </cell>
          <cell r="D15">
            <v>479189</v>
          </cell>
          <cell r="E15">
            <v>0</v>
          </cell>
          <cell r="F15">
            <v>0</v>
          </cell>
          <cell r="G15">
            <v>479189</v>
          </cell>
          <cell r="H15">
            <v>78595</v>
          </cell>
          <cell r="I15">
            <v>0</v>
          </cell>
          <cell r="J15">
            <v>0</v>
          </cell>
          <cell r="K15">
            <v>0</v>
          </cell>
          <cell r="L15">
            <v>0</v>
          </cell>
          <cell r="M15">
            <v>0</v>
          </cell>
          <cell r="N15">
            <v>0</v>
          </cell>
          <cell r="O15">
            <v>0</v>
          </cell>
          <cell r="P15">
            <v>0</v>
          </cell>
          <cell r="Q15">
            <v>0</v>
          </cell>
          <cell r="R15">
            <v>0</v>
          </cell>
          <cell r="S15">
            <v>0</v>
          </cell>
          <cell r="T15">
            <v>0</v>
          </cell>
          <cell r="U15">
            <v>0</v>
          </cell>
          <cell r="V15">
            <v>0</v>
          </cell>
        </row>
        <row r="16">
          <cell r="A16">
            <v>44561</v>
          </cell>
          <cell r="B16">
            <v>400594</v>
          </cell>
          <cell r="C16">
            <v>78595</v>
          </cell>
          <cell r="D16">
            <v>400594</v>
          </cell>
          <cell r="E16">
            <v>0</v>
          </cell>
          <cell r="F16">
            <v>0</v>
          </cell>
          <cell r="G16">
            <v>400594</v>
          </cell>
          <cell r="H16">
            <v>78595</v>
          </cell>
          <cell r="I16">
            <v>0</v>
          </cell>
          <cell r="J16">
            <v>0</v>
          </cell>
          <cell r="K16">
            <v>0</v>
          </cell>
          <cell r="L16">
            <v>0</v>
          </cell>
          <cell r="M16">
            <v>0</v>
          </cell>
          <cell r="N16">
            <v>0</v>
          </cell>
          <cell r="O16">
            <v>0</v>
          </cell>
          <cell r="P16">
            <v>0</v>
          </cell>
          <cell r="Q16">
            <v>0</v>
          </cell>
          <cell r="R16">
            <v>0</v>
          </cell>
          <cell r="S16">
            <v>0</v>
          </cell>
          <cell r="T16">
            <v>0</v>
          </cell>
          <cell r="U16">
            <v>0</v>
          </cell>
          <cell r="V16">
            <v>0</v>
          </cell>
        </row>
        <row r="17">
          <cell r="A17">
            <v>44926</v>
          </cell>
          <cell r="B17">
            <v>321999</v>
          </cell>
          <cell r="C17">
            <v>78595</v>
          </cell>
          <cell r="D17">
            <v>321999</v>
          </cell>
          <cell r="G17">
            <v>321999</v>
          </cell>
          <cell r="H17">
            <v>78595</v>
          </cell>
          <cell r="O17">
            <v>0</v>
          </cell>
          <cell r="P17">
            <v>0</v>
          </cell>
        </row>
        <row r="18">
          <cell r="A18">
            <v>45291</v>
          </cell>
          <cell r="B18">
            <v>243404</v>
          </cell>
          <cell r="C18">
            <v>78595</v>
          </cell>
          <cell r="D18">
            <v>243404</v>
          </cell>
          <cell r="G18">
            <v>243404</v>
          </cell>
          <cell r="H18">
            <v>78595</v>
          </cell>
          <cell r="O18">
            <v>0</v>
          </cell>
          <cell r="P18">
            <v>0</v>
          </cell>
        </row>
        <row r="19">
          <cell r="A19">
            <v>45657</v>
          </cell>
          <cell r="B19">
            <v>164809</v>
          </cell>
          <cell r="C19">
            <v>78595</v>
          </cell>
          <cell r="D19">
            <v>164809</v>
          </cell>
          <cell r="G19">
            <v>164809</v>
          </cell>
          <cell r="H19">
            <v>78595</v>
          </cell>
          <cell r="O19">
            <v>0</v>
          </cell>
          <cell r="P19">
            <v>0</v>
          </cell>
        </row>
        <row r="20">
          <cell r="A20">
            <v>46022</v>
          </cell>
          <cell r="B20">
            <v>86214</v>
          </cell>
          <cell r="C20">
            <v>78595</v>
          </cell>
          <cell r="D20">
            <v>86214</v>
          </cell>
          <cell r="G20">
            <v>86214</v>
          </cell>
          <cell r="H20">
            <v>78595</v>
          </cell>
        </row>
        <row r="21">
          <cell r="A21">
            <v>46387</v>
          </cell>
          <cell r="B21">
            <v>7619</v>
          </cell>
          <cell r="C21">
            <v>7619</v>
          </cell>
          <cell r="D21">
            <v>7619</v>
          </cell>
          <cell r="G21">
            <v>7619</v>
          </cell>
          <cell r="H21">
            <v>7619</v>
          </cell>
        </row>
        <row r="28">
          <cell r="A28">
            <v>41639</v>
          </cell>
          <cell r="B28">
            <v>1538716</v>
          </cell>
          <cell r="C28">
            <v>512905</v>
          </cell>
          <cell r="E28">
            <v>1538716</v>
          </cell>
          <cell r="F28">
            <v>512905</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row>
        <row r="29">
          <cell r="A29">
            <v>42004</v>
          </cell>
          <cell r="B29">
            <v>2618541</v>
          </cell>
          <cell r="C29">
            <v>644568</v>
          </cell>
          <cell r="D29">
            <v>2618541</v>
          </cell>
          <cell r="E29">
            <v>1025811</v>
          </cell>
          <cell r="F29">
            <v>512905</v>
          </cell>
          <cell r="G29">
            <v>1592730</v>
          </cell>
          <cell r="H29">
            <v>131663</v>
          </cell>
          <cell r="I29">
            <v>0</v>
          </cell>
          <cell r="J29">
            <v>0</v>
          </cell>
          <cell r="K29">
            <v>0</v>
          </cell>
          <cell r="L29">
            <v>0</v>
          </cell>
          <cell r="M29">
            <v>0</v>
          </cell>
          <cell r="N29">
            <v>0</v>
          </cell>
          <cell r="O29">
            <v>0</v>
          </cell>
          <cell r="P29">
            <v>0</v>
          </cell>
          <cell r="Q29">
            <v>0</v>
          </cell>
          <cell r="R29">
            <v>0</v>
          </cell>
          <cell r="S29">
            <v>0</v>
          </cell>
          <cell r="T29">
            <v>0</v>
          </cell>
          <cell r="U29">
            <v>0</v>
          </cell>
          <cell r="V29">
            <v>0</v>
          </cell>
        </row>
        <row r="30">
          <cell r="A30">
            <v>42369</v>
          </cell>
          <cell r="B30">
            <v>1973973</v>
          </cell>
          <cell r="C30">
            <v>644568</v>
          </cell>
          <cell r="D30">
            <v>1973973</v>
          </cell>
          <cell r="E30">
            <v>512906</v>
          </cell>
          <cell r="F30">
            <v>512905</v>
          </cell>
          <cell r="G30">
            <v>1461067</v>
          </cell>
          <cell r="H30">
            <v>131663</v>
          </cell>
          <cell r="I30">
            <v>0</v>
          </cell>
          <cell r="J30">
            <v>0</v>
          </cell>
          <cell r="K30">
            <v>0</v>
          </cell>
          <cell r="L30">
            <v>0</v>
          </cell>
          <cell r="M30">
            <v>0</v>
          </cell>
          <cell r="N30">
            <v>0</v>
          </cell>
          <cell r="O30">
            <v>0</v>
          </cell>
          <cell r="P30">
            <v>0</v>
          </cell>
          <cell r="Q30">
            <v>0</v>
          </cell>
          <cell r="R30">
            <v>0</v>
          </cell>
          <cell r="S30">
            <v>0</v>
          </cell>
          <cell r="T30">
            <v>0</v>
          </cell>
          <cell r="U30">
            <v>0</v>
          </cell>
          <cell r="V30">
            <v>0</v>
          </cell>
        </row>
        <row r="31">
          <cell r="A31">
            <v>42735</v>
          </cell>
          <cell r="B31">
            <v>1329405</v>
          </cell>
          <cell r="C31">
            <v>131664</v>
          </cell>
          <cell r="D31">
            <v>1329405</v>
          </cell>
          <cell r="E31">
            <v>1</v>
          </cell>
          <cell r="F31">
            <v>1</v>
          </cell>
          <cell r="G31">
            <v>1329404</v>
          </cell>
          <cell r="H31">
            <v>131663</v>
          </cell>
          <cell r="I31">
            <v>0</v>
          </cell>
          <cell r="J31">
            <v>0</v>
          </cell>
          <cell r="K31">
            <v>0</v>
          </cell>
          <cell r="L31">
            <v>0</v>
          </cell>
          <cell r="M31">
            <v>0</v>
          </cell>
          <cell r="N31">
            <v>0</v>
          </cell>
          <cell r="O31">
            <v>0</v>
          </cell>
          <cell r="P31">
            <v>0</v>
          </cell>
          <cell r="Q31">
            <v>0</v>
          </cell>
          <cell r="R31">
            <v>0</v>
          </cell>
          <cell r="S31">
            <v>0</v>
          </cell>
          <cell r="T31">
            <v>0</v>
          </cell>
          <cell r="U31">
            <v>0</v>
          </cell>
          <cell r="V31">
            <v>0</v>
          </cell>
        </row>
        <row r="32">
          <cell r="A32">
            <v>43100</v>
          </cell>
          <cell r="B32">
            <v>1197741</v>
          </cell>
          <cell r="C32">
            <v>131663</v>
          </cell>
          <cell r="D32">
            <v>1197741</v>
          </cell>
          <cell r="E32">
            <v>0</v>
          </cell>
          <cell r="F32">
            <v>0</v>
          </cell>
          <cell r="G32">
            <v>1197741</v>
          </cell>
          <cell r="H32">
            <v>131663</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A33">
            <v>43465</v>
          </cell>
          <cell r="B33">
            <v>1066078</v>
          </cell>
          <cell r="C33">
            <v>131663</v>
          </cell>
          <cell r="D33">
            <v>1066078</v>
          </cell>
          <cell r="E33">
            <v>0</v>
          </cell>
          <cell r="F33">
            <v>0</v>
          </cell>
          <cell r="G33">
            <v>1066078</v>
          </cell>
          <cell r="H33">
            <v>131663</v>
          </cell>
          <cell r="I33">
            <v>0</v>
          </cell>
          <cell r="J33">
            <v>0</v>
          </cell>
          <cell r="K33">
            <v>0</v>
          </cell>
          <cell r="L33">
            <v>0</v>
          </cell>
          <cell r="M33">
            <v>0</v>
          </cell>
          <cell r="N33">
            <v>0</v>
          </cell>
          <cell r="O33">
            <v>0</v>
          </cell>
          <cell r="P33">
            <v>0</v>
          </cell>
          <cell r="Q33">
            <v>0</v>
          </cell>
          <cell r="R33">
            <v>0</v>
          </cell>
          <cell r="S33">
            <v>0</v>
          </cell>
          <cell r="T33">
            <v>0</v>
          </cell>
          <cell r="U33">
            <v>0</v>
          </cell>
          <cell r="V33">
            <v>0</v>
          </cell>
        </row>
        <row r="34">
          <cell r="A34">
            <v>43830</v>
          </cell>
          <cell r="B34">
            <v>934415</v>
          </cell>
          <cell r="C34">
            <v>131663</v>
          </cell>
          <cell r="D34">
            <v>934415</v>
          </cell>
          <cell r="E34">
            <v>0</v>
          </cell>
          <cell r="F34">
            <v>0</v>
          </cell>
          <cell r="G34">
            <v>934415</v>
          </cell>
          <cell r="H34">
            <v>131663</v>
          </cell>
          <cell r="I34">
            <v>0</v>
          </cell>
          <cell r="J34">
            <v>0</v>
          </cell>
          <cell r="K34">
            <v>0</v>
          </cell>
          <cell r="L34">
            <v>0</v>
          </cell>
          <cell r="M34">
            <v>0</v>
          </cell>
          <cell r="N34">
            <v>0</v>
          </cell>
          <cell r="O34">
            <v>0</v>
          </cell>
          <cell r="P34">
            <v>0</v>
          </cell>
          <cell r="Q34">
            <v>0</v>
          </cell>
          <cell r="R34">
            <v>0</v>
          </cell>
          <cell r="S34">
            <v>0</v>
          </cell>
          <cell r="T34">
            <v>0</v>
          </cell>
          <cell r="U34">
            <v>0</v>
          </cell>
          <cell r="V34">
            <v>0</v>
          </cell>
        </row>
        <row r="35">
          <cell r="A35">
            <v>44196</v>
          </cell>
          <cell r="B35">
            <v>802752</v>
          </cell>
          <cell r="C35">
            <v>131663</v>
          </cell>
          <cell r="D35">
            <v>802752</v>
          </cell>
          <cell r="E35">
            <v>0</v>
          </cell>
          <cell r="F35">
            <v>0</v>
          </cell>
          <cell r="G35">
            <v>802752</v>
          </cell>
          <cell r="H35">
            <v>131663</v>
          </cell>
          <cell r="I35">
            <v>0</v>
          </cell>
          <cell r="J35">
            <v>0</v>
          </cell>
          <cell r="K35">
            <v>0</v>
          </cell>
          <cell r="L35">
            <v>0</v>
          </cell>
          <cell r="M35">
            <v>0</v>
          </cell>
          <cell r="N35">
            <v>0</v>
          </cell>
          <cell r="O35">
            <v>0</v>
          </cell>
          <cell r="P35">
            <v>0</v>
          </cell>
          <cell r="Q35">
            <v>0</v>
          </cell>
          <cell r="R35">
            <v>0</v>
          </cell>
          <cell r="S35">
            <v>0</v>
          </cell>
          <cell r="T35">
            <v>0</v>
          </cell>
          <cell r="U35">
            <v>0</v>
          </cell>
          <cell r="V35">
            <v>0</v>
          </cell>
        </row>
        <row r="36">
          <cell r="A36">
            <v>44561</v>
          </cell>
          <cell r="B36">
            <v>671089</v>
          </cell>
          <cell r="C36">
            <v>131663</v>
          </cell>
          <cell r="D36">
            <v>671089</v>
          </cell>
          <cell r="E36">
            <v>0</v>
          </cell>
          <cell r="F36">
            <v>0</v>
          </cell>
          <cell r="G36">
            <v>671089</v>
          </cell>
          <cell r="H36">
            <v>131663</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A37">
            <v>44926</v>
          </cell>
          <cell r="B37">
            <v>539426</v>
          </cell>
          <cell r="C37">
            <v>131663</v>
          </cell>
          <cell r="D37">
            <v>539426</v>
          </cell>
          <cell r="G37">
            <v>539426</v>
          </cell>
          <cell r="H37">
            <v>131663</v>
          </cell>
          <cell r="O37">
            <v>0</v>
          </cell>
          <cell r="P37">
            <v>0</v>
          </cell>
        </row>
        <row r="38">
          <cell r="A38">
            <v>45291</v>
          </cell>
          <cell r="B38">
            <v>407763</v>
          </cell>
          <cell r="C38">
            <v>131663</v>
          </cell>
          <cell r="D38">
            <v>407763</v>
          </cell>
          <cell r="G38">
            <v>407763</v>
          </cell>
          <cell r="H38">
            <v>131663</v>
          </cell>
          <cell r="O38">
            <v>0</v>
          </cell>
          <cell r="P38">
            <v>0</v>
          </cell>
        </row>
        <row r="39">
          <cell r="A39">
            <v>45657</v>
          </cell>
          <cell r="B39">
            <v>276100</v>
          </cell>
          <cell r="C39">
            <v>131663</v>
          </cell>
          <cell r="D39">
            <v>276100</v>
          </cell>
          <cell r="G39">
            <v>276100</v>
          </cell>
          <cell r="H39">
            <v>131663</v>
          </cell>
          <cell r="O39">
            <v>0</v>
          </cell>
          <cell r="P39">
            <v>0</v>
          </cell>
        </row>
        <row r="48">
          <cell r="A48">
            <v>41639</v>
          </cell>
          <cell r="B48">
            <v>19066</v>
          </cell>
          <cell r="C48">
            <v>6355</v>
          </cell>
          <cell r="E48">
            <v>2820</v>
          </cell>
          <cell r="F48">
            <v>940</v>
          </cell>
          <cell r="G48">
            <v>0</v>
          </cell>
          <cell r="H48">
            <v>0</v>
          </cell>
          <cell r="I48">
            <v>16246</v>
          </cell>
          <cell r="J48">
            <v>5415</v>
          </cell>
          <cell r="K48">
            <v>0</v>
          </cell>
          <cell r="L48">
            <v>0</v>
          </cell>
          <cell r="M48">
            <v>0</v>
          </cell>
          <cell r="N48">
            <v>0</v>
          </cell>
          <cell r="O48">
            <v>0</v>
          </cell>
          <cell r="P48">
            <v>0</v>
          </cell>
          <cell r="Q48">
            <v>0</v>
          </cell>
          <cell r="R48">
            <v>0</v>
          </cell>
          <cell r="S48">
            <v>0</v>
          </cell>
          <cell r="T48">
            <v>0</v>
          </cell>
          <cell r="U48">
            <v>0</v>
          </cell>
          <cell r="V48">
            <v>0</v>
          </cell>
        </row>
        <row r="49">
          <cell r="A49">
            <v>42004</v>
          </cell>
          <cell r="B49">
            <v>46790</v>
          </cell>
          <cell r="C49">
            <v>9172</v>
          </cell>
          <cell r="D49">
            <v>46790</v>
          </cell>
          <cell r="E49">
            <v>1880</v>
          </cell>
          <cell r="F49">
            <v>940</v>
          </cell>
          <cell r="G49">
            <v>4162</v>
          </cell>
          <cell r="H49">
            <v>344</v>
          </cell>
          <cell r="I49">
            <v>10831</v>
          </cell>
          <cell r="J49">
            <v>5415</v>
          </cell>
          <cell r="K49">
            <v>29917</v>
          </cell>
          <cell r="L49">
            <v>2473</v>
          </cell>
          <cell r="M49">
            <v>0</v>
          </cell>
          <cell r="N49">
            <v>0</v>
          </cell>
          <cell r="O49">
            <v>0</v>
          </cell>
          <cell r="P49">
            <v>0</v>
          </cell>
          <cell r="Q49">
            <v>0</v>
          </cell>
          <cell r="R49">
            <v>0</v>
          </cell>
          <cell r="S49">
            <v>0</v>
          </cell>
          <cell r="T49">
            <v>0</v>
          </cell>
          <cell r="U49">
            <v>0</v>
          </cell>
          <cell r="V49">
            <v>0</v>
          </cell>
        </row>
        <row r="50">
          <cell r="A50">
            <v>42369</v>
          </cell>
          <cell r="B50">
            <v>37618</v>
          </cell>
          <cell r="C50">
            <v>9172</v>
          </cell>
          <cell r="D50">
            <v>37618</v>
          </cell>
          <cell r="E50">
            <v>940</v>
          </cell>
          <cell r="F50">
            <v>940</v>
          </cell>
          <cell r="G50">
            <v>3818</v>
          </cell>
          <cell r="H50">
            <v>344</v>
          </cell>
          <cell r="I50">
            <v>5416</v>
          </cell>
          <cell r="J50">
            <v>5415</v>
          </cell>
          <cell r="K50">
            <v>27444</v>
          </cell>
          <cell r="L50">
            <v>2473</v>
          </cell>
          <cell r="M50">
            <v>0</v>
          </cell>
          <cell r="N50">
            <v>0</v>
          </cell>
          <cell r="O50">
            <v>0</v>
          </cell>
          <cell r="P50">
            <v>0</v>
          </cell>
          <cell r="Q50">
            <v>0</v>
          </cell>
          <cell r="R50">
            <v>0</v>
          </cell>
          <cell r="S50">
            <v>0</v>
          </cell>
          <cell r="T50">
            <v>0</v>
          </cell>
          <cell r="U50">
            <v>0</v>
          </cell>
          <cell r="V50">
            <v>0</v>
          </cell>
        </row>
        <row r="51">
          <cell r="A51">
            <v>42735</v>
          </cell>
          <cell r="B51">
            <v>28446</v>
          </cell>
          <cell r="C51">
            <v>2818</v>
          </cell>
          <cell r="D51">
            <v>28446</v>
          </cell>
          <cell r="E51">
            <v>0</v>
          </cell>
          <cell r="F51">
            <v>0</v>
          </cell>
          <cell r="G51">
            <v>3474</v>
          </cell>
          <cell r="H51">
            <v>344</v>
          </cell>
          <cell r="I51">
            <v>1</v>
          </cell>
          <cell r="J51">
            <v>1</v>
          </cell>
          <cell r="K51">
            <v>24971</v>
          </cell>
          <cell r="L51">
            <v>2473</v>
          </cell>
          <cell r="M51">
            <v>0</v>
          </cell>
          <cell r="N51">
            <v>0</v>
          </cell>
          <cell r="O51">
            <v>0</v>
          </cell>
          <cell r="P51">
            <v>0</v>
          </cell>
          <cell r="Q51">
            <v>0</v>
          </cell>
          <cell r="R51">
            <v>0</v>
          </cell>
          <cell r="S51">
            <v>0</v>
          </cell>
          <cell r="T51">
            <v>0</v>
          </cell>
          <cell r="U51">
            <v>0</v>
          </cell>
          <cell r="V51">
            <v>0</v>
          </cell>
        </row>
        <row r="52">
          <cell r="A52">
            <v>43100</v>
          </cell>
          <cell r="B52">
            <v>25628</v>
          </cell>
          <cell r="C52">
            <v>2817</v>
          </cell>
          <cell r="D52">
            <v>25628</v>
          </cell>
          <cell r="E52">
            <v>0</v>
          </cell>
          <cell r="F52">
            <v>0</v>
          </cell>
          <cell r="G52">
            <v>3130</v>
          </cell>
          <cell r="H52">
            <v>344</v>
          </cell>
          <cell r="I52">
            <v>0</v>
          </cell>
          <cell r="J52">
            <v>0</v>
          </cell>
          <cell r="K52">
            <v>22498</v>
          </cell>
          <cell r="L52">
            <v>2473</v>
          </cell>
          <cell r="M52">
            <v>0</v>
          </cell>
          <cell r="N52">
            <v>0</v>
          </cell>
          <cell r="O52">
            <v>0</v>
          </cell>
          <cell r="P52">
            <v>0</v>
          </cell>
          <cell r="Q52">
            <v>0</v>
          </cell>
          <cell r="R52">
            <v>0</v>
          </cell>
          <cell r="S52">
            <v>0</v>
          </cell>
          <cell r="T52">
            <v>0</v>
          </cell>
          <cell r="U52">
            <v>0</v>
          </cell>
          <cell r="V52">
            <v>0</v>
          </cell>
        </row>
        <row r="53">
          <cell r="A53">
            <v>43465</v>
          </cell>
          <cell r="B53">
            <v>22811</v>
          </cell>
          <cell r="C53">
            <v>2817</v>
          </cell>
          <cell r="D53">
            <v>22811</v>
          </cell>
          <cell r="E53">
            <v>0</v>
          </cell>
          <cell r="F53">
            <v>0</v>
          </cell>
          <cell r="G53">
            <v>2786</v>
          </cell>
          <cell r="H53">
            <v>344</v>
          </cell>
          <cell r="I53">
            <v>0</v>
          </cell>
          <cell r="J53">
            <v>0</v>
          </cell>
          <cell r="K53">
            <v>20025</v>
          </cell>
          <cell r="L53">
            <v>2473</v>
          </cell>
          <cell r="M53">
            <v>0</v>
          </cell>
          <cell r="N53">
            <v>0</v>
          </cell>
          <cell r="O53">
            <v>0</v>
          </cell>
          <cell r="P53">
            <v>0</v>
          </cell>
          <cell r="Q53">
            <v>0</v>
          </cell>
          <cell r="R53">
            <v>0</v>
          </cell>
          <cell r="S53">
            <v>0</v>
          </cell>
          <cell r="T53">
            <v>0</v>
          </cell>
          <cell r="U53">
            <v>0</v>
          </cell>
          <cell r="V53">
            <v>0</v>
          </cell>
        </row>
        <row r="54">
          <cell r="A54">
            <v>43830</v>
          </cell>
          <cell r="B54">
            <v>19994</v>
          </cell>
          <cell r="C54">
            <v>2817</v>
          </cell>
          <cell r="D54">
            <v>19994</v>
          </cell>
          <cell r="E54">
            <v>0</v>
          </cell>
          <cell r="F54">
            <v>0</v>
          </cell>
          <cell r="G54">
            <v>2442</v>
          </cell>
          <cell r="H54">
            <v>344</v>
          </cell>
          <cell r="I54">
            <v>0</v>
          </cell>
          <cell r="J54">
            <v>0</v>
          </cell>
          <cell r="K54">
            <v>17552</v>
          </cell>
          <cell r="L54">
            <v>2473</v>
          </cell>
          <cell r="M54">
            <v>0</v>
          </cell>
          <cell r="N54">
            <v>0</v>
          </cell>
          <cell r="O54">
            <v>0</v>
          </cell>
          <cell r="P54">
            <v>0</v>
          </cell>
          <cell r="Q54">
            <v>0</v>
          </cell>
          <cell r="R54">
            <v>0</v>
          </cell>
          <cell r="S54">
            <v>0</v>
          </cell>
          <cell r="T54">
            <v>0</v>
          </cell>
          <cell r="U54">
            <v>0</v>
          </cell>
          <cell r="V54">
            <v>0</v>
          </cell>
        </row>
        <row r="55">
          <cell r="A55">
            <v>44196</v>
          </cell>
          <cell r="B55">
            <v>17177</v>
          </cell>
          <cell r="C55">
            <v>2817</v>
          </cell>
          <cell r="D55">
            <v>17177</v>
          </cell>
          <cell r="E55">
            <v>0</v>
          </cell>
          <cell r="F55">
            <v>0</v>
          </cell>
          <cell r="G55">
            <v>2098</v>
          </cell>
          <cell r="H55">
            <v>344</v>
          </cell>
          <cell r="I55">
            <v>0</v>
          </cell>
          <cell r="J55">
            <v>0</v>
          </cell>
          <cell r="K55">
            <v>15079</v>
          </cell>
          <cell r="L55">
            <v>2473</v>
          </cell>
          <cell r="M55">
            <v>0</v>
          </cell>
          <cell r="N55">
            <v>0</v>
          </cell>
          <cell r="O55">
            <v>0</v>
          </cell>
          <cell r="P55">
            <v>0</v>
          </cell>
          <cell r="Q55">
            <v>0</v>
          </cell>
          <cell r="R55">
            <v>0</v>
          </cell>
          <cell r="S55">
            <v>0</v>
          </cell>
          <cell r="T55">
            <v>0</v>
          </cell>
          <cell r="U55">
            <v>0</v>
          </cell>
          <cell r="V55">
            <v>0</v>
          </cell>
        </row>
        <row r="56">
          <cell r="A56">
            <v>44561</v>
          </cell>
          <cell r="B56">
            <v>14360</v>
          </cell>
          <cell r="C56">
            <v>2817</v>
          </cell>
          <cell r="D56">
            <v>14360</v>
          </cell>
          <cell r="E56">
            <v>0</v>
          </cell>
          <cell r="F56">
            <v>0</v>
          </cell>
          <cell r="G56">
            <v>1754</v>
          </cell>
          <cell r="H56">
            <v>344</v>
          </cell>
          <cell r="I56">
            <v>0</v>
          </cell>
          <cell r="J56">
            <v>0</v>
          </cell>
          <cell r="K56">
            <v>12606</v>
          </cell>
          <cell r="L56">
            <v>2473</v>
          </cell>
          <cell r="M56">
            <v>0</v>
          </cell>
          <cell r="N56">
            <v>0</v>
          </cell>
          <cell r="O56">
            <v>0</v>
          </cell>
          <cell r="P56">
            <v>0</v>
          </cell>
          <cell r="Q56">
            <v>0</v>
          </cell>
          <cell r="R56">
            <v>0</v>
          </cell>
          <cell r="S56">
            <v>0</v>
          </cell>
          <cell r="T56">
            <v>0</v>
          </cell>
          <cell r="U56">
            <v>0</v>
          </cell>
          <cell r="V56">
            <v>0</v>
          </cell>
        </row>
        <row r="57">
          <cell r="A57">
            <v>44926</v>
          </cell>
          <cell r="B57">
            <v>1410</v>
          </cell>
          <cell r="C57">
            <v>344</v>
          </cell>
          <cell r="D57">
            <v>11543</v>
          </cell>
          <cell r="G57">
            <v>1410</v>
          </cell>
          <cell r="H57">
            <v>344</v>
          </cell>
          <cell r="O57">
            <v>0</v>
          </cell>
          <cell r="P57">
            <v>0</v>
          </cell>
        </row>
        <row r="58">
          <cell r="A58">
            <v>45291</v>
          </cell>
          <cell r="B58">
            <v>1066</v>
          </cell>
          <cell r="C58">
            <v>344</v>
          </cell>
          <cell r="D58">
            <v>11199</v>
          </cell>
          <cell r="G58">
            <v>1066</v>
          </cell>
          <cell r="H58">
            <v>344</v>
          </cell>
          <cell r="O58">
            <v>0</v>
          </cell>
          <cell r="P58">
            <v>0</v>
          </cell>
        </row>
        <row r="59">
          <cell r="A59">
            <v>45657</v>
          </cell>
          <cell r="B59">
            <v>722</v>
          </cell>
          <cell r="C59">
            <v>344</v>
          </cell>
          <cell r="D59">
            <v>10855</v>
          </cell>
          <cell r="G59">
            <v>722</v>
          </cell>
          <cell r="H59">
            <v>344</v>
          </cell>
          <cell r="O59">
            <v>0</v>
          </cell>
          <cell r="P59">
            <v>0</v>
          </cell>
        </row>
        <row r="68">
          <cell r="A68">
            <v>41639</v>
          </cell>
          <cell r="B68">
            <v>1758273</v>
          </cell>
          <cell r="C68">
            <v>586092</v>
          </cell>
          <cell r="E68">
            <v>1758273</v>
          </cell>
          <cell r="F68">
            <v>586092</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row>
        <row r="69">
          <cell r="A69">
            <v>42004</v>
          </cell>
          <cell r="B69">
            <v>2855708</v>
          </cell>
          <cell r="C69">
            <v>725261</v>
          </cell>
          <cell r="D69">
            <v>2855708</v>
          </cell>
          <cell r="E69">
            <v>1172181</v>
          </cell>
          <cell r="F69">
            <v>586092</v>
          </cell>
          <cell r="G69">
            <v>1683527</v>
          </cell>
          <cell r="H69">
            <v>139169</v>
          </cell>
          <cell r="I69">
            <v>0</v>
          </cell>
          <cell r="J69">
            <v>0</v>
          </cell>
          <cell r="K69">
            <v>0</v>
          </cell>
          <cell r="L69">
            <v>0</v>
          </cell>
          <cell r="M69">
            <v>0</v>
          </cell>
          <cell r="N69">
            <v>0</v>
          </cell>
          <cell r="O69">
            <v>0</v>
          </cell>
          <cell r="P69">
            <v>0</v>
          </cell>
          <cell r="Q69">
            <v>0</v>
          </cell>
          <cell r="R69">
            <v>0</v>
          </cell>
          <cell r="S69">
            <v>0</v>
          </cell>
          <cell r="T69">
            <v>0</v>
          </cell>
          <cell r="U69">
            <v>0</v>
          </cell>
          <cell r="V69">
            <v>0</v>
          </cell>
        </row>
        <row r="70">
          <cell r="A70">
            <v>42369</v>
          </cell>
          <cell r="B70">
            <v>2130447</v>
          </cell>
          <cell r="C70">
            <v>725258</v>
          </cell>
          <cell r="D70">
            <v>2130447</v>
          </cell>
          <cell r="E70">
            <v>586089</v>
          </cell>
          <cell r="F70">
            <v>586089</v>
          </cell>
          <cell r="G70">
            <v>1544358</v>
          </cell>
          <cell r="H70">
            <v>139169</v>
          </cell>
          <cell r="I70">
            <v>0</v>
          </cell>
          <cell r="J70">
            <v>0</v>
          </cell>
          <cell r="K70">
            <v>0</v>
          </cell>
          <cell r="L70">
            <v>0</v>
          </cell>
          <cell r="M70">
            <v>0</v>
          </cell>
          <cell r="N70">
            <v>0</v>
          </cell>
          <cell r="O70">
            <v>0</v>
          </cell>
          <cell r="P70">
            <v>0</v>
          </cell>
          <cell r="Q70">
            <v>0</v>
          </cell>
          <cell r="R70">
            <v>0</v>
          </cell>
          <cell r="S70">
            <v>0</v>
          </cell>
          <cell r="T70">
            <v>0</v>
          </cell>
          <cell r="U70">
            <v>0</v>
          </cell>
          <cell r="V70">
            <v>0</v>
          </cell>
        </row>
        <row r="71">
          <cell r="A71">
            <v>42735</v>
          </cell>
          <cell r="B71">
            <v>1405189</v>
          </cell>
          <cell r="C71">
            <v>139169</v>
          </cell>
          <cell r="D71">
            <v>1405189</v>
          </cell>
          <cell r="E71">
            <v>0</v>
          </cell>
          <cell r="F71">
            <v>0</v>
          </cell>
          <cell r="G71">
            <v>1405189</v>
          </cell>
          <cell r="H71">
            <v>139169</v>
          </cell>
          <cell r="I71">
            <v>0</v>
          </cell>
          <cell r="J71">
            <v>0</v>
          </cell>
          <cell r="K71">
            <v>0</v>
          </cell>
          <cell r="L71">
            <v>0</v>
          </cell>
          <cell r="M71">
            <v>0</v>
          </cell>
          <cell r="N71">
            <v>0</v>
          </cell>
          <cell r="O71">
            <v>0</v>
          </cell>
          <cell r="P71">
            <v>0</v>
          </cell>
          <cell r="Q71">
            <v>0</v>
          </cell>
          <cell r="R71">
            <v>0</v>
          </cell>
          <cell r="S71">
            <v>0</v>
          </cell>
          <cell r="T71">
            <v>0</v>
          </cell>
          <cell r="U71">
            <v>0</v>
          </cell>
          <cell r="V71">
            <v>0</v>
          </cell>
        </row>
        <row r="72">
          <cell r="A72">
            <v>43100</v>
          </cell>
          <cell r="B72">
            <v>1266020</v>
          </cell>
          <cell r="C72">
            <v>139169</v>
          </cell>
          <cell r="D72">
            <v>1266020</v>
          </cell>
          <cell r="E72">
            <v>0</v>
          </cell>
          <cell r="F72">
            <v>0</v>
          </cell>
          <cell r="G72">
            <v>1266020</v>
          </cell>
          <cell r="H72">
            <v>139169</v>
          </cell>
          <cell r="I72">
            <v>0</v>
          </cell>
          <cell r="J72">
            <v>0</v>
          </cell>
          <cell r="K72">
            <v>0</v>
          </cell>
          <cell r="L72">
            <v>0</v>
          </cell>
          <cell r="M72">
            <v>0</v>
          </cell>
          <cell r="N72">
            <v>0</v>
          </cell>
          <cell r="O72">
            <v>0</v>
          </cell>
          <cell r="P72">
            <v>0</v>
          </cell>
          <cell r="Q72">
            <v>0</v>
          </cell>
          <cell r="R72">
            <v>0</v>
          </cell>
          <cell r="S72">
            <v>0</v>
          </cell>
          <cell r="T72">
            <v>0</v>
          </cell>
          <cell r="U72">
            <v>0</v>
          </cell>
          <cell r="V72">
            <v>0</v>
          </cell>
        </row>
        <row r="73">
          <cell r="A73">
            <v>43465</v>
          </cell>
          <cell r="B73">
            <v>1126851</v>
          </cell>
          <cell r="C73">
            <v>139169</v>
          </cell>
          <cell r="D73">
            <v>1126851</v>
          </cell>
          <cell r="E73">
            <v>0</v>
          </cell>
          <cell r="F73">
            <v>0</v>
          </cell>
          <cell r="G73">
            <v>1126851</v>
          </cell>
          <cell r="H73">
            <v>139169</v>
          </cell>
          <cell r="I73">
            <v>0</v>
          </cell>
          <cell r="J73">
            <v>0</v>
          </cell>
          <cell r="K73">
            <v>0</v>
          </cell>
          <cell r="L73">
            <v>0</v>
          </cell>
          <cell r="M73">
            <v>0</v>
          </cell>
          <cell r="N73">
            <v>0</v>
          </cell>
          <cell r="O73">
            <v>0</v>
          </cell>
          <cell r="P73">
            <v>0</v>
          </cell>
          <cell r="Q73">
            <v>0</v>
          </cell>
          <cell r="R73">
            <v>0</v>
          </cell>
          <cell r="S73">
            <v>0</v>
          </cell>
          <cell r="T73">
            <v>0</v>
          </cell>
          <cell r="U73">
            <v>0</v>
          </cell>
          <cell r="V73">
            <v>0</v>
          </cell>
        </row>
        <row r="74">
          <cell r="A74">
            <v>43830</v>
          </cell>
          <cell r="B74">
            <v>987682</v>
          </cell>
          <cell r="C74">
            <v>139169</v>
          </cell>
          <cell r="D74">
            <v>987682</v>
          </cell>
          <cell r="E74">
            <v>0</v>
          </cell>
          <cell r="F74">
            <v>0</v>
          </cell>
          <cell r="G74">
            <v>987682</v>
          </cell>
          <cell r="H74">
            <v>139169</v>
          </cell>
          <cell r="I74">
            <v>0</v>
          </cell>
          <cell r="J74">
            <v>0</v>
          </cell>
          <cell r="K74">
            <v>0</v>
          </cell>
          <cell r="L74">
            <v>0</v>
          </cell>
          <cell r="M74">
            <v>0</v>
          </cell>
          <cell r="N74">
            <v>0</v>
          </cell>
          <cell r="O74">
            <v>0</v>
          </cell>
          <cell r="P74">
            <v>0</v>
          </cell>
          <cell r="Q74">
            <v>0</v>
          </cell>
          <cell r="R74">
            <v>0</v>
          </cell>
          <cell r="S74">
            <v>0</v>
          </cell>
          <cell r="T74">
            <v>0</v>
          </cell>
          <cell r="U74">
            <v>0</v>
          </cell>
          <cell r="V74">
            <v>0</v>
          </cell>
        </row>
        <row r="75">
          <cell r="A75">
            <v>44196</v>
          </cell>
          <cell r="B75">
            <v>848513</v>
          </cell>
          <cell r="C75">
            <v>139169</v>
          </cell>
          <cell r="D75">
            <v>848513</v>
          </cell>
          <cell r="E75">
            <v>0</v>
          </cell>
          <cell r="F75">
            <v>0</v>
          </cell>
          <cell r="G75">
            <v>848513</v>
          </cell>
          <cell r="H75">
            <v>139169</v>
          </cell>
          <cell r="I75">
            <v>0</v>
          </cell>
          <cell r="J75">
            <v>0</v>
          </cell>
          <cell r="K75">
            <v>0</v>
          </cell>
          <cell r="L75">
            <v>0</v>
          </cell>
          <cell r="M75">
            <v>0</v>
          </cell>
          <cell r="N75">
            <v>0</v>
          </cell>
          <cell r="O75">
            <v>0</v>
          </cell>
          <cell r="P75">
            <v>0</v>
          </cell>
          <cell r="Q75">
            <v>0</v>
          </cell>
          <cell r="R75">
            <v>0</v>
          </cell>
          <cell r="S75">
            <v>0</v>
          </cell>
          <cell r="T75">
            <v>0</v>
          </cell>
          <cell r="U75">
            <v>0</v>
          </cell>
          <cell r="V75">
            <v>0</v>
          </cell>
        </row>
        <row r="76">
          <cell r="A76">
            <v>44561</v>
          </cell>
          <cell r="B76">
            <v>709344</v>
          </cell>
          <cell r="C76">
            <v>139169</v>
          </cell>
          <cell r="D76">
            <v>709344</v>
          </cell>
          <cell r="E76">
            <v>0</v>
          </cell>
          <cell r="F76">
            <v>0</v>
          </cell>
          <cell r="G76">
            <v>709344</v>
          </cell>
          <cell r="H76">
            <v>139169</v>
          </cell>
          <cell r="I76">
            <v>0</v>
          </cell>
          <cell r="J76">
            <v>0</v>
          </cell>
          <cell r="K76">
            <v>0</v>
          </cell>
          <cell r="L76">
            <v>0</v>
          </cell>
          <cell r="M76">
            <v>0</v>
          </cell>
          <cell r="N76">
            <v>0</v>
          </cell>
          <cell r="O76">
            <v>0</v>
          </cell>
          <cell r="P76">
            <v>0</v>
          </cell>
          <cell r="Q76">
            <v>0</v>
          </cell>
          <cell r="R76">
            <v>0</v>
          </cell>
          <cell r="S76">
            <v>0</v>
          </cell>
          <cell r="T76">
            <v>0</v>
          </cell>
          <cell r="U76">
            <v>0</v>
          </cell>
          <cell r="V76">
            <v>0</v>
          </cell>
        </row>
        <row r="77">
          <cell r="A77">
            <v>44926</v>
          </cell>
          <cell r="B77">
            <v>570175</v>
          </cell>
          <cell r="C77">
            <v>139169</v>
          </cell>
          <cell r="D77">
            <v>570175</v>
          </cell>
          <cell r="G77">
            <v>570175</v>
          </cell>
          <cell r="H77">
            <v>139169</v>
          </cell>
          <cell r="O77">
            <v>0</v>
          </cell>
          <cell r="P77">
            <v>0</v>
          </cell>
        </row>
        <row r="78">
          <cell r="A78">
            <v>45291</v>
          </cell>
          <cell r="B78">
            <v>431006</v>
          </cell>
          <cell r="C78">
            <v>139169</v>
          </cell>
          <cell r="D78">
            <v>431006</v>
          </cell>
          <cell r="G78">
            <v>431006</v>
          </cell>
          <cell r="H78">
            <v>139169</v>
          </cell>
          <cell r="O78">
            <v>0</v>
          </cell>
          <cell r="P78">
            <v>0</v>
          </cell>
        </row>
        <row r="79">
          <cell r="A79">
            <v>45657</v>
          </cell>
          <cell r="B79">
            <v>291837</v>
          </cell>
          <cell r="C79">
            <v>139169</v>
          </cell>
          <cell r="D79">
            <v>291837</v>
          </cell>
          <cell r="G79">
            <v>291837</v>
          </cell>
          <cell r="H79">
            <v>139169</v>
          </cell>
          <cell r="O79">
            <v>0</v>
          </cell>
          <cell r="P79">
            <v>0</v>
          </cell>
        </row>
        <row r="80">
          <cell r="A80">
            <v>46022</v>
          </cell>
          <cell r="B80">
            <v>152668</v>
          </cell>
          <cell r="C80">
            <v>139169</v>
          </cell>
          <cell r="D80">
            <v>152668</v>
          </cell>
          <cell r="G80">
            <v>152668</v>
          </cell>
          <cell r="H80">
            <v>139169</v>
          </cell>
        </row>
        <row r="81">
          <cell r="A81">
            <v>46387</v>
          </cell>
          <cell r="B81">
            <v>13499</v>
          </cell>
          <cell r="C81">
            <v>13499</v>
          </cell>
          <cell r="D81">
            <v>13499</v>
          </cell>
          <cell r="G81">
            <v>13499</v>
          </cell>
          <cell r="H81">
            <v>13499</v>
          </cell>
        </row>
        <row r="88">
          <cell r="A88">
            <v>41639</v>
          </cell>
          <cell r="B88">
            <v>16246</v>
          </cell>
          <cell r="C88">
            <v>5415</v>
          </cell>
          <cell r="E88">
            <v>16246</v>
          </cell>
          <cell r="F88">
            <v>5415</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row>
        <row r="89">
          <cell r="A89">
            <v>42004</v>
          </cell>
          <cell r="B89">
            <v>40748</v>
          </cell>
          <cell r="C89">
            <v>7888</v>
          </cell>
          <cell r="D89">
            <v>10831</v>
          </cell>
          <cell r="E89">
            <v>10831</v>
          </cell>
          <cell r="F89">
            <v>5415</v>
          </cell>
          <cell r="G89">
            <v>29917</v>
          </cell>
          <cell r="H89">
            <v>2473</v>
          </cell>
          <cell r="I89">
            <v>0</v>
          </cell>
          <cell r="J89">
            <v>0</v>
          </cell>
          <cell r="K89">
            <v>0</v>
          </cell>
          <cell r="L89">
            <v>0</v>
          </cell>
          <cell r="M89">
            <v>0</v>
          </cell>
          <cell r="N89">
            <v>0</v>
          </cell>
          <cell r="O89">
            <v>0</v>
          </cell>
          <cell r="P89">
            <v>0</v>
          </cell>
          <cell r="Q89">
            <v>0</v>
          </cell>
          <cell r="R89">
            <v>0</v>
          </cell>
          <cell r="S89">
            <v>0</v>
          </cell>
          <cell r="T89">
            <v>0</v>
          </cell>
          <cell r="U89">
            <v>0</v>
          </cell>
          <cell r="V89">
            <v>0</v>
          </cell>
        </row>
        <row r="90">
          <cell r="A90">
            <v>42369</v>
          </cell>
          <cell r="B90">
            <v>32860</v>
          </cell>
          <cell r="C90">
            <v>7888</v>
          </cell>
          <cell r="D90">
            <v>2943</v>
          </cell>
          <cell r="E90">
            <v>5416</v>
          </cell>
          <cell r="F90">
            <v>5415</v>
          </cell>
          <cell r="G90">
            <v>27444</v>
          </cell>
          <cell r="H90">
            <v>2473</v>
          </cell>
          <cell r="I90">
            <v>0</v>
          </cell>
          <cell r="J90">
            <v>0</v>
          </cell>
          <cell r="K90">
            <v>0</v>
          </cell>
          <cell r="L90">
            <v>0</v>
          </cell>
          <cell r="M90">
            <v>0</v>
          </cell>
          <cell r="N90">
            <v>0</v>
          </cell>
          <cell r="O90">
            <v>0</v>
          </cell>
          <cell r="P90">
            <v>0</v>
          </cell>
          <cell r="Q90">
            <v>0</v>
          </cell>
          <cell r="R90">
            <v>0</v>
          </cell>
          <cell r="S90">
            <v>0</v>
          </cell>
          <cell r="T90">
            <v>0</v>
          </cell>
          <cell r="U90">
            <v>0</v>
          </cell>
          <cell r="V90">
            <v>0</v>
          </cell>
        </row>
        <row r="91">
          <cell r="A91">
            <v>42735</v>
          </cell>
          <cell r="B91">
            <v>24972</v>
          </cell>
          <cell r="C91">
            <v>2474</v>
          </cell>
          <cell r="D91">
            <v>-4945</v>
          </cell>
          <cell r="E91">
            <v>1</v>
          </cell>
          <cell r="F91">
            <v>1</v>
          </cell>
          <cell r="G91">
            <v>24971</v>
          </cell>
          <cell r="H91">
            <v>2473</v>
          </cell>
          <cell r="I91">
            <v>0</v>
          </cell>
          <cell r="J91">
            <v>0</v>
          </cell>
          <cell r="K91">
            <v>0</v>
          </cell>
          <cell r="L91">
            <v>0</v>
          </cell>
          <cell r="M91">
            <v>0</v>
          </cell>
          <cell r="N91">
            <v>0</v>
          </cell>
          <cell r="O91">
            <v>0</v>
          </cell>
          <cell r="P91">
            <v>0</v>
          </cell>
          <cell r="Q91">
            <v>0</v>
          </cell>
          <cell r="R91">
            <v>0</v>
          </cell>
          <cell r="S91">
            <v>0</v>
          </cell>
          <cell r="T91">
            <v>0</v>
          </cell>
          <cell r="U91">
            <v>0</v>
          </cell>
          <cell r="V91">
            <v>0</v>
          </cell>
        </row>
        <row r="92">
          <cell r="A92">
            <v>43100</v>
          </cell>
          <cell r="B92">
            <v>22498</v>
          </cell>
          <cell r="C92">
            <v>2473</v>
          </cell>
          <cell r="D92">
            <v>-7419</v>
          </cell>
          <cell r="E92">
            <v>0</v>
          </cell>
          <cell r="F92">
            <v>0</v>
          </cell>
          <cell r="G92">
            <v>22498</v>
          </cell>
          <cell r="H92">
            <v>2473</v>
          </cell>
          <cell r="I92">
            <v>0</v>
          </cell>
          <cell r="J92">
            <v>0</v>
          </cell>
          <cell r="K92">
            <v>0</v>
          </cell>
          <cell r="L92">
            <v>0</v>
          </cell>
          <cell r="M92">
            <v>0</v>
          </cell>
          <cell r="N92">
            <v>0</v>
          </cell>
          <cell r="O92">
            <v>0</v>
          </cell>
          <cell r="P92">
            <v>0</v>
          </cell>
          <cell r="Q92">
            <v>0</v>
          </cell>
          <cell r="R92">
            <v>0</v>
          </cell>
          <cell r="S92">
            <v>0</v>
          </cell>
          <cell r="T92">
            <v>0</v>
          </cell>
          <cell r="U92">
            <v>0</v>
          </cell>
          <cell r="V92">
            <v>0</v>
          </cell>
        </row>
        <row r="93">
          <cell r="A93">
            <v>43465</v>
          </cell>
          <cell r="B93">
            <v>20025</v>
          </cell>
          <cell r="C93">
            <v>2473</v>
          </cell>
          <cell r="D93">
            <v>-9892</v>
          </cell>
          <cell r="E93">
            <v>0</v>
          </cell>
          <cell r="F93">
            <v>0</v>
          </cell>
          <cell r="G93">
            <v>20025</v>
          </cell>
          <cell r="H93">
            <v>2473</v>
          </cell>
          <cell r="I93">
            <v>0</v>
          </cell>
          <cell r="J93">
            <v>0</v>
          </cell>
          <cell r="K93">
            <v>0</v>
          </cell>
          <cell r="L93">
            <v>0</v>
          </cell>
          <cell r="M93">
            <v>0</v>
          </cell>
          <cell r="N93">
            <v>0</v>
          </cell>
          <cell r="O93">
            <v>0</v>
          </cell>
          <cell r="P93">
            <v>0</v>
          </cell>
          <cell r="Q93">
            <v>0</v>
          </cell>
          <cell r="R93">
            <v>0</v>
          </cell>
          <cell r="S93">
            <v>0</v>
          </cell>
          <cell r="T93">
            <v>0</v>
          </cell>
          <cell r="U93">
            <v>0</v>
          </cell>
          <cell r="V93">
            <v>0</v>
          </cell>
        </row>
        <row r="94">
          <cell r="A94">
            <v>43830</v>
          </cell>
          <cell r="B94">
            <v>17552</v>
          </cell>
          <cell r="C94">
            <v>2473</v>
          </cell>
          <cell r="D94">
            <v>-12365</v>
          </cell>
          <cell r="E94">
            <v>0</v>
          </cell>
          <cell r="F94">
            <v>0</v>
          </cell>
          <cell r="G94">
            <v>17552</v>
          </cell>
          <cell r="H94">
            <v>2473</v>
          </cell>
          <cell r="I94">
            <v>0</v>
          </cell>
          <cell r="J94">
            <v>0</v>
          </cell>
          <cell r="K94">
            <v>0</v>
          </cell>
          <cell r="L94">
            <v>0</v>
          </cell>
          <cell r="M94">
            <v>0</v>
          </cell>
          <cell r="N94">
            <v>0</v>
          </cell>
          <cell r="O94">
            <v>0</v>
          </cell>
          <cell r="P94">
            <v>0</v>
          </cell>
          <cell r="Q94">
            <v>0</v>
          </cell>
          <cell r="R94">
            <v>0</v>
          </cell>
          <cell r="S94">
            <v>0</v>
          </cell>
          <cell r="T94">
            <v>0</v>
          </cell>
          <cell r="U94">
            <v>0</v>
          </cell>
          <cell r="V94">
            <v>0</v>
          </cell>
        </row>
        <row r="95">
          <cell r="A95">
            <v>44196</v>
          </cell>
          <cell r="B95">
            <v>15079</v>
          </cell>
          <cell r="C95">
            <v>2473</v>
          </cell>
          <cell r="D95">
            <v>-14838</v>
          </cell>
          <cell r="E95">
            <v>0</v>
          </cell>
          <cell r="F95">
            <v>0</v>
          </cell>
          <cell r="G95">
            <v>15079</v>
          </cell>
          <cell r="H95">
            <v>2473</v>
          </cell>
          <cell r="I95">
            <v>0</v>
          </cell>
          <cell r="J95">
            <v>0</v>
          </cell>
          <cell r="K95">
            <v>0</v>
          </cell>
          <cell r="L95">
            <v>0</v>
          </cell>
          <cell r="M95">
            <v>0</v>
          </cell>
          <cell r="N95">
            <v>0</v>
          </cell>
          <cell r="O95">
            <v>0</v>
          </cell>
          <cell r="P95">
            <v>0</v>
          </cell>
          <cell r="Q95">
            <v>0</v>
          </cell>
          <cell r="R95">
            <v>0</v>
          </cell>
          <cell r="S95">
            <v>0</v>
          </cell>
          <cell r="T95">
            <v>0</v>
          </cell>
          <cell r="U95">
            <v>0</v>
          </cell>
          <cell r="V95">
            <v>0</v>
          </cell>
        </row>
        <row r="96">
          <cell r="A96">
            <v>44561</v>
          </cell>
          <cell r="B96">
            <v>12606</v>
          </cell>
          <cell r="C96">
            <v>2473</v>
          </cell>
          <cell r="D96">
            <v>-17311</v>
          </cell>
          <cell r="E96">
            <v>0</v>
          </cell>
          <cell r="F96">
            <v>0</v>
          </cell>
          <cell r="G96">
            <v>12606</v>
          </cell>
          <cell r="H96">
            <v>2473</v>
          </cell>
          <cell r="I96">
            <v>0</v>
          </cell>
          <cell r="J96">
            <v>0</v>
          </cell>
          <cell r="K96">
            <v>0</v>
          </cell>
          <cell r="L96">
            <v>0</v>
          </cell>
          <cell r="M96">
            <v>0</v>
          </cell>
          <cell r="N96">
            <v>0</v>
          </cell>
          <cell r="O96">
            <v>0</v>
          </cell>
          <cell r="P96">
            <v>0</v>
          </cell>
          <cell r="Q96">
            <v>0</v>
          </cell>
          <cell r="R96">
            <v>0</v>
          </cell>
          <cell r="S96">
            <v>0</v>
          </cell>
          <cell r="T96">
            <v>0</v>
          </cell>
          <cell r="U96">
            <v>0</v>
          </cell>
          <cell r="V96">
            <v>0</v>
          </cell>
        </row>
        <row r="97">
          <cell r="A97">
            <v>44926</v>
          </cell>
          <cell r="O97">
            <v>0</v>
          </cell>
          <cell r="P97">
            <v>0</v>
          </cell>
        </row>
        <row r="98">
          <cell r="A98">
            <v>45291</v>
          </cell>
          <cell r="O98">
            <v>0</v>
          </cell>
          <cell r="P98">
            <v>0</v>
          </cell>
        </row>
        <row r="99">
          <cell r="A99">
            <v>45657</v>
          </cell>
          <cell r="O99">
            <v>0</v>
          </cell>
          <cell r="P99">
            <v>0</v>
          </cell>
        </row>
        <row r="109">
          <cell r="A109">
            <v>41639</v>
          </cell>
          <cell r="B109">
            <v>2629903</v>
          </cell>
          <cell r="C109">
            <v>375701</v>
          </cell>
          <cell r="E109">
            <v>2629903</v>
          </cell>
          <cell r="F109">
            <v>375701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row>
        <row r="110">
          <cell r="A110">
            <v>42004</v>
          </cell>
          <cell r="B110">
            <v>3777005</v>
          </cell>
          <cell r="C110">
            <v>496348</v>
          </cell>
          <cell r="D110">
            <v>3777005</v>
          </cell>
          <cell r="E110">
            <v>2254202</v>
          </cell>
          <cell r="F110">
            <v>375701</v>
          </cell>
          <cell r="G110">
            <v>1522803</v>
          </cell>
          <cell r="H110">
            <v>120647</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v>42369</v>
          </cell>
          <cell r="B111">
            <v>3280657</v>
          </cell>
          <cell r="C111">
            <v>496348</v>
          </cell>
          <cell r="D111">
            <v>3280657</v>
          </cell>
          <cell r="E111">
            <v>1878501</v>
          </cell>
          <cell r="F111">
            <v>375701</v>
          </cell>
          <cell r="G111">
            <v>1402156</v>
          </cell>
          <cell r="H111">
            <v>120647</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row>
        <row r="112">
          <cell r="A112">
            <v>42735</v>
          </cell>
          <cell r="B112">
            <v>2784309</v>
          </cell>
          <cell r="C112">
            <v>496348</v>
          </cell>
          <cell r="D112">
            <v>2784309</v>
          </cell>
          <cell r="E112">
            <v>1502800</v>
          </cell>
          <cell r="F112">
            <v>375701</v>
          </cell>
          <cell r="G112">
            <v>1281509</v>
          </cell>
          <cell r="H112">
            <v>120647</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row>
        <row r="113">
          <cell r="A113">
            <v>43100</v>
          </cell>
          <cell r="B113">
            <v>2287961</v>
          </cell>
          <cell r="C113">
            <v>496348</v>
          </cell>
          <cell r="D113">
            <v>2287961</v>
          </cell>
          <cell r="E113">
            <v>1127099</v>
          </cell>
          <cell r="F113">
            <v>375701</v>
          </cell>
          <cell r="G113">
            <v>1160862</v>
          </cell>
          <cell r="H113">
            <v>120647</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row>
        <row r="114">
          <cell r="A114">
            <v>43465</v>
          </cell>
          <cell r="B114">
            <v>1791613</v>
          </cell>
          <cell r="C114">
            <v>496348</v>
          </cell>
          <cell r="D114">
            <v>1791613</v>
          </cell>
          <cell r="E114">
            <v>751398</v>
          </cell>
          <cell r="F114">
            <v>375701</v>
          </cell>
          <cell r="G114">
            <v>1040215</v>
          </cell>
          <cell r="H114">
            <v>120647</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row>
        <row r="115">
          <cell r="A115">
            <v>43830</v>
          </cell>
          <cell r="B115">
            <v>1295265</v>
          </cell>
          <cell r="C115">
            <v>496344</v>
          </cell>
          <cell r="D115">
            <v>1295265</v>
          </cell>
          <cell r="E115">
            <v>375697</v>
          </cell>
          <cell r="F115">
            <v>375697</v>
          </cell>
          <cell r="G115">
            <v>919568</v>
          </cell>
          <cell r="H115">
            <v>120647</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v>44196</v>
          </cell>
          <cell r="B116">
            <v>798921</v>
          </cell>
          <cell r="C116">
            <v>120647</v>
          </cell>
          <cell r="D116">
            <v>798921</v>
          </cell>
          <cell r="E116">
            <v>0</v>
          </cell>
          <cell r="F116">
            <v>0</v>
          </cell>
          <cell r="G116">
            <v>798921</v>
          </cell>
          <cell r="H116">
            <v>120647</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v>44561</v>
          </cell>
          <cell r="B117">
            <v>678274</v>
          </cell>
          <cell r="C117">
            <v>120647</v>
          </cell>
          <cell r="D117">
            <v>678274</v>
          </cell>
          <cell r="E117">
            <v>0</v>
          </cell>
          <cell r="F117">
            <v>0</v>
          </cell>
          <cell r="G117">
            <v>678274</v>
          </cell>
          <cell r="H117">
            <v>120647</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v>44926</v>
          </cell>
          <cell r="B118">
            <v>557627</v>
          </cell>
          <cell r="C118">
            <v>120647</v>
          </cell>
          <cell r="D118">
            <v>557627</v>
          </cell>
          <cell r="G118">
            <v>557627</v>
          </cell>
          <cell r="H118">
            <v>120647</v>
          </cell>
          <cell r="O118">
            <v>0</v>
          </cell>
          <cell r="P118">
            <v>0</v>
          </cell>
        </row>
        <row r="119">
          <cell r="A119">
            <v>45291</v>
          </cell>
          <cell r="B119">
            <v>436980</v>
          </cell>
          <cell r="C119">
            <v>120647</v>
          </cell>
          <cell r="D119">
            <v>436980</v>
          </cell>
          <cell r="G119">
            <v>436980</v>
          </cell>
          <cell r="H119">
            <v>120647</v>
          </cell>
          <cell r="O119">
            <v>0</v>
          </cell>
          <cell r="P119">
            <v>0</v>
          </cell>
        </row>
        <row r="120">
          <cell r="A120">
            <v>45657</v>
          </cell>
          <cell r="B120">
            <v>316333</v>
          </cell>
          <cell r="C120">
            <v>120647</v>
          </cell>
          <cell r="D120">
            <v>316333</v>
          </cell>
          <cell r="G120">
            <v>316333</v>
          </cell>
          <cell r="H120">
            <v>120647</v>
          </cell>
          <cell r="O120">
            <v>0</v>
          </cell>
          <cell r="P120">
            <v>0</v>
          </cell>
        </row>
        <row r="121">
          <cell r="A121">
            <v>46022</v>
          </cell>
          <cell r="B121">
            <v>195686</v>
          </cell>
          <cell r="C121">
            <v>120647</v>
          </cell>
          <cell r="D121">
            <v>195686</v>
          </cell>
          <cell r="G121">
            <v>195686</v>
          </cell>
          <cell r="H121">
            <v>120647</v>
          </cell>
        </row>
        <row r="122">
          <cell r="A122">
            <v>46387</v>
          </cell>
          <cell r="B122">
            <v>75039</v>
          </cell>
          <cell r="C122">
            <v>75039</v>
          </cell>
          <cell r="D122">
            <v>75039</v>
          </cell>
          <cell r="G122">
            <v>75039</v>
          </cell>
          <cell r="H122">
            <v>75039</v>
          </cell>
        </row>
        <row r="123">
          <cell r="A123">
            <v>46752</v>
          </cell>
          <cell r="B123">
            <v>0</v>
          </cell>
          <cell r="C123">
            <v>0</v>
          </cell>
          <cell r="D123">
            <v>0</v>
          </cell>
          <cell r="G123">
            <v>0</v>
          </cell>
          <cell r="H123">
            <v>0</v>
          </cell>
        </row>
        <row r="129">
          <cell r="A129">
            <v>41639</v>
          </cell>
          <cell r="B129">
            <v>0</v>
          </cell>
          <cell r="C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row>
        <row r="130">
          <cell r="A130">
            <v>42004</v>
          </cell>
          <cell r="B130">
            <v>0</v>
          </cell>
          <cell r="C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row>
        <row r="131">
          <cell r="A131">
            <v>42369</v>
          </cell>
          <cell r="B131">
            <v>0</v>
          </cell>
          <cell r="C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row>
        <row r="132">
          <cell r="A132">
            <v>42735</v>
          </cell>
          <cell r="B132">
            <v>0</v>
          </cell>
          <cell r="C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row>
        <row r="133">
          <cell r="A133">
            <v>43100</v>
          </cell>
          <cell r="B133">
            <v>0</v>
          </cell>
          <cell r="C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row>
        <row r="134">
          <cell r="A134">
            <v>43465</v>
          </cell>
          <cell r="B134">
            <v>0</v>
          </cell>
          <cell r="C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row>
        <row r="135">
          <cell r="A135">
            <v>43830</v>
          </cell>
          <cell r="B135">
            <v>0</v>
          </cell>
          <cell r="C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row>
        <row r="136">
          <cell r="A136">
            <v>44196</v>
          </cell>
          <cell r="B136">
            <v>0</v>
          </cell>
          <cell r="C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row>
        <row r="137">
          <cell r="A137">
            <v>44561</v>
          </cell>
          <cell r="B137">
            <v>0</v>
          </cell>
          <cell r="C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row>
        <row r="138">
          <cell r="A138">
            <v>44926</v>
          </cell>
          <cell r="O138">
            <v>0</v>
          </cell>
          <cell r="P138">
            <v>0</v>
          </cell>
        </row>
        <row r="139">
          <cell r="A139">
            <v>45291</v>
          </cell>
          <cell r="O139">
            <v>0</v>
          </cell>
          <cell r="P139">
            <v>0</v>
          </cell>
        </row>
        <row r="140">
          <cell r="A140">
            <v>45657</v>
          </cell>
          <cell r="O140">
            <v>0</v>
          </cell>
          <cell r="P140">
            <v>0</v>
          </cell>
        </row>
      </sheetData>
      <sheetData sheetId="11"/>
      <sheetData sheetId="12" refreshError="1"/>
      <sheetData sheetId="13"/>
      <sheetData sheetId="14"/>
      <sheetData sheetId="15"/>
      <sheetData sheetId="16"/>
      <sheetData sheetId="17">
        <row r="13">
          <cell r="A13">
            <v>2016</v>
          </cell>
          <cell r="B13">
            <v>2331931.7999999998</v>
          </cell>
          <cell r="C13">
            <v>1488934.57</v>
          </cell>
          <cell r="D13">
            <v>7866.58</v>
          </cell>
          <cell r="E13">
            <v>4410135.3899999997</v>
          </cell>
          <cell r="F13">
            <v>80600.69</v>
          </cell>
          <cell r="G13">
            <v>3128977.93</v>
          </cell>
          <cell r="H13">
            <v>20697.28</v>
          </cell>
          <cell r="I13">
            <v>1593137</v>
          </cell>
        </row>
        <row r="14">
          <cell r="A14">
            <v>2017</v>
          </cell>
          <cell r="B14">
            <v>2469390.67</v>
          </cell>
          <cell r="C14">
            <v>2198880.2400000002</v>
          </cell>
          <cell r="D14">
            <v>7838.89</v>
          </cell>
          <cell r="E14">
            <v>5167053.3899999997</v>
          </cell>
          <cell r="F14">
            <v>87594.9</v>
          </cell>
          <cell r="G14">
            <v>3701862.49</v>
          </cell>
          <cell r="H14">
            <v>12187.27</v>
          </cell>
          <cell r="I14">
            <v>2030020</v>
          </cell>
        </row>
        <row r="15">
          <cell r="A15">
            <v>2018</v>
          </cell>
          <cell r="B15">
            <v>2516382.1800000002</v>
          </cell>
          <cell r="C15">
            <v>2602442.8199999998</v>
          </cell>
          <cell r="D15">
            <v>7700.91</v>
          </cell>
          <cell r="E15">
            <v>5366087.9400000004</v>
          </cell>
          <cell r="F15">
            <v>82669.59</v>
          </cell>
          <cell r="G15">
            <v>3831447.06</v>
          </cell>
          <cell r="H15">
            <v>11017.74</v>
          </cell>
          <cell r="I15">
            <v>2392309</v>
          </cell>
        </row>
        <row r="16">
          <cell r="A16">
            <v>2019</v>
          </cell>
          <cell r="B16">
            <v>2570934.6</v>
          </cell>
          <cell r="C16">
            <v>2970237.14</v>
          </cell>
          <cell r="D16">
            <v>7632.7</v>
          </cell>
          <cell r="E16">
            <v>5525512.2800000003</v>
          </cell>
          <cell r="F16">
            <v>73530.27</v>
          </cell>
          <cell r="G16">
            <v>3971186.58</v>
          </cell>
          <cell r="H16">
            <v>25739.52</v>
          </cell>
          <cell r="I16">
            <v>2807490</v>
          </cell>
        </row>
        <row r="17">
          <cell r="A17">
            <v>2020</v>
          </cell>
          <cell r="B17">
            <v>2674536.2000000002</v>
          </cell>
          <cell r="C17">
            <v>3337246.95</v>
          </cell>
          <cell r="D17">
            <v>7364.1</v>
          </cell>
          <cell r="E17">
            <v>5599072.0899999999</v>
          </cell>
          <cell r="F17">
            <v>73029.52</v>
          </cell>
          <cell r="G17">
            <v>4004387.14</v>
          </cell>
          <cell r="H17">
            <v>25791.119999999999</v>
          </cell>
          <cell r="I17">
            <v>3161591</v>
          </cell>
        </row>
        <row r="18">
          <cell r="A18">
            <v>2021</v>
          </cell>
          <cell r="B18">
            <v>2740562.61</v>
          </cell>
          <cell r="C18">
            <v>3609551.93</v>
          </cell>
          <cell r="D18">
            <v>7239.04</v>
          </cell>
          <cell r="E18">
            <v>5739601.5899999999</v>
          </cell>
          <cell r="F18">
            <v>73329.86</v>
          </cell>
          <cell r="G18">
            <v>4026529.64</v>
          </cell>
          <cell r="H18">
            <v>16445.27</v>
          </cell>
          <cell r="I18">
            <v>3535741</v>
          </cell>
        </row>
        <row r="19">
          <cell r="A19">
            <v>2022</v>
          </cell>
          <cell r="B19">
            <v>2772180.19</v>
          </cell>
          <cell r="C19">
            <v>3770434.65</v>
          </cell>
          <cell r="D19">
            <v>7097.92</v>
          </cell>
          <cell r="E19">
            <v>5870260.4000000004</v>
          </cell>
          <cell r="F19">
            <v>70558.259999999995</v>
          </cell>
          <cell r="G19">
            <v>3938712.3</v>
          </cell>
          <cell r="H19">
            <v>7262.38</v>
          </cell>
          <cell r="I19">
            <v>3769246</v>
          </cell>
        </row>
        <row r="20">
          <cell r="A20">
            <v>2023</v>
          </cell>
          <cell r="B20">
            <v>2835064.64</v>
          </cell>
          <cell r="C20">
            <v>4061057.32</v>
          </cell>
          <cell r="D20">
            <v>6946.83</v>
          </cell>
          <cell r="E20">
            <v>5910584.7800000003</v>
          </cell>
          <cell r="F20">
            <v>69282.11</v>
          </cell>
          <cell r="G20">
            <v>3813512.71</v>
          </cell>
          <cell r="H20">
            <v>5497.32</v>
          </cell>
          <cell r="I20">
            <v>3946062</v>
          </cell>
        </row>
        <row r="21">
          <cell r="A21">
            <v>2024</v>
          </cell>
          <cell r="B21">
            <v>2742427.69</v>
          </cell>
          <cell r="C21">
            <v>4099060.02</v>
          </cell>
          <cell r="D21">
            <v>6792.87</v>
          </cell>
          <cell r="E21">
            <v>5972719.6900000004</v>
          </cell>
          <cell r="F21">
            <v>61316.26</v>
          </cell>
          <cell r="G21">
            <v>3691291.76</v>
          </cell>
          <cell r="H21">
            <v>124</v>
          </cell>
          <cell r="I21">
            <v>4240486</v>
          </cell>
        </row>
        <row r="22">
          <cell r="A22">
            <v>2025</v>
          </cell>
          <cell r="B22">
            <v>2674029.69</v>
          </cell>
          <cell r="C22">
            <v>4145496.45</v>
          </cell>
          <cell r="D22">
            <v>6633.8</v>
          </cell>
          <cell r="E22">
            <v>5966330.4800000004</v>
          </cell>
          <cell r="F22">
            <v>60526</v>
          </cell>
          <cell r="G22">
            <v>3483168.21</v>
          </cell>
          <cell r="H22">
            <v>0</v>
          </cell>
          <cell r="I22">
            <v>4303622</v>
          </cell>
        </row>
        <row r="23">
          <cell r="A23">
            <v>2026</v>
          </cell>
          <cell r="B23">
            <v>2613760.6800000002</v>
          </cell>
          <cell r="C23">
            <v>4358036.54</v>
          </cell>
          <cell r="D23">
            <v>6471.98</v>
          </cell>
          <cell r="E23">
            <v>5882587.7699999996</v>
          </cell>
          <cell r="F23">
            <v>59655.44</v>
          </cell>
          <cell r="G23">
            <v>3234268.83</v>
          </cell>
          <cell r="H23">
            <v>0</v>
          </cell>
          <cell r="I23">
            <v>4350212</v>
          </cell>
        </row>
        <row r="24">
          <cell r="A24">
            <v>2027</v>
          </cell>
          <cell r="B24">
            <v>2461989.0099999998</v>
          </cell>
          <cell r="C24">
            <v>4373473.17</v>
          </cell>
          <cell r="D24">
            <v>6307.79</v>
          </cell>
          <cell r="E24">
            <v>5676893.4299999997</v>
          </cell>
          <cell r="F24">
            <v>58695.86</v>
          </cell>
          <cell r="G24">
            <v>3113218.4</v>
          </cell>
          <cell r="H24">
            <v>0</v>
          </cell>
          <cell r="I24">
            <v>4490229</v>
          </cell>
        </row>
        <row r="25">
          <cell r="A25">
            <v>2028</v>
          </cell>
          <cell r="B25">
            <v>2311604.02</v>
          </cell>
          <cell r="C25">
            <v>4313776.57</v>
          </cell>
          <cell r="D25">
            <v>6140.53</v>
          </cell>
          <cell r="E25">
            <v>5602939.6399999997</v>
          </cell>
          <cell r="F25">
            <v>57641.7</v>
          </cell>
          <cell r="G25">
            <v>2982149.01</v>
          </cell>
          <cell r="H25">
            <v>0</v>
          </cell>
          <cell r="I25">
            <v>4454196</v>
          </cell>
        </row>
        <row r="26">
          <cell r="A26">
            <v>2029</v>
          </cell>
          <cell r="B26">
            <v>2247051.92</v>
          </cell>
          <cell r="C26">
            <v>4272015.2300000004</v>
          </cell>
          <cell r="D26">
            <v>5972.78</v>
          </cell>
          <cell r="E26">
            <v>5361121.57</v>
          </cell>
          <cell r="F26">
            <v>56492.45</v>
          </cell>
          <cell r="G26">
            <v>2773438.32</v>
          </cell>
          <cell r="H26">
            <v>0</v>
          </cell>
          <cell r="I26">
            <v>4377766</v>
          </cell>
        </row>
        <row r="27">
          <cell r="A27">
            <v>2030</v>
          </cell>
          <cell r="B27">
            <v>2161584.5699999998</v>
          </cell>
          <cell r="C27">
            <v>4227849.2</v>
          </cell>
          <cell r="D27">
            <v>5799.52</v>
          </cell>
          <cell r="E27">
            <v>5155156.47</v>
          </cell>
          <cell r="F27">
            <v>55246.400000000001</v>
          </cell>
          <cell r="G27">
            <v>2687798.25</v>
          </cell>
          <cell r="H27">
            <v>0</v>
          </cell>
          <cell r="I27">
            <v>4335024</v>
          </cell>
        </row>
        <row r="28">
          <cell r="A28">
            <v>2031</v>
          </cell>
          <cell r="B28">
            <v>2061666.31</v>
          </cell>
          <cell r="C28">
            <v>4126550.68</v>
          </cell>
          <cell r="D28">
            <v>5617.6</v>
          </cell>
          <cell r="E28">
            <v>5017408</v>
          </cell>
          <cell r="F28">
            <v>53910.44</v>
          </cell>
          <cell r="G28">
            <v>2574560.9500000002</v>
          </cell>
          <cell r="H28">
            <v>0</v>
          </cell>
          <cell r="I28">
            <v>4276310</v>
          </cell>
        </row>
        <row r="29">
          <cell r="A29">
            <v>2032</v>
          </cell>
          <cell r="B29">
            <v>1966746.27</v>
          </cell>
          <cell r="C29">
            <v>4116442.28</v>
          </cell>
          <cell r="D29">
            <v>5419.47</v>
          </cell>
          <cell r="E29">
            <v>4829277.32</v>
          </cell>
          <cell r="F29">
            <v>52481.41</v>
          </cell>
          <cell r="G29">
            <v>2538521.44</v>
          </cell>
          <cell r="H29">
            <v>0</v>
          </cell>
          <cell r="I29">
            <v>4176531</v>
          </cell>
        </row>
        <row r="30">
          <cell r="A30">
            <v>2033</v>
          </cell>
          <cell r="B30">
            <v>1878007.25</v>
          </cell>
          <cell r="C30">
            <v>4130315.33</v>
          </cell>
          <cell r="D30">
            <v>5200.3900000000003</v>
          </cell>
          <cell r="E30">
            <v>4648844.5599999996</v>
          </cell>
          <cell r="F30">
            <v>50957.99</v>
          </cell>
          <cell r="G30">
            <v>2515605.86</v>
          </cell>
          <cell r="H30">
            <v>0</v>
          </cell>
          <cell r="I30">
            <v>4156981</v>
          </cell>
        </row>
        <row r="31">
          <cell r="A31">
            <v>2034</v>
          </cell>
          <cell r="B31">
            <v>1826235.83</v>
          </cell>
          <cell r="C31">
            <v>4038009.62</v>
          </cell>
          <cell r="D31">
            <v>4962.5</v>
          </cell>
          <cell r="E31">
            <v>4399777.79</v>
          </cell>
          <cell r="F31">
            <v>49324.17</v>
          </cell>
          <cell r="G31">
            <v>2420959.3199999998</v>
          </cell>
          <cell r="H31">
            <v>0</v>
          </cell>
          <cell r="I31">
            <v>4170487</v>
          </cell>
        </row>
        <row r="32">
          <cell r="A32">
            <v>2035</v>
          </cell>
          <cell r="B32">
            <v>1739496.28</v>
          </cell>
          <cell r="C32">
            <v>3960469.37</v>
          </cell>
          <cell r="D32">
            <v>4704.7700000000004</v>
          </cell>
          <cell r="E32">
            <v>4215043.96</v>
          </cell>
          <cell r="F32">
            <v>47565.67</v>
          </cell>
          <cell r="G32">
            <v>2431941.83</v>
          </cell>
          <cell r="H32">
            <v>0</v>
          </cell>
          <cell r="I32">
            <v>4077616</v>
          </cell>
        </row>
        <row r="33">
          <cell r="A33">
            <v>2036</v>
          </cell>
          <cell r="B33">
            <v>1678358.15</v>
          </cell>
          <cell r="C33">
            <v>3898100.33</v>
          </cell>
          <cell r="D33">
            <v>4417.2299999999996</v>
          </cell>
          <cell r="E33">
            <v>4058541.89</v>
          </cell>
          <cell r="F33">
            <v>45688.61</v>
          </cell>
          <cell r="G33">
            <v>2402695.13</v>
          </cell>
          <cell r="H33">
            <v>0</v>
          </cell>
          <cell r="I33">
            <v>4017562</v>
          </cell>
        </row>
        <row r="34">
          <cell r="A34">
            <v>2037</v>
          </cell>
          <cell r="B34">
            <v>1600643.27</v>
          </cell>
          <cell r="C34">
            <v>3876825.76</v>
          </cell>
          <cell r="D34">
            <v>4102.49</v>
          </cell>
          <cell r="E34">
            <v>3871273.01</v>
          </cell>
          <cell r="F34">
            <v>43685.91</v>
          </cell>
          <cell r="G34">
            <v>2428181.5</v>
          </cell>
          <cell r="H34">
            <v>0</v>
          </cell>
          <cell r="I34">
            <v>3951736</v>
          </cell>
        </row>
        <row r="35">
          <cell r="A35">
            <v>2038</v>
          </cell>
          <cell r="B35">
            <v>1519877.51</v>
          </cell>
          <cell r="C35">
            <v>3904309.83</v>
          </cell>
          <cell r="D35">
            <v>3767.41</v>
          </cell>
          <cell r="E35">
            <v>3751359.88</v>
          </cell>
          <cell r="F35">
            <v>41572.120000000003</v>
          </cell>
          <cell r="G35">
            <v>2385175.39</v>
          </cell>
          <cell r="H35">
            <v>0</v>
          </cell>
          <cell r="I35">
            <v>3916968</v>
          </cell>
        </row>
        <row r="36">
          <cell r="A36">
            <v>2039</v>
          </cell>
          <cell r="B36">
            <v>1465167.33</v>
          </cell>
          <cell r="C36">
            <v>3875566.1</v>
          </cell>
          <cell r="D36">
            <v>3420.16</v>
          </cell>
          <cell r="E36">
            <v>3667835.93</v>
          </cell>
          <cell r="F36">
            <v>39371.129999999997</v>
          </cell>
          <cell r="G36">
            <v>2366135.56</v>
          </cell>
          <cell r="H36">
            <v>0</v>
          </cell>
          <cell r="I36">
            <v>3908557</v>
          </cell>
        </row>
        <row r="37">
          <cell r="A37">
            <v>2040</v>
          </cell>
          <cell r="B37">
            <v>1376809.3</v>
          </cell>
          <cell r="C37">
            <v>3804321.83</v>
          </cell>
          <cell r="D37">
            <v>3065.05</v>
          </cell>
          <cell r="E37">
            <v>3476500.65</v>
          </cell>
          <cell r="F37">
            <v>37084.9</v>
          </cell>
          <cell r="G37">
            <v>2331330.86</v>
          </cell>
          <cell r="H37">
            <v>0</v>
          </cell>
          <cell r="I37">
            <v>3877513</v>
          </cell>
        </row>
        <row r="38">
          <cell r="A38">
            <v>2041</v>
          </cell>
          <cell r="B38">
            <v>1297749.22</v>
          </cell>
          <cell r="C38">
            <v>3721193.69</v>
          </cell>
          <cell r="D38">
            <v>2709.77</v>
          </cell>
          <cell r="E38">
            <v>3369154.06</v>
          </cell>
          <cell r="F38">
            <v>34722.57</v>
          </cell>
          <cell r="G38">
            <v>2278829.9700000002</v>
          </cell>
          <cell r="H38">
            <v>0</v>
          </cell>
          <cell r="I38">
            <v>3798769</v>
          </cell>
        </row>
        <row r="39">
          <cell r="A39">
            <v>2042</v>
          </cell>
          <cell r="B39">
            <v>1246284.3700000001</v>
          </cell>
          <cell r="C39">
            <v>3548562.76</v>
          </cell>
          <cell r="D39">
            <v>2359.7600000000002</v>
          </cell>
          <cell r="E39">
            <v>3210022.74</v>
          </cell>
          <cell r="F39">
            <v>32259.16</v>
          </cell>
          <cell r="G39">
            <v>2205217.66</v>
          </cell>
          <cell r="H39">
            <v>0</v>
          </cell>
          <cell r="I39">
            <v>3700404</v>
          </cell>
        </row>
        <row r="40">
          <cell r="A40">
            <v>2043</v>
          </cell>
          <cell r="B40">
            <v>1176870.29</v>
          </cell>
          <cell r="C40">
            <v>3535125.82</v>
          </cell>
          <cell r="D40">
            <v>2017.25</v>
          </cell>
          <cell r="E40">
            <v>3061491.37</v>
          </cell>
          <cell r="F40">
            <v>29710.6</v>
          </cell>
          <cell r="G40">
            <v>2106561.35</v>
          </cell>
          <cell r="H40">
            <v>0</v>
          </cell>
          <cell r="I40">
            <v>3533067</v>
          </cell>
        </row>
        <row r="41">
          <cell r="A41">
            <v>2044</v>
          </cell>
          <cell r="B41">
            <v>1112211.42</v>
          </cell>
          <cell r="C41">
            <v>3406308.46</v>
          </cell>
          <cell r="D41">
            <v>1696.07</v>
          </cell>
          <cell r="E41">
            <v>2857208.91</v>
          </cell>
          <cell r="F41">
            <v>27122.19</v>
          </cell>
          <cell r="G41">
            <v>2031625.55</v>
          </cell>
          <cell r="H41">
            <v>0</v>
          </cell>
          <cell r="I41">
            <v>3489995</v>
          </cell>
        </row>
        <row r="42">
          <cell r="A42">
            <v>2045</v>
          </cell>
          <cell r="B42">
            <v>1041477.66</v>
          </cell>
          <cell r="C42">
            <v>3247045.58</v>
          </cell>
          <cell r="D42">
            <v>1402.6</v>
          </cell>
          <cell r="E42">
            <v>2669751.92</v>
          </cell>
          <cell r="F42">
            <v>24526.65</v>
          </cell>
          <cell r="G42">
            <v>1872149.51</v>
          </cell>
          <cell r="H42">
            <v>0</v>
          </cell>
          <cell r="I42">
            <v>3371613</v>
          </cell>
        </row>
        <row r="43">
          <cell r="A43">
            <v>2046</v>
          </cell>
          <cell r="B43">
            <v>933756.88</v>
          </cell>
          <cell r="C43">
            <v>3135673.19</v>
          </cell>
          <cell r="D43">
            <v>1140.2</v>
          </cell>
          <cell r="E43">
            <v>2551937.69</v>
          </cell>
          <cell r="F43">
            <v>21922.27</v>
          </cell>
          <cell r="G43">
            <v>1715354</v>
          </cell>
          <cell r="H43">
            <v>0</v>
          </cell>
          <cell r="I43">
            <v>3189933</v>
          </cell>
        </row>
        <row r="44">
          <cell r="A44">
            <v>2047</v>
          </cell>
          <cell r="B44">
            <v>858027.01</v>
          </cell>
          <cell r="C44">
            <v>2961477.02</v>
          </cell>
          <cell r="D44">
            <v>910.56</v>
          </cell>
          <cell r="E44">
            <v>2330954.69</v>
          </cell>
          <cell r="F44">
            <v>19312.14</v>
          </cell>
          <cell r="G44">
            <v>1595056.17</v>
          </cell>
          <cell r="H44">
            <v>0</v>
          </cell>
          <cell r="I44">
            <v>3055037</v>
          </cell>
        </row>
        <row r="45">
          <cell r="A45">
            <v>2048</v>
          </cell>
          <cell r="B45">
            <v>768211.96</v>
          </cell>
          <cell r="C45">
            <v>2830954.84</v>
          </cell>
          <cell r="D45">
            <v>712.47</v>
          </cell>
          <cell r="E45">
            <v>2129604.52</v>
          </cell>
          <cell r="F45">
            <v>16765.259999999998</v>
          </cell>
          <cell r="G45">
            <v>1460058.72</v>
          </cell>
          <cell r="H45">
            <v>0</v>
          </cell>
          <cell r="I45">
            <v>2891671</v>
          </cell>
        </row>
        <row r="46">
          <cell r="A46">
            <v>2049</v>
          </cell>
          <cell r="B46">
            <v>707259.06</v>
          </cell>
          <cell r="C46">
            <v>2635043.89</v>
          </cell>
          <cell r="D46">
            <v>545.64</v>
          </cell>
          <cell r="E46">
            <v>1980958.72</v>
          </cell>
          <cell r="F46">
            <v>14314.75</v>
          </cell>
          <cell r="G46">
            <v>1247856.8799999999</v>
          </cell>
          <cell r="H46">
            <v>0</v>
          </cell>
          <cell r="I46">
            <v>2732368</v>
          </cell>
        </row>
        <row r="47">
          <cell r="A47">
            <v>2050</v>
          </cell>
          <cell r="B47">
            <v>644066.39</v>
          </cell>
          <cell r="C47">
            <v>2445964.42</v>
          </cell>
          <cell r="D47">
            <v>407.74</v>
          </cell>
          <cell r="E47">
            <v>1823760.46</v>
          </cell>
          <cell r="F47">
            <v>11996.79</v>
          </cell>
          <cell r="G47">
            <v>1112734.22</v>
          </cell>
          <cell r="H47">
            <v>0</v>
          </cell>
          <cell r="I47">
            <v>2545711</v>
          </cell>
        </row>
        <row r="48">
          <cell r="A48">
            <v>2051</v>
          </cell>
          <cell r="B48">
            <v>593274.84</v>
          </cell>
          <cell r="C48">
            <v>2259429.11</v>
          </cell>
          <cell r="D48">
            <v>298.8</v>
          </cell>
          <cell r="E48">
            <v>1691340.88</v>
          </cell>
          <cell r="F48">
            <v>9879.51</v>
          </cell>
          <cell r="G48">
            <v>1013835.63</v>
          </cell>
          <cell r="H48">
            <v>0</v>
          </cell>
          <cell r="I48">
            <v>2362682</v>
          </cell>
        </row>
        <row r="49">
          <cell r="A49">
            <v>2052</v>
          </cell>
          <cell r="B49">
            <v>536021.79</v>
          </cell>
          <cell r="C49">
            <v>2043928.63</v>
          </cell>
          <cell r="D49">
            <v>213.86</v>
          </cell>
          <cell r="E49">
            <v>1545337.67</v>
          </cell>
          <cell r="F49">
            <v>7971.95</v>
          </cell>
          <cell r="G49">
            <v>874089.82</v>
          </cell>
          <cell r="H49">
            <v>0</v>
          </cell>
          <cell r="I49">
            <v>2159307</v>
          </cell>
        </row>
        <row r="50">
          <cell r="A50">
            <v>2053</v>
          </cell>
          <cell r="B50">
            <v>472252.32</v>
          </cell>
          <cell r="C50">
            <v>1866115.92</v>
          </cell>
          <cell r="D50">
            <v>149.6</v>
          </cell>
          <cell r="E50">
            <v>1388101.79</v>
          </cell>
          <cell r="F50">
            <v>6290.99</v>
          </cell>
          <cell r="G50">
            <v>779732.6</v>
          </cell>
          <cell r="H50">
            <v>0</v>
          </cell>
          <cell r="I50">
            <v>1930510</v>
          </cell>
        </row>
        <row r="51">
          <cell r="A51">
            <v>2054</v>
          </cell>
          <cell r="B51">
            <v>423274.08</v>
          </cell>
          <cell r="C51">
            <v>1646716.07</v>
          </cell>
          <cell r="D51">
            <v>102.41</v>
          </cell>
          <cell r="E51">
            <v>1253050.6200000001</v>
          </cell>
          <cell r="F51">
            <v>4861.4799999999996</v>
          </cell>
          <cell r="G51">
            <v>712759.74</v>
          </cell>
          <cell r="H51">
            <v>0</v>
          </cell>
          <cell r="I51">
            <v>1764982</v>
          </cell>
        </row>
        <row r="52">
          <cell r="A52">
            <v>2055</v>
          </cell>
          <cell r="B52">
            <v>381803.57</v>
          </cell>
          <cell r="C52">
            <v>1420084.9</v>
          </cell>
          <cell r="D52">
            <v>68.16</v>
          </cell>
          <cell r="E52">
            <v>1121684.47</v>
          </cell>
          <cell r="F52">
            <v>3674.97</v>
          </cell>
          <cell r="G52">
            <v>606347.82999999996</v>
          </cell>
          <cell r="H52">
            <v>0</v>
          </cell>
          <cell r="I52">
            <v>1558102</v>
          </cell>
        </row>
        <row r="53">
          <cell r="A53">
            <v>2056</v>
          </cell>
          <cell r="B53">
            <v>326916.28000000003</v>
          </cell>
          <cell r="C53">
            <v>1276023.98</v>
          </cell>
          <cell r="D53">
            <v>44.24</v>
          </cell>
          <cell r="E53">
            <v>1012327.87</v>
          </cell>
          <cell r="F53">
            <v>2716.22</v>
          </cell>
          <cell r="G53">
            <v>543368.06999999995</v>
          </cell>
          <cell r="H53">
            <v>0</v>
          </cell>
          <cell r="I53">
            <v>1352888</v>
          </cell>
        </row>
        <row r="54">
          <cell r="A54">
            <v>2057</v>
          </cell>
          <cell r="B54">
            <v>286236.71000000002</v>
          </cell>
          <cell r="C54">
            <v>1135355.74</v>
          </cell>
          <cell r="D54">
            <v>28.07</v>
          </cell>
          <cell r="E54">
            <v>889823.77</v>
          </cell>
          <cell r="F54">
            <v>1967.29</v>
          </cell>
          <cell r="G54">
            <v>456227.73</v>
          </cell>
          <cell r="H54">
            <v>0</v>
          </cell>
          <cell r="I54">
            <v>1223129</v>
          </cell>
        </row>
        <row r="55">
          <cell r="A55">
            <v>2058</v>
          </cell>
          <cell r="B55">
            <v>255729.57</v>
          </cell>
          <cell r="C55">
            <v>995705.05</v>
          </cell>
          <cell r="D55">
            <v>17.32</v>
          </cell>
          <cell r="E55">
            <v>764271.61</v>
          </cell>
          <cell r="F55">
            <v>1391.79</v>
          </cell>
          <cell r="G55">
            <v>376367.5</v>
          </cell>
          <cell r="H55">
            <v>0</v>
          </cell>
          <cell r="I55">
            <v>1087119</v>
          </cell>
        </row>
        <row r="56">
          <cell r="A56">
            <v>2059</v>
          </cell>
          <cell r="B56">
            <v>219314.27</v>
          </cell>
          <cell r="C56">
            <v>880176.79</v>
          </cell>
          <cell r="D56">
            <v>10.39</v>
          </cell>
          <cell r="E56">
            <v>673162.49</v>
          </cell>
          <cell r="F56">
            <v>960.32</v>
          </cell>
          <cell r="G56">
            <v>334020.11</v>
          </cell>
          <cell r="H56">
            <v>0</v>
          </cell>
          <cell r="I56">
            <v>956703</v>
          </cell>
        </row>
        <row r="57">
          <cell r="A57">
            <v>2060</v>
          </cell>
          <cell r="B57">
            <v>192853.66</v>
          </cell>
          <cell r="C57">
            <v>790150.22</v>
          </cell>
          <cell r="D57">
            <v>6.08</v>
          </cell>
          <cell r="E57">
            <v>604069.43000000005</v>
          </cell>
          <cell r="F57">
            <v>648.22</v>
          </cell>
          <cell r="G57">
            <v>296919.8</v>
          </cell>
          <cell r="H57">
            <v>0</v>
          </cell>
          <cell r="I57">
            <v>859264</v>
          </cell>
        </row>
        <row r="58">
          <cell r="A58">
            <v>2061</v>
          </cell>
          <cell r="B58">
            <v>171870.11</v>
          </cell>
          <cell r="C58">
            <v>719298.21</v>
          </cell>
          <cell r="D58">
            <v>3.44</v>
          </cell>
          <cell r="E58">
            <v>528374.57999999996</v>
          </cell>
          <cell r="F58">
            <v>426.89</v>
          </cell>
          <cell r="G58">
            <v>268267.88</v>
          </cell>
          <cell r="H58">
            <v>0</v>
          </cell>
          <cell r="I58">
            <v>777640</v>
          </cell>
        </row>
        <row r="59">
          <cell r="A59">
            <v>2062</v>
          </cell>
          <cell r="B59">
            <v>152637.93</v>
          </cell>
          <cell r="C59">
            <v>634642.67000000004</v>
          </cell>
          <cell r="D59">
            <v>1.91</v>
          </cell>
          <cell r="E59">
            <v>471170.71</v>
          </cell>
          <cell r="F59">
            <v>274.26</v>
          </cell>
          <cell r="G59">
            <v>244904.79</v>
          </cell>
          <cell r="H59">
            <v>0</v>
          </cell>
          <cell r="I59">
            <v>707996</v>
          </cell>
        </row>
        <row r="60">
          <cell r="A60">
            <v>2063</v>
          </cell>
          <cell r="B60">
            <v>136872.34</v>
          </cell>
          <cell r="C60">
            <v>578378.62</v>
          </cell>
          <cell r="D60">
            <v>1.05</v>
          </cell>
          <cell r="E60">
            <v>422448.19</v>
          </cell>
          <cell r="F60">
            <v>172.48</v>
          </cell>
          <cell r="G60">
            <v>225385.96</v>
          </cell>
          <cell r="H60">
            <v>0</v>
          </cell>
          <cell r="I60">
            <v>627434</v>
          </cell>
        </row>
        <row r="61">
          <cell r="A61">
            <v>2064</v>
          </cell>
          <cell r="B61">
            <v>122826.76</v>
          </cell>
          <cell r="C61">
            <v>528203.14</v>
          </cell>
          <cell r="D61">
            <v>0.56000000000000005</v>
          </cell>
          <cell r="E61">
            <v>377207.49</v>
          </cell>
          <cell r="F61">
            <v>105.84</v>
          </cell>
          <cell r="G61">
            <v>207869.45</v>
          </cell>
          <cell r="H61">
            <v>0</v>
          </cell>
          <cell r="I61">
            <v>571726</v>
          </cell>
        </row>
        <row r="62">
          <cell r="A62">
            <v>2065</v>
          </cell>
          <cell r="B62">
            <v>110328.4</v>
          </cell>
          <cell r="C62">
            <v>481885.71</v>
          </cell>
          <cell r="D62">
            <v>0.3</v>
          </cell>
          <cell r="E62">
            <v>338673.49</v>
          </cell>
          <cell r="F62">
            <v>63.27</v>
          </cell>
          <cell r="G62">
            <v>192318.77</v>
          </cell>
          <cell r="H62">
            <v>0</v>
          </cell>
          <cell r="I62">
            <v>520598</v>
          </cell>
        </row>
        <row r="63">
          <cell r="A63">
            <v>2066</v>
          </cell>
          <cell r="B63">
            <v>99253.36</v>
          </cell>
          <cell r="C63">
            <v>440418.27</v>
          </cell>
          <cell r="D63">
            <v>0.16</v>
          </cell>
          <cell r="E63">
            <v>304013.32</v>
          </cell>
          <cell r="F63">
            <v>37.21</v>
          </cell>
          <cell r="G63">
            <v>178116.84</v>
          </cell>
          <cell r="H63">
            <v>0</v>
          </cell>
          <cell r="I63">
            <v>474236</v>
          </cell>
        </row>
        <row r="64">
          <cell r="A64">
            <v>2067</v>
          </cell>
          <cell r="B64">
            <v>89463.32</v>
          </cell>
          <cell r="C64">
            <v>402948.19</v>
          </cell>
          <cell r="D64">
            <v>0.08</v>
          </cell>
          <cell r="E64">
            <v>272993.73</v>
          </cell>
          <cell r="F64">
            <v>21.49</v>
          </cell>
          <cell r="G64">
            <v>165063.96</v>
          </cell>
          <cell r="H64">
            <v>0</v>
          </cell>
          <cell r="I64">
            <v>431924</v>
          </cell>
        </row>
        <row r="65">
          <cell r="A65">
            <v>2068</v>
          </cell>
          <cell r="B65">
            <v>80817.320000000007</v>
          </cell>
          <cell r="C65">
            <v>369213.16</v>
          </cell>
          <cell r="D65">
            <v>0.04</v>
          </cell>
          <cell r="E65">
            <v>245279.57</v>
          </cell>
          <cell r="F65">
            <v>12.17</v>
          </cell>
          <cell r="G65">
            <v>152998.04</v>
          </cell>
          <cell r="H65">
            <v>0</v>
          </cell>
          <cell r="I65">
            <v>393866</v>
          </cell>
        </row>
        <row r="66">
          <cell r="A66">
            <v>2069</v>
          </cell>
          <cell r="B66">
            <v>73158.44</v>
          </cell>
          <cell r="C66">
            <v>338797.28</v>
          </cell>
          <cell r="D66">
            <v>0.02</v>
          </cell>
          <cell r="E66">
            <v>220561.53</v>
          </cell>
          <cell r="F66">
            <v>6.82</v>
          </cell>
          <cell r="G66">
            <v>141663.15</v>
          </cell>
          <cell r="H66">
            <v>0</v>
          </cell>
          <cell r="I66">
            <v>359530</v>
          </cell>
        </row>
        <row r="67">
          <cell r="A67">
            <v>2070</v>
          </cell>
          <cell r="B67">
            <v>66349.14</v>
          </cell>
          <cell r="C67">
            <v>311368.67</v>
          </cell>
          <cell r="D67">
            <v>0</v>
          </cell>
          <cell r="E67">
            <v>198620.94</v>
          </cell>
          <cell r="F67">
            <v>3.57</v>
          </cell>
          <cell r="G67">
            <v>130960.59</v>
          </cell>
          <cell r="H67">
            <v>0</v>
          </cell>
          <cell r="I67">
            <v>328593</v>
          </cell>
        </row>
        <row r="68">
          <cell r="A68">
            <v>2071</v>
          </cell>
          <cell r="B68">
            <v>60268.11</v>
          </cell>
          <cell r="C68">
            <v>286553.21999999997</v>
          </cell>
          <cell r="D68">
            <v>0</v>
          </cell>
          <cell r="E68">
            <v>179154.92</v>
          </cell>
          <cell r="F68">
            <v>1.89</v>
          </cell>
          <cell r="G68">
            <v>120856.05</v>
          </cell>
          <cell r="H68">
            <v>0</v>
          </cell>
          <cell r="I68">
            <v>300508</v>
          </cell>
        </row>
        <row r="69">
          <cell r="A69">
            <v>2072</v>
          </cell>
          <cell r="B69">
            <v>54811.65</v>
          </cell>
          <cell r="C69">
            <v>264088.08</v>
          </cell>
          <cell r="D69">
            <v>0</v>
          </cell>
          <cell r="E69">
            <v>161901.81</v>
          </cell>
          <cell r="F69">
            <v>0.97</v>
          </cell>
          <cell r="G69">
            <v>111249.15</v>
          </cell>
          <cell r="H69">
            <v>0</v>
          </cell>
          <cell r="I69">
            <v>275383</v>
          </cell>
        </row>
        <row r="70">
          <cell r="A70">
            <v>2073</v>
          </cell>
          <cell r="B70">
            <v>49876.23</v>
          </cell>
          <cell r="C70">
            <v>243727.63</v>
          </cell>
          <cell r="D70">
            <v>0</v>
          </cell>
          <cell r="E70">
            <v>146512.07</v>
          </cell>
          <cell r="F70">
            <v>0.41</v>
          </cell>
          <cell r="G70">
            <v>102116.31</v>
          </cell>
          <cell r="H70">
            <v>0</v>
          </cell>
          <cell r="I70">
            <v>252513</v>
          </cell>
        </row>
        <row r="71">
          <cell r="A71">
            <v>2074</v>
          </cell>
          <cell r="B71">
            <v>45384.33</v>
          </cell>
          <cell r="C71">
            <v>225178.1</v>
          </cell>
          <cell r="D71">
            <v>0</v>
          </cell>
          <cell r="E71">
            <v>132696.97</v>
          </cell>
          <cell r="F71">
            <v>0.13</v>
          </cell>
          <cell r="G71">
            <v>93409.64</v>
          </cell>
          <cell r="H71">
            <v>0</v>
          </cell>
          <cell r="I71">
            <v>231758</v>
          </cell>
        </row>
        <row r="72">
          <cell r="A72">
            <v>2075</v>
          </cell>
          <cell r="B72">
            <v>41262.33</v>
          </cell>
          <cell r="C72">
            <v>208137.46</v>
          </cell>
          <cell r="D72">
            <v>0</v>
          </cell>
          <cell r="E72">
            <v>120345.98</v>
          </cell>
          <cell r="F72">
            <v>7.0000000000000007E-2</v>
          </cell>
          <cell r="G72">
            <v>85046.5</v>
          </cell>
          <cell r="H72">
            <v>0</v>
          </cell>
          <cell r="I72">
            <v>212918</v>
          </cell>
        </row>
        <row r="73">
          <cell r="A73">
            <v>2076</v>
          </cell>
          <cell r="B73">
            <v>37488.83</v>
          </cell>
          <cell r="C73">
            <v>192389.37</v>
          </cell>
          <cell r="D73">
            <v>0</v>
          </cell>
          <cell r="E73">
            <v>109221.23</v>
          </cell>
          <cell r="F73">
            <v>0.04</v>
          </cell>
          <cell r="G73">
            <v>77041.149999999994</v>
          </cell>
          <cell r="H73">
            <v>0</v>
          </cell>
          <cell r="I73">
            <v>195469</v>
          </cell>
        </row>
        <row r="74">
          <cell r="A74">
            <v>2077</v>
          </cell>
          <cell r="B74">
            <v>34016.120000000003</v>
          </cell>
          <cell r="C74">
            <v>177778.94</v>
          </cell>
          <cell r="D74">
            <v>0</v>
          </cell>
          <cell r="E74">
            <v>99138.82</v>
          </cell>
          <cell r="F74">
            <v>0.02</v>
          </cell>
          <cell r="G74">
            <v>69473.75</v>
          </cell>
          <cell r="H74">
            <v>0</v>
          </cell>
          <cell r="I74">
            <v>179524</v>
          </cell>
        </row>
        <row r="75">
          <cell r="A75">
            <v>2078</v>
          </cell>
          <cell r="B75">
            <v>30794.53</v>
          </cell>
          <cell r="C75">
            <v>164142.66</v>
          </cell>
          <cell r="D75">
            <v>0</v>
          </cell>
          <cell r="E75">
            <v>89967.35</v>
          </cell>
          <cell r="F75">
            <v>0.01</v>
          </cell>
          <cell r="G75">
            <v>62292.86</v>
          </cell>
          <cell r="H75">
            <v>0</v>
          </cell>
          <cell r="I75">
            <v>164737</v>
          </cell>
        </row>
        <row r="76">
          <cell r="A76">
            <v>2079</v>
          </cell>
          <cell r="B76">
            <v>27807.43</v>
          </cell>
          <cell r="C76">
            <v>151345.84</v>
          </cell>
          <cell r="D76">
            <v>0</v>
          </cell>
          <cell r="E76">
            <v>81536.84</v>
          </cell>
          <cell r="F76">
            <v>0</v>
          </cell>
          <cell r="G76">
            <v>55514.91</v>
          </cell>
          <cell r="H76">
            <v>0</v>
          </cell>
          <cell r="I76">
            <v>150933</v>
          </cell>
        </row>
        <row r="77">
          <cell r="A77">
            <v>2080</v>
          </cell>
          <cell r="B77">
            <v>25058.62</v>
          </cell>
          <cell r="C77">
            <v>139251.74</v>
          </cell>
          <cell r="D77">
            <v>0</v>
          </cell>
          <cell r="E77">
            <v>73782.58</v>
          </cell>
          <cell r="F77">
            <v>0</v>
          </cell>
          <cell r="G77">
            <v>49236.92</v>
          </cell>
          <cell r="H77">
            <v>0</v>
          </cell>
          <cell r="I77">
            <v>138087</v>
          </cell>
        </row>
        <row r="78">
          <cell r="A78">
            <v>2081</v>
          </cell>
          <cell r="B78">
            <v>22526.36</v>
          </cell>
          <cell r="C78">
            <v>127665.1</v>
          </cell>
          <cell r="D78">
            <v>0</v>
          </cell>
          <cell r="E78">
            <v>66626.960000000006</v>
          </cell>
          <cell r="F78">
            <v>0</v>
          </cell>
          <cell r="G78">
            <v>43409.54</v>
          </cell>
          <cell r="H78">
            <v>0</v>
          </cell>
          <cell r="I78">
            <v>126107</v>
          </cell>
        </row>
        <row r="79">
          <cell r="A79">
            <v>2082</v>
          </cell>
          <cell r="B79">
            <v>20195.78</v>
          </cell>
          <cell r="C79">
            <v>116531.01</v>
          </cell>
          <cell r="D79">
            <v>0</v>
          </cell>
          <cell r="E79">
            <v>60035.02</v>
          </cell>
          <cell r="F79">
            <v>0</v>
          </cell>
          <cell r="G79">
            <v>38026.230000000003</v>
          </cell>
          <cell r="H79">
            <v>0</v>
          </cell>
          <cell r="I79">
            <v>114700</v>
          </cell>
        </row>
        <row r="80">
          <cell r="A80">
            <v>2083</v>
          </cell>
          <cell r="B80">
            <v>18039.919999999998</v>
          </cell>
          <cell r="C80">
            <v>105869.49</v>
          </cell>
          <cell r="D80">
            <v>0</v>
          </cell>
          <cell r="E80">
            <v>53898.71</v>
          </cell>
          <cell r="F80">
            <v>0</v>
          </cell>
          <cell r="G80">
            <v>33111.51</v>
          </cell>
          <cell r="H80">
            <v>0</v>
          </cell>
          <cell r="I80">
            <v>103810</v>
          </cell>
        </row>
        <row r="81">
          <cell r="A81">
            <v>2084</v>
          </cell>
          <cell r="B81">
            <v>16044.2</v>
          </cell>
          <cell r="C81">
            <v>95565.48</v>
          </cell>
          <cell r="D81">
            <v>0</v>
          </cell>
          <cell r="E81">
            <v>48130.81</v>
          </cell>
          <cell r="F81">
            <v>0</v>
          </cell>
          <cell r="G81">
            <v>28606.14</v>
          </cell>
          <cell r="H81">
            <v>0</v>
          </cell>
          <cell r="I81">
            <v>93405</v>
          </cell>
        </row>
        <row r="82">
          <cell r="A82">
            <v>2085</v>
          </cell>
          <cell r="B82">
            <v>14195.81</v>
          </cell>
          <cell r="C82">
            <v>85556.92</v>
          </cell>
          <cell r="D82">
            <v>0</v>
          </cell>
          <cell r="E82">
            <v>42731.37</v>
          </cell>
          <cell r="F82">
            <v>0</v>
          </cell>
          <cell r="G82">
            <v>24502.46</v>
          </cell>
          <cell r="H82">
            <v>0</v>
          </cell>
          <cell r="I82">
            <v>83451</v>
          </cell>
        </row>
        <row r="83">
          <cell r="A83">
            <v>2086</v>
          </cell>
          <cell r="B83">
            <v>12471.84</v>
          </cell>
          <cell r="C83">
            <v>75935.69</v>
          </cell>
          <cell r="D83">
            <v>0</v>
          </cell>
          <cell r="E83">
            <v>37681.800000000003</v>
          </cell>
          <cell r="F83">
            <v>0</v>
          </cell>
          <cell r="G83">
            <v>20831.36</v>
          </cell>
          <cell r="H83">
            <v>0</v>
          </cell>
          <cell r="I83">
            <v>74012</v>
          </cell>
        </row>
        <row r="84">
          <cell r="A84">
            <v>2087</v>
          </cell>
          <cell r="B84">
            <v>10876.25</v>
          </cell>
          <cell r="C84">
            <v>66698.509999999995</v>
          </cell>
          <cell r="D84">
            <v>0</v>
          </cell>
          <cell r="E84">
            <v>32988.33</v>
          </cell>
          <cell r="F84">
            <v>0</v>
          </cell>
          <cell r="G84">
            <v>17547.689999999999</v>
          </cell>
          <cell r="H84">
            <v>0</v>
          </cell>
          <cell r="I84">
            <v>65060</v>
          </cell>
        </row>
        <row r="85">
          <cell r="A85">
            <v>2088</v>
          </cell>
          <cell r="B85">
            <v>9409.15</v>
          </cell>
          <cell r="C85">
            <v>57873.93</v>
          </cell>
          <cell r="D85">
            <v>0</v>
          </cell>
          <cell r="E85">
            <v>28621.7</v>
          </cell>
          <cell r="F85">
            <v>0</v>
          </cell>
          <cell r="G85">
            <v>14615.84</v>
          </cell>
          <cell r="H85">
            <v>0</v>
          </cell>
          <cell r="I85">
            <v>56579</v>
          </cell>
        </row>
        <row r="86">
          <cell r="A86">
            <v>2089</v>
          </cell>
          <cell r="B86">
            <v>8044.5</v>
          </cell>
          <cell r="C86">
            <v>49626.69</v>
          </cell>
          <cell r="D86">
            <v>0</v>
          </cell>
          <cell r="E86">
            <v>24564.32</v>
          </cell>
          <cell r="F86">
            <v>0</v>
          </cell>
          <cell r="G86">
            <v>12051.77</v>
          </cell>
          <cell r="H86">
            <v>0</v>
          </cell>
          <cell r="I86">
            <v>48557</v>
          </cell>
        </row>
        <row r="87">
          <cell r="A87">
            <v>2090</v>
          </cell>
          <cell r="B87">
            <v>6793.7</v>
          </cell>
          <cell r="C87">
            <v>41967.43</v>
          </cell>
          <cell r="D87">
            <v>0</v>
          </cell>
          <cell r="E87">
            <v>20838.32</v>
          </cell>
          <cell r="F87">
            <v>0</v>
          </cell>
          <cell r="G87">
            <v>9815.23</v>
          </cell>
          <cell r="H87">
            <v>0</v>
          </cell>
          <cell r="I87">
            <v>41176</v>
          </cell>
        </row>
        <row r="88">
          <cell r="A88">
            <v>2091</v>
          </cell>
          <cell r="B88">
            <v>5663.8</v>
          </cell>
          <cell r="C88">
            <v>34940.050000000003</v>
          </cell>
          <cell r="D88">
            <v>0</v>
          </cell>
          <cell r="E88">
            <v>17431.82</v>
          </cell>
          <cell r="F88">
            <v>0</v>
          </cell>
          <cell r="G88">
            <v>7878.02</v>
          </cell>
          <cell r="H88">
            <v>0</v>
          </cell>
          <cell r="I88">
            <v>34390</v>
          </cell>
        </row>
        <row r="89">
          <cell r="A89">
            <v>2092</v>
          </cell>
          <cell r="B89">
            <v>4644.92</v>
          </cell>
          <cell r="C89">
            <v>28650.93</v>
          </cell>
          <cell r="D89">
            <v>0</v>
          </cell>
          <cell r="E89">
            <v>14374.67</v>
          </cell>
          <cell r="F89">
            <v>0</v>
          </cell>
          <cell r="G89">
            <v>6242.53</v>
          </cell>
          <cell r="H89">
            <v>0</v>
          </cell>
          <cell r="I89">
            <v>28237</v>
          </cell>
        </row>
        <row r="90">
          <cell r="A90">
            <v>2093</v>
          </cell>
          <cell r="B90">
            <v>3750.07</v>
          </cell>
          <cell r="C90">
            <v>23090.959999999999</v>
          </cell>
          <cell r="D90">
            <v>0</v>
          </cell>
          <cell r="E90">
            <v>11686.81</v>
          </cell>
          <cell r="F90">
            <v>0</v>
          </cell>
          <cell r="G90">
            <v>4865.7299999999996</v>
          </cell>
          <cell r="H90">
            <v>0</v>
          </cell>
          <cell r="I90">
            <v>22833</v>
          </cell>
        </row>
        <row r="91">
          <cell r="A91">
            <v>2094</v>
          </cell>
          <cell r="B91">
            <v>2979.81</v>
          </cell>
          <cell r="C91">
            <v>18277.349999999999</v>
          </cell>
          <cell r="D91">
            <v>0</v>
          </cell>
          <cell r="E91">
            <v>9342.3700000000008</v>
          </cell>
          <cell r="F91">
            <v>0</v>
          </cell>
          <cell r="G91">
            <v>3720.65</v>
          </cell>
          <cell r="H91">
            <v>0</v>
          </cell>
          <cell r="I91">
            <v>18181</v>
          </cell>
        </row>
        <row r="92">
          <cell r="A92">
            <v>2095</v>
          </cell>
          <cell r="B92">
            <v>2319.33</v>
          </cell>
          <cell r="C92">
            <v>14222.29</v>
          </cell>
          <cell r="D92">
            <v>0</v>
          </cell>
          <cell r="E92">
            <v>7340.42</v>
          </cell>
          <cell r="F92">
            <v>0</v>
          </cell>
          <cell r="G92">
            <v>2795.27</v>
          </cell>
          <cell r="H92">
            <v>0</v>
          </cell>
          <cell r="I92">
            <v>14160</v>
          </cell>
        </row>
      </sheetData>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SC Amort Schedule"/>
      <sheetName val="Calc of MRVA &amp; GL for expense"/>
      <sheetName val="Calc of MRVA &amp; GL for disclosur"/>
      <sheetName val="Discl Asset info from Client"/>
      <sheetName val="Qualified Pension - Expense"/>
      <sheetName val="Qualified Pension - Disclosure"/>
      <sheetName val="Qualified Pension - BS"/>
      <sheetName val="Get_Name_Ranges"/>
      <sheetName val="Expense Liability Input"/>
      <sheetName val="Disclosure Liability"/>
      <sheetName val="Cashflows"/>
    </sheetNames>
    <sheetDataSet>
      <sheetData sheetId="0">
        <row r="89">
          <cell r="C89">
            <v>281471417</v>
          </cell>
        </row>
        <row r="96">
          <cell r="C96">
            <v>89485418</v>
          </cell>
        </row>
        <row r="97">
          <cell r="C97">
            <v>-9769193</v>
          </cell>
        </row>
        <row r="106">
          <cell r="C106">
            <v>193333088</v>
          </cell>
        </row>
        <row r="124">
          <cell r="C124">
            <v>324413186</v>
          </cell>
        </row>
        <row r="141">
          <cell r="C141">
            <v>354179143</v>
          </cell>
        </row>
        <row r="158">
          <cell r="C158">
            <v>17339800</v>
          </cell>
        </row>
        <row r="175">
          <cell r="C175">
            <v>2542133</v>
          </cell>
        </row>
      </sheetData>
      <sheetData sheetId="1"/>
      <sheetData sheetId="2"/>
      <sheetData sheetId="3"/>
      <sheetData sheetId="4"/>
      <sheetData sheetId="5"/>
      <sheetData sheetId="6"/>
      <sheetData sheetId="7"/>
      <sheetData sheetId="8" refreshError="1"/>
      <sheetData sheetId="9">
        <row r="19">
          <cell r="B19">
            <v>203826984</v>
          </cell>
          <cell r="E19">
            <v>382044504</v>
          </cell>
          <cell r="H19">
            <v>358066243</v>
          </cell>
          <cell r="K19">
            <v>16488954</v>
          </cell>
        </row>
        <row r="34">
          <cell r="B34">
            <v>291960791</v>
          </cell>
        </row>
        <row r="49">
          <cell r="B49">
            <v>3129349</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SC Amort Schedule"/>
      <sheetName val="Calc of MRVA &amp; GL for expense"/>
      <sheetName val="Calc of MRVA &amp; GL for disclosur"/>
      <sheetName val="Discl Asset info from Client"/>
      <sheetName val="Qualified Pension - Expense"/>
      <sheetName val="Qualified Pension - Disclosure"/>
      <sheetName val="Qualified Pension - BS"/>
      <sheetName val="Get_Name_Ranges"/>
      <sheetName val="Expense Liability Input"/>
      <sheetName val="Disclosure Liability"/>
      <sheetName val="Cashflows"/>
    </sheetNames>
    <sheetDataSet>
      <sheetData sheetId="0">
        <row r="89">
          <cell r="C89">
            <v>281471417</v>
          </cell>
        </row>
        <row r="96">
          <cell r="C96">
            <v>89485418</v>
          </cell>
        </row>
        <row r="97">
          <cell r="C97">
            <v>-9769193</v>
          </cell>
        </row>
        <row r="106">
          <cell r="C106">
            <v>193333088</v>
          </cell>
        </row>
        <row r="124">
          <cell r="C124">
            <v>324413186</v>
          </cell>
        </row>
        <row r="141">
          <cell r="C141">
            <v>354179143</v>
          </cell>
        </row>
        <row r="158">
          <cell r="C158">
            <v>17339800</v>
          </cell>
        </row>
        <row r="175">
          <cell r="C175">
            <v>2542133</v>
          </cell>
        </row>
      </sheetData>
      <sheetData sheetId="1"/>
      <sheetData sheetId="2"/>
      <sheetData sheetId="3"/>
      <sheetData sheetId="4"/>
      <sheetData sheetId="5"/>
      <sheetData sheetId="6"/>
      <sheetData sheetId="7"/>
      <sheetData sheetId="8" refreshError="1"/>
      <sheetData sheetId="9">
        <row r="19">
          <cell r="B19">
            <v>203826984</v>
          </cell>
          <cell r="E19">
            <v>382044504</v>
          </cell>
          <cell r="H19">
            <v>358066243</v>
          </cell>
          <cell r="K19">
            <v>16488954</v>
          </cell>
        </row>
        <row r="34">
          <cell r="B34">
            <v>291960791</v>
          </cell>
        </row>
        <row r="49">
          <cell r="B49">
            <v>3129349</v>
          </cell>
        </row>
      </sheetData>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BudgetYr1 Calculations"/>
      <sheetName val="BudgetYr2 Calculations"/>
      <sheetName val="Exhibit Y1"/>
      <sheetName val="Exhibit Y2"/>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and Notes"/>
      <sheetName val="Summary p.1"/>
      <sheetName val="Funding p.2"/>
      <sheetName val="PowerPlan_CF Adj 2021 p.3"/>
      <sheetName val="PowerPlan_CF Adj 2022 p.3a"/>
      <sheetName val="PowerPlan_CF Adj 2023 p.3b"/>
      <sheetName val="PowerPlan_CF Adj 2024 p.3c"/>
      <sheetName val="PowerPlan_CF Adj 2025 p.3d"/>
      <sheetName val="Exhibit p.4-4c"/>
      <sheetName val="2021 act Calc p.5"/>
      <sheetName val="ppdata (2)"/>
      <sheetName val="PARAMETER SCREEN p.5a"/>
      <sheetName val="Cathy's Email p.5b"/>
      <sheetName val="Jeanne's email"/>
      <sheetName val="Pension Report UI_Expense"/>
      <sheetName val="Cash Flow Report UI"/>
      <sheetName val="Pension Report UI_Funding"/>
    </sheetNames>
    <sheetDataSet>
      <sheetData sheetId="0" refreshError="1"/>
      <sheetData sheetId="1">
        <row r="9">
          <cell r="B9">
            <v>924472</v>
          </cell>
        </row>
      </sheetData>
      <sheetData sheetId="2" refreshError="1"/>
      <sheetData sheetId="3">
        <row r="2">
          <cell r="A2">
            <v>2021</v>
          </cell>
        </row>
      </sheetData>
      <sheetData sheetId="4" refreshError="1"/>
      <sheetData sheetId="5" refreshError="1"/>
      <sheetData sheetId="6" refreshError="1"/>
      <sheetData sheetId="7" refreshError="1"/>
      <sheetData sheetId="8">
        <row r="1">
          <cell r="A1" t="str">
            <v>LG&amp;E &amp; KU Energy LLC</v>
          </cell>
          <cell r="B1"/>
          <cell r="C1"/>
          <cell r="D1"/>
          <cell r="E1"/>
          <cell r="F1"/>
          <cell r="G1"/>
          <cell r="H1"/>
          <cell r="I1"/>
        </row>
        <row r="2">
          <cell r="A2" t="str">
            <v>2021 Estimated ASC 715 Net Periodic Benefit Cost ("NPBC") For Postretirement Benefit Plan</v>
          </cell>
          <cell r="B2"/>
          <cell r="C2"/>
          <cell r="D2"/>
          <cell r="E2"/>
          <cell r="F2"/>
          <cell r="G2"/>
          <cell r="H2"/>
          <cell r="I2"/>
        </row>
        <row r="4">
          <cell r="B4" t="str">
            <v>p.1</v>
          </cell>
        </row>
        <row r="5">
          <cell r="A5"/>
          <cell r="B5" t="str">
            <v>Regulatory</v>
          </cell>
          <cell r="C5" t="str">
            <v>Regulatory</v>
          </cell>
          <cell r="D5" t="str">
            <v>Financial</v>
          </cell>
          <cell r="E5" t="str">
            <v>Financial</v>
          </cell>
          <cell r="F5"/>
          <cell r="G5" t="str">
            <v>Financial</v>
          </cell>
          <cell r="H5" t="str">
            <v>Consolidated</v>
          </cell>
          <cell r="I5" t="str">
            <v>Regulatory</v>
          </cell>
        </row>
        <row r="6">
          <cell r="A6"/>
          <cell r="B6" t="str">
            <v>Non-Union</v>
          </cell>
          <cell r="C6"/>
          <cell r="D6"/>
          <cell r="E6"/>
          <cell r="F6"/>
          <cell r="G6" t="str">
            <v>WKE Union</v>
          </cell>
          <cell r="H6"/>
          <cell r="I6"/>
        </row>
        <row r="7">
          <cell r="A7"/>
          <cell r="B7" t="str">
            <v>LG&amp;E</v>
          </cell>
          <cell r="C7" t="str">
            <v>KU</v>
          </cell>
          <cell r="D7" t="str">
            <v>ServCo</v>
          </cell>
          <cell r="E7" t="str">
            <v>LPI/WKE NU</v>
          </cell>
          <cell r="F7" t="str">
            <v>Total</v>
          </cell>
          <cell r="G7"/>
          <cell r="H7" t="str">
            <v>US GAAP</v>
          </cell>
          <cell r="I7" t="str">
            <v>ServCo</v>
          </cell>
        </row>
        <row r="8">
          <cell r="A8" t="str">
            <v>Service cost</v>
          </cell>
          <cell r="B8">
            <v>924472</v>
          </cell>
          <cell r="C8">
            <v>1152789</v>
          </cell>
          <cell r="D8">
            <v>1994507</v>
          </cell>
          <cell r="E8">
            <v>0</v>
          </cell>
          <cell r="F8">
            <v>4071768</v>
          </cell>
          <cell r="G8">
            <v>0</v>
          </cell>
          <cell r="H8">
            <v>4071768</v>
          </cell>
          <cell r="I8">
            <v>1994507</v>
          </cell>
        </row>
        <row r="9">
          <cell r="A9" t="str">
            <v>Interest cost</v>
          </cell>
          <cell r="B9">
            <v>2596350</v>
          </cell>
          <cell r="C9">
            <v>2279165</v>
          </cell>
          <cell r="D9">
            <v>2006709</v>
          </cell>
          <cell r="E9">
            <v>33357</v>
          </cell>
          <cell r="F9">
            <v>6915581</v>
          </cell>
          <cell r="G9">
            <v>1109</v>
          </cell>
          <cell r="H9">
            <v>6916690</v>
          </cell>
          <cell r="I9">
            <v>2006709</v>
          </cell>
        </row>
        <row r="10">
          <cell r="A10" t="str">
            <v>Expected return on assets</v>
          </cell>
          <cell r="B10">
            <v>-848958</v>
          </cell>
          <cell r="C10">
            <v>-3148049</v>
          </cell>
          <cell r="D10">
            <v>-4378865</v>
          </cell>
          <cell r="E10">
            <v>-269659</v>
          </cell>
          <cell r="F10">
            <v>-8645531</v>
          </cell>
          <cell r="G10">
            <v>0</v>
          </cell>
          <cell r="H10">
            <v>-8645531</v>
          </cell>
          <cell r="I10">
            <v>-4378865</v>
          </cell>
        </row>
        <row r="11">
          <cell r="A11" t="str">
            <v>Amortizations:</v>
          </cell>
          <cell r="B11"/>
          <cell r="C11"/>
          <cell r="D11"/>
          <cell r="E11"/>
          <cell r="F11"/>
          <cell r="G11"/>
          <cell r="H11"/>
          <cell r="I11"/>
        </row>
        <row r="12">
          <cell r="A12" t="str">
            <v>Transition</v>
          </cell>
          <cell r="B12">
            <v>0</v>
          </cell>
          <cell r="C12">
            <v>0</v>
          </cell>
          <cell r="D12">
            <v>0</v>
          </cell>
          <cell r="E12">
            <v>0</v>
          </cell>
          <cell r="F12">
            <v>0</v>
          </cell>
          <cell r="G12">
            <v>0</v>
          </cell>
          <cell r="H12">
            <v>0</v>
          </cell>
          <cell r="I12">
            <v>0</v>
          </cell>
        </row>
        <row r="13">
          <cell r="A13" t="str">
            <v>Prior service cost</v>
          </cell>
          <cell r="B13">
            <v>537870</v>
          </cell>
          <cell r="C13">
            <v>408388</v>
          </cell>
          <cell r="D13">
            <v>403354</v>
          </cell>
          <cell r="E13">
            <v>5487</v>
          </cell>
          <cell r="F13">
            <v>1355099</v>
          </cell>
          <cell r="G13">
            <v>0</v>
          </cell>
          <cell r="H13">
            <v>1355099</v>
          </cell>
          <cell r="I13">
            <v>403354</v>
          </cell>
        </row>
        <row r="14">
          <cell r="A14" t="str">
            <v>(Gain)/loss</v>
          </cell>
          <cell r="B14">
            <v>0</v>
          </cell>
          <cell r="C14">
            <v>0</v>
          </cell>
          <cell r="D14">
            <v>0</v>
          </cell>
          <cell r="E14">
            <v>0</v>
          </cell>
          <cell r="F14">
            <v>0</v>
          </cell>
          <cell r="G14">
            <v>-5259</v>
          </cell>
          <cell r="H14">
            <v>-5259</v>
          </cell>
          <cell r="I14">
            <v>0</v>
          </cell>
        </row>
        <row r="15">
          <cell r="A15" t="str">
            <v>ASC 715 NPBC</v>
          </cell>
          <cell r="B15">
            <v>3209734</v>
          </cell>
          <cell r="C15">
            <v>692293</v>
          </cell>
          <cell r="D15">
            <v>25705</v>
          </cell>
          <cell r="E15">
            <v>-230815</v>
          </cell>
          <cell r="F15">
            <v>3696917</v>
          </cell>
          <cell r="G15">
            <v>-4150</v>
          </cell>
          <cell r="H15">
            <v>3692767</v>
          </cell>
          <cell r="I15">
            <v>25705</v>
          </cell>
        </row>
        <row r="25">
          <cell r="A25" t="str">
            <v>LG&amp;E &amp; KU Energy LLC</v>
          </cell>
          <cell r="B25"/>
          <cell r="C25"/>
          <cell r="D25"/>
          <cell r="E25"/>
          <cell r="F25"/>
          <cell r="G25"/>
          <cell r="H25"/>
          <cell r="I25"/>
        </row>
        <row r="26">
          <cell r="A26" t="str">
            <v>2022 Estimated ASC 715 Net Periodic Benefit Cost ("NPBC") For Postretirement Benefit Plan</v>
          </cell>
          <cell r="B26"/>
          <cell r="C26"/>
          <cell r="D26"/>
          <cell r="E26"/>
          <cell r="F26"/>
          <cell r="G26"/>
          <cell r="H26"/>
          <cell r="I26"/>
        </row>
        <row r="28">
          <cell r="B28" t="str">
            <v>p.1</v>
          </cell>
        </row>
        <row r="29">
          <cell r="A29"/>
          <cell r="B29" t="str">
            <v>Regulatory</v>
          </cell>
          <cell r="C29" t="str">
            <v>Regulatory</v>
          </cell>
          <cell r="D29" t="str">
            <v>Financial</v>
          </cell>
          <cell r="E29" t="str">
            <v>Financial</v>
          </cell>
          <cell r="F29"/>
          <cell r="G29" t="str">
            <v>Financial</v>
          </cell>
          <cell r="H29" t="str">
            <v>Consolidated</v>
          </cell>
          <cell r="I29" t="str">
            <v>Regulatory</v>
          </cell>
        </row>
        <row r="30">
          <cell r="A30"/>
          <cell r="B30" t="str">
            <v>Non-Union</v>
          </cell>
          <cell r="C30"/>
          <cell r="D30"/>
          <cell r="E30"/>
          <cell r="F30"/>
          <cell r="G30" t="str">
            <v>WKE Union</v>
          </cell>
          <cell r="H30"/>
          <cell r="I30"/>
        </row>
        <row r="31">
          <cell r="A31"/>
          <cell r="B31" t="str">
            <v>LG&amp;E</v>
          </cell>
          <cell r="C31" t="str">
            <v>KU</v>
          </cell>
          <cell r="D31" t="str">
            <v>ServCo</v>
          </cell>
          <cell r="E31" t="str">
            <v>LPI/WKE NU</v>
          </cell>
          <cell r="F31" t="str">
            <v>Total</v>
          </cell>
          <cell r="G31"/>
          <cell r="H31" t="str">
            <v>US GAAP</v>
          </cell>
          <cell r="I31" t="str">
            <v>ServCo</v>
          </cell>
        </row>
        <row r="32">
          <cell r="A32" t="str">
            <v>Service cost</v>
          </cell>
          <cell r="B32">
            <v>900355</v>
          </cell>
          <cell r="C32">
            <v>1122716</v>
          </cell>
          <cell r="D32">
            <v>1942477</v>
          </cell>
          <cell r="E32">
            <v>0</v>
          </cell>
          <cell r="F32">
            <v>3965548</v>
          </cell>
          <cell r="G32">
            <v>0</v>
          </cell>
          <cell r="H32">
            <v>3965548</v>
          </cell>
          <cell r="I32">
            <v>1942477</v>
          </cell>
        </row>
        <row r="33">
          <cell r="A33" t="str">
            <v>Interest cost</v>
          </cell>
          <cell r="B33">
            <v>2496275</v>
          </cell>
          <cell r="C33">
            <v>2246033</v>
          </cell>
          <cell r="D33">
            <v>2026096</v>
          </cell>
          <cell r="E33">
            <v>31838</v>
          </cell>
          <cell r="F33">
            <v>6800242</v>
          </cell>
          <cell r="G33">
            <v>470</v>
          </cell>
          <cell r="H33">
            <v>6800712</v>
          </cell>
          <cell r="I33">
            <v>2026096</v>
          </cell>
        </row>
        <row r="34">
          <cell r="A34" t="str">
            <v>Expected return on assets</v>
          </cell>
          <cell r="B34">
            <v>-764242</v>
          </cell>
          <cell r="C34">
            <v>-3100412</v>
          </cell>
          <cell r="D34">
            <v>-4472425</v>
          </cell>
          <cell r="E34">
            <v>-284090</v>
          </cell>
          <cell r="F34">
            <v>-8621169</v>
          </cell>
          <cell r="G34">
            <v>0</v>
          </cell>
          <cell r="H34">
            <v>-8621169</v>
          </cell>
          <cell r="I34">
            <v>-4472425</v>
          </cell>
        </row>
        <row r="35">
          <cell r="A35" t="str">
            <v>Amortizations:</v>
          </cell>
          <cell r="B35"/>
          <cell r="C35"/>
          <cell r="D35"/>
          <cell r="E35"/>
          <cell r="F35"/>
          <cell r="G35"/>
          <cell r="H35"/>
          <cell r="I35"/>
        </row>
        <row r="36">
          <cell r="A36" t="str">
            <v>Transition</v>
          </cell>
          <cell r="B36">
            <v>0</v>
          </cell>
          <cell r="C36">
            <v>0</v>
          </cell>
          <cell r="D36">
            <v>0</v>
          </cell>
          <cell r="E36">
            <v>0</v>
          </cell>
          <cell r="F36">
            <v>0</v>
          </cell>
          <cell r="G36">
            <v>0</v>
          </cell>
          <cell r="H36">
            <v>0</v>
          </cell>
          <cell r="I36">
            <v>0</v>
          </cell>
        </row>
        <row r="37">
          <cell r="A37" t="str">
            <v>Prior service cost</v>
          </cell>
          <cell r="B37">
            <v>537870</v>
          </cell>
          <cell r="C37">
            <v>408388</v>
          </cell>
          <cell r="D37">
            <v>403354</v>
          </cell>
          <cell r="E37">
            <v>5487</v>
          </cell>
          <cell r="F37">
            <v>1355099</v>
          </cell>
          <cell r="G37">
            <v>0</v>
          </cell>
          <cell r="H37">
            <v>1355099</v>
          </cell>
          <cell r="I37">
            <v>403354</v>
          </cell>
        </row>
        <row r="38">
          <cell r="A38" t="str">
            <v>(Gain)/loss</v>
          </cell>
          <cell r="B38">
            <v>0</v>
          </cell>
          <cell r="C38">
            <v>0</v>
          </cell>
          <cell r="D38">
            <v>0</v>
          </cell>
          <cell r="E38">
            <v>0</v>
          </cell>
          <cell r="F38">
            <v>0</v>
          </cell>
          <cell r="G38">
            <v>-5024</v>
          </cell>
          <cell r="H38">
            <v>-5024</v>
          </cell>
          <cell r="I38">
            <v>0</v>
          </cell>
        </row>
        <row r="39">
          <cell r="A39" t="str">
            <v>ASC 715 NPBC</v>
          </cell>
          <cell r="B39">
            <v>3170258</v>
          </cell>
          <cell r="C39">
            <v>676725</v>
          </cell>
          <cell r="D39">
            <v>-100498</v>
          </cell>
          <cell r="E39">
            <v>-246765</v>
          </cell>
          <cell r="F39">
            <v>3499720</v>
          </cell>
          <cell r="G39">
            <v>-4554</v>
          </cell>
          <cell r="H39">
            <v>3495166</v>
          </cell>
          <cell r="I39">
            <v>-100498</v>
          </cell>
        </row>
        <row r="48">
          <cell r="A48" t="str">
            <v>7. These accounting projections are based on the January 1, 2020 valuation results provided on May 1, 2020. Except where noted above, the description of the data, assumptions, methods, plan provisions, and limitations as set forth in the accounting valuation results cover letter provided on May 1, 2020 should be considered part of these results. Please see the attached letter for a description of all other assumptions and methods used in this analysis.</v>
          </cell>
          <cell r="B48"/>
          <cell r="C48"/>
          <cell r="D48"/>
          <cell r="E48"/>
          <cell r="F48"/>
          <cell r="G48"/>
          <cell r="H48"/>
          <cell r="I48"/>
        </row>
        <row r="49">
          <cell r="A49"/>
          <cell r="B49"/>
          <cell r="C49"/>
          <cell r="D49"/>
          <cell r="E49"/>
          <cell r="F49"/>
          <cell r="G49"/>
          <cell r="H49"/>
          <cell r="I49"/>
        </row>
        <row r="50">
          <cell r="A50" t="str">
            <v>LG&amp;E &amp; KU Energy LLC</v>
          </cell>
          <cell r="B50"/>
          <cell r="C50"/>
          <cell r="D50"/>
          <cell r="E50"/>
          <cell r="F50"/>
          <cell r="G50"/>
          <cell r="H50"/>
          <cell r="I50"/>
        </row>
        <row r="51">
          <cell r="A51" t="str">
            <v>2023 Estimated ASC 715 Net Periodic Benefit Cost ("NPBC") For Postretirement Benefit Plan</v>
          </cell>
          <cell r="B51"/>
          <cell r="C51"/>
          <cell r="D51"/>
          <cell r="E51"/>
          <cell r="F51"/>
          <cell r="G51"/>
          <cell r="H51"/>
          <cell r="I51"/>
        </row>
        <row r="53">
          <cell r="B53" t="str">
            <v>p.1</v>
          </cell>
        </row>
        <row r="54">
          <cell r="A54"/>
          <cell r="B54" t="str">
            <v>Regulatory</v>
          </cell>
          <cell r="C54" t="str">
            <v>Regulatory</v>
          </cell>
          <cell r="D54" t="str">
            <v>Financial</v>
          </cell>
          <cell r="E54" t="str">
            <v>Financial</v>
          </cell>
          <cell r="F54"/>
          <cell r="G54" t="str">
            <v>Financial</v>
          </cell>
          <cell r="H54" t="str">
            <v>Consolidated</v>
          </cell>
          <cell r="I54" t="str">
            <v>Regulatory</v>
          </cell>
        </row>
        <row r="55">
          <cell r="A55"/>
          <cell r="B55" t="str">
            <v>Non-Union</v>
          </cell>
          <cell r="C55"/>
          <cell r="D55"/>
          <cell r="E55"/>
          <cell r="F55"/>
          <cell r="G55" t="str">
            <v>WKE Union</v>
          </cell>
          <cell r="H55"/>
          <cell r="I55"/>
        </row>
        <row r="56">
          <cell r="A56"/>
          <cell r="B56" t="str">
            <v>LG&amp;E</v>
          </cell>
          <cell r="C56" t="str">
            <v>KU</v>
          </cell>
          <cell r="D56" t="str">
            <v>ServCo</v>
          </cell>
          <cell r="E56" t="str">
            <v>LPI/WKE NU</v>
          </cell>
          <cell r="F56" t="str">
            <v>Total</v>
          </cell>
          <cell r="G56"/>
          <cell r="H56" t="str">
            <v>US GAAP</v>
          </cell>
          <cell r="I56" t="str">
            <v>ServCo</v>
          </cell>
        </row>
        <row r="57">
          <cell r="A57" t="str">
            <v>Service cost</v>
          </cell>
          <cell r="B57">
            <v>876867</v>
          </cell>
          <cell r="C57">
            <v>1093427</v>
          </cell>
          <cell r="D57">
            <v>1891804</v>
          </cell>
          <cell r="E57">
            <v>0</v>
          </cell>
          <cell r="F57">
            <v>3862098</v>
          </cell>
          <cell r="G57">
            <v>0</v>
          </cell>
          <cell r="H57">
            <v>3862098</v>
          </cell>
          <cell r="I57">
            <v>1891804</v>
          </cell>
        </row>
        <row r="58">
          <cell r="A58" t="str">
            <v>Interest cost</v>
          </cell>
          <cell r="B58">
            <v>2397717</v>
          </cell>
          <cell r="C58">
            <v>2206170</v>
          </cell>
          <cell r="D58">
            <v>2037236</v>
          </cell>
          <cell r="E58">
            <v>30343</v>
          </cell>
          <cell r="F58">
            <v>6671466</v>
          </cell>
          <cell r="G58">
            <v>126</v>
          </cell>
          <cell r="H58">
            <v>6671592</v>
          </cell>
          <cell r="I58">
            <v>2037236</v>
          </cell>
        </row>
        <row r="59">
          <cell r="A59" t="str">
            <v>Expected return on assets</v>
          </cell>
          <cell r="B59">
            <v>-674473</v>
          </cell>
          <cell r="C59">
            <v>-3043378</v>
          </cell>
          <cell r="D59">
            <v>-4565003</v>
          </cell>
          <cell r="E59">
            <v>-299715</v>
          </cell>
          <cell r="F59">
            <v>-8582569</v>
          </cell>
          <cell r="G59">
            <v>0</v>
          </cell>
          <cell r="H59">
            <v>-8582569</v>
          </cell>
          <cell r="I59">
            <v>-4565003</v>
          </cell>
        </row>
        <row r="60">
          <cell r="A60" t="str">
            <v>Amortizations:</v>
          </cell>
          <cell r="B60"/>
          <cell r="C60"/>
          <cell r="D60"/>
          <cell r="E60"/>
          <cell r="F60"/>
          <cell r="G60"/>
          <cell r="H60"/>
          <cell r="I60"/>
        </row>
        <row r="61">
          <cell r="A61" t="str">
            <v>Transition</v>
          </cell>
          <cell r="B61">
            <v>0</v>
          </cell>
          <cell r="C61">
            <v>0</v>
          </cell>
          <cell r="D61">
            <v>0</v>
          </cell>
          <cell r="E61">
            <v>0</v>
          </cell>
          <cell r="F61">
            <v>0</v>
          </cell>
          <cell r="G61">
            <v>0</v>
          </cell>
          <cell r="H61">
            <v>0</v>
          </cell>
          <cell r="I61">
            <v>0</v>
          </cell>
        </row>
        <row r="62">
          <cell r="A62" t="str">
            <v>Prior service cost</v>
          </cell>
          <cell r="B62">
            <v>537870</v>
          </cell>
          <cell r="C62">
            <v>408388</v>
          </cell>
          <cell r="D62">
            <v>403354</v>
          </cell>
          <cell r="E62">
            <v>5487</v>
          </cell>
          <cell r="F62">
            <v>1355099</v>
          </cell>
          <cell r="G62">
            <v>0</v>
          </cell>
          <cell r="H62">
            <v>1355099</v>
          </cell>
          <cell r="I62">
            <v>403354</v>
          </cell>
        </row>
        <row r="63">
          <cell r="A63" t="str">
            <v>(Gain)/loss</v>
          </cell>
          <cell r="B63">
            <v>0</v>
          </cell>
          <cell r="C63">
            <v>0</v>
          </cell>
          <cell r="D63">
            <v>0</v>
          </cell>
          <cell r="E63">
            <v>0</v>
          </cell>
          <cell r="F63">
            <v>0</v>
          </cell>
          <cell r="G63">
            <v>-4761</v>
          </cell>
          <cell r="H63">
            <v>-4761</v>
          </cell>
          <cell r="I63">
            <v>0</v>
          </cell>
        </row>
        <row r="64">
          <cell r="A64" t="str">
            <v>ASC 715 NPBC</v>
          </cell>
          <cell r="B64">
            <v>3137981</v>
          </cell>
          <cell r="C64">
            <v>664607</v>
          </cell>
          <cell r="D64">
            <v>-232609</v>
          </cell>
          <cell r="E64">
            <v>-263885</v>
          </cell>
          <cell r="F64">
            <v>3306094</v>
          </cell>
          <cell r="G64">
            <v>-4635</v>
          </cell>
          <cell r="H64">
            <v>3301459</v>
          </cell>
          <cell r="I64">
            <v>-232609</v>
          </cell>
        </row>
        <row r="74">
          <cell r="A74" t="str">
            <v>LG&amp;E &amp; KU Energy LLC</v>
          </cell>
          <cell r="B74"/>
          <cell r="C74"/>
          <cell r="D74"/>
          <cell r="E74"/>
          <cell r="F74"/>
          <cell r="G74"/>
          <cell r="H74"/>
          <cell r="I74"/>
        </row>
        <row r="75">
          <cell r="A75" t="str">
            <v>2024 Estimated ASC 715 Net Periodic Benefit Cost ("NPBC") For Postretirement Benefit Plan</v>
          </cell>
          <cell r="B75"/>
          <cell r="C75"/>
          <cell r="D75"/>
          <cell r="E75"/>
          <cell r="F75"/>
          <cell r="G75"/>
          <cell r="H75"/>
          <cell r="I75"/>
        </row>
        <row r="77">
          <cell r="B77" t="str">
            <v>p.1</v>
          </cell>
        </row>
        <row r="78">
          <cell r="A78"/>
          <cell r="B78" t="str">
            <v>Regulatory</v>
          </cell>
          <cell r="C78" t="str">
            <v>Regulatory</v>
          </cell>
          <cell r="D78" t="str">
            <v>Financial</v>
          </cell>
          <cell r="E78" t="str">
            <v>Financial</v>
          </cell>
          <cell r="F78"/>
          <cell r="G78" t="str">
            <v>Financial</v>
          </cell>
          <cell r="H78" t="str">
            <v>Consolidated</v>
          </cell>
          <cell r="I78" t="str">
            <v>Regulatory</v>
          </cell>
        </row>
        <row r="79">
          <cell r="A79"/>
          <cell r="B79" t="str">
            <v>Non-Union</v>
          </cell>
          <cell r="C79"/>
          <cell r="D79"/>
          <cell r="E79"/>
          <cell r="F79"/>
          <cell r="G79" t="str">
            <v>WKE Union</v>
          </cell>
          <cell r="H79"/>
          <cell r="I79"/>
        </row>
        <row r="80">
          <cell r="A80"/>
          <cell r="B80" t="str">
            <v>LG&amp;E</v>
          </cell>
          <cell r="C80" t="str">
            <v>KU</v>
          </cell>
          <cell r="D80" t="str">
            <v>ServCo</v>
          </cell>
          <cell r="E80" t="str">
            <v>LPI/WKE NU</v>
          </cell>
          <cell r="F80" t="str">
            <v>Total</v>
          </cell>
          <cell r="G80"/>
          <cell r="H80" t="str">
            <v>US GAAP</v>
          </cell>
          <cell r="I80" t="str">
            <v>ServCo</v>
          </cell>
        </row>
        <row r="81">
          <cell r="A81" t="str">
            <v>Service cost</v>
          </cell>
          <cell r="B81">
            <v>859970</v>
          </cell>
          <cell r="C81">
            <v>1076618</v>
          </cell>
          <cell r="D81">
            <v>1859034</v>
          </cell>
          <cell r="E81">
            <v>0</v>
          </cell>
          <cell r="F81">
            <v>3795622</v>
          </cell>
          <cell r="G81">
            <v>0</v>
          </cell>
          <cell r="H81">
            <v>3795622</v>
          </cell>
          <cell r="I81">
            <v>1859034</v>
          </cell>
        </row>
        <row r="82">
          <cell r="A82" t="str">
            <v>Interest cost</v>
          </cell>
          <cell r="B82">
            <v>2356340</v>
          </cell>
          <cell r="C82">
            <v>2203218</v>
          </cell>
          <cell r="D82">
            <v>2086206</v>
          </cell>
          <cell r="E82">
            <v>29535</v>
          </cell>
          <cell r="F82">
            <v>6675299</v>
          </cell>
          <cell r="G82">
            <v>30</v>
          </cell>
          <cell r="H82">
            <v>6675329</v>
          </cell>
          <cell r="I82">
            <v>2086206</v>
          </cell>
        </row>
        <row r="83">
          <cell r="A83" t="str">
            <v>Expected return on assets</v>
          </cell>
          <cell r="B83">
            <v>-581795</v>
          </cell>
          <cell r="C83">
            <v>-2978960</v>
          </cell>
          <cell r="D83">
            <v>-4659958</v>
          </cell>
          <cell r="E83">
            <v>-316816</v>
          </cell>
          <cell r="F83">
            <v>-8537529</v>
          </cell>
          <cell r="G83">
            <v>0</v>
          </cell>
          <cell r="H83">
            <v>-8537529</v>
          </cell>
          <cell r="I83">
            <v>-4659958</v>
          </cell>
        </row>
        <row r="84">
          <cell r="A84" t="str">
            <v>Amortizations:</v>
          </cell>
          <cell r="B84"/>
          <cell r="C84"/>
          <cell r="D84"/>
          <cell r="E84"/>
          <cell r="F84"/>
          <cell r="G84"/>
          <cell r="H84"/>
          <cell r="I84"/>
        </row>
        <row r="85">
          <cell r="A85" t="str">
            <v>Transition</v>
          </cell>
          <cell r="B85">
            <v>0</v>
          </cell>
          <cell r="C85">
            <v>0</v>
          </cell>
          <cell r="D85">
            <v>0</v>
          </cell>
          <cell r="E85">
            <v>0</v>
          </cell>
          <cell r="F85">
            <v>0</v>
          </cell>
          <cell r="G85">
            <v>0</v>
          </cell>
          <cell r="H85">
            <v>0</v>
          </cell>
          <cell r="I85">
            <v>0</v>
          </cell>
        </row>
        <row r="86">
          <cell r="A86" t="str">
            <v>Prior service cost</v>
          </cell>
          <cell r="B86">
            <v>649952</v>
          </cell>
          <cell r="C86">
            <v>498799</v>
          </cell>
          <cell r="D86">
            <v>497155</v>
          </cell>
          <cell r="E86">
            <v>6700</v>
          </cell>
          <cell r="F86">
            <v>1652606</v>
          </cell>
          <cell r="G86">
            <v>0</v>
          </cell>
          <cell r="H86">
            <v>1652606</v>
          </cell>
          <cell r="I86">
            <v>497155</v>
          </cell>
        </row>
        <row r="87">
          <cell r="A87" t="str">
            <v>(Gain)/loss</v>
          </cell>
          <cell r="B87">
            <v>0</v>
          </cell>
          <cell r="C87">
            <v>0</v>
          </cell>
          <cell r="D87">
            <v>0</v>
          </cell>
          <cell r="E87">
            <v>0</v>
          </cell>
          <cell r="F87">
            <v>0</v>
          </cell>
          <cell r="G87">
            <v>-4421</v>
          </cell>
          <cell r="H87">
            <v>-4421</v>
          </cell>
          <cell r="I87">
            <v>0</v>
          </cell>
        </row>
        <row r="88">
          <cell r="A88" t="str">
            <v>ASC 715 NPBC</v>
          </cell>
          <cell r="B88">
            <v>3284467</v>
          </cell>
          <cell r="C88">
            <v>799675</v>
          </cell>
          <cell r="D88">
            <v>-217563</v>
          </cell>
          <cell r="E88">
            <v>-280581</v>
          </cell>
          <cell r="F88">
            <v>3585998</v>
          </cell>
          <cell r="G88">
            <v>-4391</v>
          </cell>
          <cell r="H88">
            <v>3581607</v>
          </cell>
          <cell r="I88">
            <v>-217563</v>
          </cell>
        </row>
        <row r="100">
          <cell r="A100" t="str">
            <v>LG&amp;E &amp; KU Energy LLC</v>
          </cell>
          <cell r="B100"/>
          <cell r="C100"/>
          <cell r="D100"/>
          <cell r="E100"/>
          <cell r="F100"/>
          <cell r="G100"/>
          <cell r="H100"/>
          <cell r="I100"/>
        </row>
        <row r="101">
          <cell r="A101" t="str">
            <v>2025 Estimated ASC 715 Net Periodic Benefit Cost ("NPBC") For Postretirement Benefit Plan</v>
          </cell>
          <cell r="B101"/>
          <cell r="C101"/>
          <cell r="D101"/>
          <cell r="E101"/>
          <cell r="F101"/>
          <cell r="G101"/>
          <cell r="H101"/>
          <cell r="I101"/>
        </row>
        <row r="103">
          <cell r="B103" t="str">
            <v>p.1</v>
          </cell>
        </row>
        <row r="104">
          <cell r="A104"/>
          <cell r="B104" t="str">
            <v>Regulatory</v>
          </cell>
          <cell r="C104" t="str">
            <v>Regulatory</v>
          </cell>
          <cell r="D104" t="str">
            <v>Financial</v>
          </cell>
          <cell r="E104" t="str">
            <v>Financial</v>
          </cell>
          <cell r="F104"/>
          <cell r="G104" t="str">
            <v>Financial</v>
          </cell>
          <cell r="H104" t="str">
            <v>Consolidated</v>
          </cell>
          <cell r="I104" t="str">
            <v>Regulatory</v>
          </cell>
        </row>
        <row r="105">
          <cell r="A105"/>
          <cell r="B105" t="str">
            <v>Non-Union</v>
          </cell>
          <cell r="C105"/>
          <cell r="D105"/>
          <cell r="E105"/>
          <cell r="F105"/>
          <cell r="G105" t="str">
            <v>WKE Union</v>
          </cell>
          <cell r="H105"/>
          <cell r="I105"/>
        </row>
        <row r="106">
          <cell r="A106"/>
          <cell r="B106" t="str">
            <v>LG&amp;E</v>
          </cell>
          <cell r="C106" t="str">
            <v>KU</v>
          </cell>
          <cell r="D106" t="str">
            <v>ServCo</v>
          </cell>
          <cell r="E106" t="str">
            <v>LPI/WKE NU</v>
          </cell>
          <cell r="F106" t="str">
            <v>Total</v>
          </cell>
          <cell r="G106"/>
          <cell r="H106" t="str">
            <v>US GAAP</v>
          </cell>
          <cell r="I106" t="str">
            <v>ServCo</v>
          </cell>
        </row>
        <row r="107">
          <cell r="A107" t="str">
            <v>Service cost</v>
          </cell>
          <cell r="B107">
            <v>837536</v>
          </cell>
          <cell r="C107">
            <v>1048532</v>
          </cell>
          <cell r="D107">
            <v>1810538</v>
          </cell>
          <cell r="E107">
            <v>0</v>
          </cell>
          <cell r="F107">
            <v>3696606</v>
          </cell>
          <cell r="G107">
            <v>0</v>
          </cell>
          <cell r="H107">
            <v>3696606</v>
          </cell>
          <cell r="I107">
            <v>1810538</v>
          </cell>
        </row>
        <row r="108">
          <cell r="A108" t="str">
            <v>Interest cost</v>
          </cell>
          <cell r="B108">
            <v>2267983</v>
          </cell>
          <cell r="C108">
            <v>2156227</v>
          </cell>
          <cell r="D108">
            <v>2088908</v>
          </cell>
          <cell r="E108">
            <v>28235</v>
          </cell>
          <cell r="F108">
            <v>6541353</v>
          </cell>
          <cell r="G108">
            <v>3</v>
          </cell>
          <cell r="H108">
            <v>6541356</v>
          </cell>
          <cell r="I108">
            <v>2088908</v>
          </cell>
        </row>
        <row r="109">
          <cell r="A109" t="str">
            <v>Expected return on assets</v>
          </cell>
          <cell r="B109">
            <v>-488324</v>
          </cell>
          <cell r="C109">
            <v>-2911608</v>
          </cell>
          <cell r="D109">
            <v>-4761338</v>
          </cell>
          <cell r="E109">
            <v>-335405</v>
          </cell>
          <cell r="F109">
            <v>-8496675</v>
          </cell>
          <cell r="G109">
            <v>0</v>
          </cell>
          <cell r="H109">
            <v>-8496675</v>
          </cell>
          <cell r="I109">
            <v>-4761338</v>
          </cell>
        </row>
        <row r="110">
          <cell r="A110" t="str">
            <v>Amortizations:</v>
          </cell>
          <cell r="B110"/>
          <cell r="C110"/>
          <cell r="D110"/>
          <cell r="E110"/>
          <cell r="F110"/>
          <cell r="G110"/>
          <cell r="H110"/>
          <cell r="I110"/>
        </row>
        <row r="111">
          <cell r="A111" t="str">
            <v>Transition</v>
          </cell>
          <cell r="B111">
            <v>0</v>
          </cell>
          <cell r="C111">
            <v>0</v>
          </cell>
          <cell r="D111">
            <v>0</v>
          </cell>
          <cell r="E111">
            <v>0</v>
          </cell>
          <cell r="F111">
            <v>0</v>
          </cell>
          <cell r="G111">
            <v>0</v>
          </cell>
          <cell r="H111">
            <v>0</v>
          </cell>
          <cell r="I111">
            <v>0</v>
          </cell>
        </row>
        <row r="112">
          <cell r="A112" t="str">
            <v>Prior service cost</v>
          </cell>
          <cell r="B112">
            <v>649952</v>
          </cell>
          <cell r="C112">
            <v>498799</v>
          </cell>
          <cell r="D112">
            <v>497155</v>
          </cell>
          <cell r="E112">
            <v>6700</v>
          </cell>
          <cell r="F112">
            <v>1652606</v>
          </cell>
          <cell r="G112">
            <v>0</v>
          </cell>
          <cell r="H112">
            <v>1652606</v>
          </cell>
          <cell r="I112">
            <v>497155</v>
          </cell>
        </row>
        <row r="113">
          <cell r="A113" t="str">
            <v>(Gain)/loss</v>
          </cell>
          <cell r="B113">
            <v>0</v>
          </cell>
          <cell r="C113">
            <v>0</v>
          </cell>
          <cell r="D113">
            <v>0</v>
          </cell>
          <cell r="E113">
            <v>0</v>
          </cell>
          <cell r="F113">
            <v>0</v>
          </cell>
          <cell r="G113">
            <v>-4084</v>
          </cell>
          <cell r="H113">
            <v>-4084</v>
          </cell>
          <cell r="I113">
            <v>0</v>
          </cell>
        </row>
        <row r="114">
          <cell r="A114" t="str">
            <v>ASC 715 NPBC</v>
          </cell>
          <cell r="B114">
            <v>3267147</v>
          </cell>
          <cell r="C114">
            <v>791950</v>
          </cell>
          <cell r="D114">
            <v>-364737</v>
          </cell>
          <cell r="E114">
            <v>-300470</v>
          </cell>
          <cell r="F114">
            <v>3393890</v>
          </cell>
          <cell r="G114">
            <v>-4081</v>
          </cell>
          <cell r="H114">
            <v>3389809</v>
          </cell>
          <cell r="I114">
            <v>-364737</v>
          </cell>
        </row>
      </sheetData>
      <sheetData sheetId="9">
        <row r="9">
          <cell r="J9">
            <v>0.37380748585869189</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E028220\AppData\Local\Microsoft\Windows\INetCache\Content.Outlook\33LXUA83\Labor%20Allocation%20for%20Pension%20-%20FASB%20106%20Adjustments-2020.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P:\Budgeting%20and%20Forecasting\2021%20BP%20&amp;%20LTP\2021-2025%20Post%20Retirement%20Expense_BP-August%202020.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006.349497106479" createdVersion="6" refreshedVersion="6" minRefreshableVersion="3" recordCount="197" xr:uid="{C356B810-F441-4D16-B15C-8CBA95C6DE3C}">
  <cacheSource type="worksheet">
    <worksheetSource ref="A1:I198" sheet="ppdata" r:id="rId2"/>
  </cacheSource>
  <cacheFields count="9">
    <cacheField name="Company" numFmtId="0">
      <sharedItems containsSemiMixedTypes="0" containsString="0" containsNumber="1" containsInteger="1" minValue="4" maxValue="110" count="4">
        <n v="4"/>
        <n v="20"/>
        <n v="100"/>
        <n v="110"/>
      </sharedItems>
    </cacheField>
    <cacheField name="eo company" numFmtId="0">
      <sharedItems count="3">
        <s v="P00020: TOTAL LG&amp;E AND KU SERVICES COMPANY"/>
        <s v="P01000: TOTAL LGE UTILITY"/>
        <s v="P10040: TOTAL KU COMPANY"/>
      </sharedItems>
    </cacheField>
    <cacheField name="Acct type 1" numFmtId="0">
      <sharedItems count="9">
        <s v="PPLBFC: TOTAL CAPITAL"/>
        <s v="PPLBTC: TOTAL CLEARINGS"/>
        <s v="PPLETO: TOTAL OPERATING EXPENSE"/>
        <s v="PPLOIE: TOTAL OTHER INCOME AND EXPENSE"/>
        <s v="Other Balance Sheet"/>
        <s v="PPLBOC: CUSTOMER ACCOUNTS RECEIVABLE"/>
        <s v="PPLBOI: INTERCOMPANY ACCOUNTS RECEIVABLE"/>
        <s v="PPLCTL: TOTAL COST OF SALES"/>
        <s v="PPLBOP: PRELIMINARY SURVEY"/>
      </sharedItems>
    </cacheField>
    <cacheField name="ET " numFmtId="0">
      <sharedItems containsSemiMixedTypes="0" containsString="0" containsNumber="1" containsInteger="1" minValue="101" maxValue="125" count="6">
        <n v="101"/>
        <n v="120"/>
        <n v="102"/>
        <n v="110"/>
        <n v="125"/>
        <n v="115"/>
      </sharedItems>
    </cacheField>
    <cacheField name="ET 2" numFmtId="0">
      <sharedItems/>
    </cacheField>
    <cacheField name="Date" numFmtId="4">
      <sharedItems/>
    </cacheField>
    <cacheField name="Version" numFmtId="6">
      <sharedItems/>
    </cacheField>
    <cacheField name="Amt" numFmtId="0">
      <sharedItems containsSemiMixedTypes="0" containsString="0" containsNumber="1" minValue="-26203891.809999999" maxValue="38517967.350000001"/>
    </cacheField>
    <cacheField name="acct type" numFmtId="0">
      <sharedItems count="3">
        <s v="Bal Sh - Capital"/>
        <s v="Bal Sh - other"/>
        <s v="Income Statement"/>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rder, Tim" refreshedDate="44064.291911921297" createdVersion="6" refreshedVersion="6" minRefreshableVersion="3" recordCount="261" xr:uid="{F2300D05-206E-4BA1-A782-D55F9F8C89FE}">
  <cacheSource type="worksheet">
    <worksheetSource ref="A1:L262" sheet="ppdata" r:id="rId2"/>
  </cacheSource>
  <cacheFields count="12">
    <cacheField name="Company" numFmtId="0">
      <sharedItems containsSemiMixedTypes="0" containsString="0" containsNumber="1" containsInteger="1" minValue="4" maxValue="110" count="4">
        <n v="4"/>
        <n v="20"/>
        <n v="100"/>
        <n v="110"/>
      </sharedItems>
    </cacheField>
    <cacheField name="Officer" numFmtId="0">
      <sharedItems/>
    </cacheField>
    <cacheField name="LOB" numFmtId="0">
      <sharedItems/>
    </cacheField>
    <cacheField name="eo company" numFmtId="0">
      <sharedItems count="3">
        <s v="P00020: TOTAL LG&amp;E AND KU SERVICES COMPANY"/>
        <s v="P01000: TOTAL LGE UTILITY"/>
        <s v="P10040: TOTAL KU COMPANY"/>
      </sharedItems>
    </cacheField>
    <cacheField name="Acct type 1" numFmtId="0">
      <sharedItems count="6">
        <s v="PPLETO: TOTAL OPERATING EXPENSE"/>
        <s v="PPLBFC: TOTAL CAPITAL"/>
        <s v="PPLBTC: TOTAL CLEARINGS"/>
        <s v="PPLCTL: TOTAL COST OF SALES"/>
        <s v="PPLOIE: TOTAL OTHER INCOME AND EXPENSE"/>
        <s v="PPLBOC: CUSTOMER ACCOUNTS RECEIVABLE"/>
      </sharedItems>
    </cacheField>
    <cacheField name="ET " numFmtId="0">
      <sharedItems containsSemiMixedTypes="0" containsString="0" containsNumber="1" containsInteger="1" minValue="101" maxValue="175" count="5">
        <n v="101"/>
        <n v="175"/>
        <n v="102"/>
        <n v="110"/>
        <n v="120"/>
      </sharedItems>
    </cacheField>
    <cacheField name="ET 2" numFmtId="0">
      <sharedItems/>
    </cacheField>
    <cacheField name="ET 3" numFmtId="0">
      <sharedItems/>
    </cacheField>
    <cacheField name="Date" numFmtId="0">
      <sharedItems containsSemiMixedTypes="0" containsString="0" containsNumber="1" containsInteger="1" minValue="2021" maxValue="2021"/>
    </cacheField>
    <cacheField name="Version" numFmtId="0">
      <sharedItems/>
    </cacheField>
    <cacheField name="Amt" numFmtId="6">
      <sharedItems containsSemiMixedTypes="0" containsString="0" containsNumber="1" containsInteger="1" minValue="-3049704" maxValue="26012653"/>
    </cacheField>
    <cacheField name="acct type" numFmtId="0">
      <sharedItems count="3">
        <s v="Income Statement"/>
        <s v="Bal Sh - Capital"/>
        <s v="Bal Sh - oth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7">
  <r>
    <x v="0"/>
    <x v="0"/>
    <x v="0"/>
    <x v="0"/>
    <s v="PLST: TOTAL STRAIGHT TIME LABOR"/>
    <s v="12ME053120"/>
    <s v="Actuals"/>
    <n v="10663.42"/>
    <x v="0"/>
  </r>
  <r>
    <x v="0"/>
    <x v="0"/>
    <x v="0"/>
    <x v="1"/>
    <s v="PLST: TOTAL STRAIGHT TIME LABOR"/>
    <s v="12ME053120"/>
    <s v="Actuals"/>
    <n v="5.58"/>
    <x v="0"/>
  </r>
  <r>
    <x v="0"/>
    <x v="0"/>
    <x v="1"/>
    <x v="0"/>
    <s v="PLST: TOTAL STRAIGHT TIME LABOR"/>
    <s v="12ME053120"/>
    <s v="Actuals"/>
    <n v="0"/>
    <x v="1"/>
  </r>
  <r>
    <x v="0"/>
    <x v="0"/>
    <x v="2"/>
    <x v="0"/>
    <s v="PLST: TOTAL STRAIGHT TIME LABOR"/>
    <s v="12ME053120"/>
    <s v="Actuals"/>
    <n v="118155.02"/>
    <x v="2"/>
  </r>
  <r>
    <x v="0"/>
    <x v="0"/>
    <x v="2"/>
    <x v="2"/>
    <s v="PLST: TOTAL STRAIGHT TIME LABOR"/>
    <s v="12ME053120"/>
    <s v="Actuals"/>
    <n v="23191.37"/>
    <x v="2"/>
  </r>
  <r>
    <x v="0"/>
    <x v="0"/>
    <x v="2"/>
    <x v="1"/>
    <s v="PLST: TOTAL STRAIGHT TIME LABOR"/>
    <s v="12ME053120"/>
    <s v="Actuals"/>
    <n v="10821.55"/>
    <x v="2"/>
  </r>
  <r>
    <x v="0"/>
    <x v="0"/>
    <x v="3"/>
    <x v="0"/>
    <s v="PLST: TOTAL STRAIGHT TIME LABOR"/>
    <s v="12ME053120"/>
    <s v="Actuals"/>
    <n v="44.6"/>
    <x v="2"/>
  </r>
  <r>
    <x v="0"/>
    <x v="0"/>
    <x v="3"/>
    <x v="2"/>
    <s v="PLST: TOTAL STRAIGHT TIME LABOR"/>
    <s v="12ME053120"/>
    <s v="Actuals"/>
    <n v="108.25"/>
    <x v="2"/>
  </r>
  <r>
    <x v="0"/>
    <x v="0"/>
    <x v="3"/>
    <x v="1"/>
    <s v="PLST: TOTAL STRAIGHT TIME LABOR"/>
    <s v="12ME053120"/>
    <s v="Actuals"/>
    <n v="0"/>
    <x v="2"/>
  </r>
  <r>
    <x v="0"/>
    <x v="1"/>
    <x v="2"/>
    <x v="3"/>
    <s v="PLST: TOTAL STRAIGHT TIME LABOR"/>
    <s v="12ME053120"/>
    <s v="Actuals"/>
    <n v="2.81"/>
    <x v="2"/>
  </r>
  <r>
    <x v="0"/>
    <x v="1"/>
    <x v="3"/>
    <x v="3"/>
    <s v="PLST: TOTAL STRAIGHT TIME LABOR"/>
    <s v="12ME053120"/>
    <s v="Actuals"/>
    <n v="1.3"/>
    <x v="2"/>
  </r>
  <r>
    <x v="0"/>
    <x v="2"/>
    <x v="4"/>
    <x v="3"/>
    <s v="PLST: TOTAL STRAIGHT TIME LABOR"/>
    <s v="12ME053120"/>
    <s v="Actuals"/>
    <n v="1431.34"/>
    <x v="1"/>
  </r>
  <r>
    <x v="1"/>
    <x v="0"/>
    <x v="0"/>
    <x v="0"/>
    <s v="PLST: TOTAL STRAIGHT TIME LABOR"/>
    <s v="12ME053120"/>
    <s v="Actuals"/>
    <n v="-33701.129999999997"/>
    <x v="0"/>
  </r>
  <r>
    <x v="1"/>
    <x v="0"/>
    <x v="0"/>
    <x v="2"/>
    <s v="PLST: TOTAL STRAIGHT TIME LABOR"/>
    <s v="12ME053120"/>
    <s v="Actuals"/>
    <n v="0"/>
    <x v="0"/>
  </r>
  <r>
    <x v="1"/>
    <x v="0"/>
    <x v="0"/>
    <x v="1"/>
    <s v="PLST: TOTAL STRAIGHT TIME LABOR"/>
    <s v="12ME053120"/>
    <s v="Actuals"/>
    <n v="0"/>
    <x v="0"/>
  </r>
  <r>
    <x v="1"/>
    <x v="0"/>
    <x v="0"/>
    <x v="4"/>
    <s v="PLST: TOTAL STRAIGHT TIME LABOR"/>
    <s v="12ME053120"/>
    <s v="Actuals"/>
    <n v="0"/>
    <x v="0"/>
  </r>
  <r>
    <x v="1"/>
    <x v="0"/>
    <x v="5"/>
    <x v="0"/>
    <s v="PLST: TOTAL STRAIGHT TIME LABOR"/>
    <s v="12ME053120"/>
    <s v="Actuals"/>
    <n v="2311.9699999999998"/>
    <x v="1"/>
  </r>
  <r>
    <x v="1"/>
    <x v="0"/>
    <x v="5"/>
    <x v="1"/>
    <s v="PLST: TOTAL STRAIGHT TIME LABOR"/>
    <s v="12ME053120"/>
    <s v="Actuals"/>
    <n v="1521.45"/>
    <x v="1"/>
  </r>
  <r>
    <x v="1"/>
    <x v="0"/>
    <x v="6"/>
    <x v="0"/>
    <s v="PLST: TOTAL STRAIGHT TIME LABOR"/>
    <s v="12ME053120"/>
    <s v="Actuals"/>
    <n v="51757.72"/>
    <x v="1"/>
  </r>
  <r>
    <x v="1"/>
    <x v="0"/>
    <x v="6"/>
    <x v="2"/>
    <s v="PLST: TOTAL STRAIGHT TIME LABOR"/>
    <s v="12ME053120"/>
    <s v="Actuals"/>
    <n v="6831.33"/>
    <x v="1"/>
  </r>
  <r>
    <x v="1"/>
    <x v="0"/>
    <x v="6"/>
    <x v="1"/>
    <s v="PLST: TOTAL STRAIGHT TIME LABOR"/>
    <s v="12ME053120"/>
    <s v="Actuals"/>
    <n v="53.06"/>
    <x v="1"/>
  </r>
  <r>
    <x v="1"/>
    <x v="0"/>
    <x v="1"/>
    <x v="0"/>
    <s v="PLST: TOTAL STRAIGHT TIME LABOR"/>
    <s v="12ME053120"/>
    <s v="Actuals"/>
    <n v="0"/>
    <x v="1"/>
  </r>
  <r>
    <x v="1"/>
    <x v="0"/>
    <x v="1"/>
    <x v="2"/>
    <s v="PLST: TOTAL STRAIGHT TIME LABOR"/>
    <s v="12ME053120"/>
    <s v="Actuals"/>
    <n v="0"/>
    <x v="1"/>
  </r>
  <r>
    <x v="1"/>
    <x v="0"/>
    <x v="1"/>
    <x v="1"/>
    <s v="PLST: TOTAL STRAIGHT TIME LABOR"/>
    <s v="12ME053120"/>
    <s v="Actuals"/>
    <n v="0"/>
    <x v="1"/>
  </r>
  <r>
    <x v="1"/>
    <x v="0"/>
    <x v="1"/>
    <x v="4"/>
    <s v="PLST: TOTAL STRAIGHT TIME LABOR"/>
    <s v="12ME053120"/>
    <s v="Actuals"/>
    <n v="0"/>
    <x v="1"/>
  </r>
  <r>
    <x v="1"/>
    <x v="0"/>
    <x v="7"/>
    <x v="0"/>
    <s v="PLST: TOTAL STRAIGHT TIME LABOR"/>
    <s v="12ME053120"/>
    <s v="Actuals"/>
    <n v="650208.31999999995"/>
    <x v="2"/>
  </r>
  <r>
    <x v="1"/>
    <x v="0"/>
    <x v="7"/>
    <x v="1"/>
    <s v="PLST: TOTAL STRAIGHT TIME LABOR"/>
    <s v="12ME053120"/>
    <s v="Actuals"/>
    <n v="55641.15"/>
    <x v="2"/>
  </r>
  <r>
    <x v="1"/>
    <x v="0"/>
    <x v="2"/>
    <x v="0"/>
    <s v="PLST: TOTAL STRAIGHT TIME LABOR"/>
    <s v="12ME053120"/>
    <s v="Actuals"/>
    <n v="-26203891.809999999"/>
    <x v="2"/>
  </r>
  <r>
    <x v="1"/>
    <x v="0"/>
    <x v="2"/>
    <x v="2"/>
    <s v="PLST: TOTAL STRAIGHT TIME LABOR"/>
    <s v="12ME053120"/>
    <s v="Actuals"/>
    <n v="-402182.35"/>
    <x v="2"/>
  </r>
  <r>
    <x v="1"/>
    <x v="0"/>
    <x v="2"/>
    <x v="3"/>
    <s v="PLST: TOTAL STRAIGHT TIME LABOR"/>
    <s v="12ME053120"/>
    <s v="Actuals"/>
    <n v="-1700.34"/>
    <x v="2"/>
  </r>
  <r>
    <x v="1"/>
    <x v="0"/>
    <x v="2"/>
    <x v="1"/>
    <s v="PLST: TOTAL STRAIGHT TIME LABOR"/>
    <s v="12ME053120"/>
    <s v="Actuals"/>
    <n v="-1120337.05"/>
    <x v="2"/>
  </r>
  <r>
    <x v="1"/>
    <x v="0"/>
    <x v="2"/>
    <x v="4"/>
    <s v="PLST: TOTAL STRAIGHT TIME LABOR"/>
    <s v="12ME053120"/>
    <s v="Actuals"/>
    <n v="-1069639.33"/>
    <x v="2"/>
  </r>
  <r>
    <x v="1"/>
    <x v="0"/>
    <x v="3"/>
    <x v="0"/>
    <s v="PLST: TOTAL STRAIGHT TIME LABOR"/>
    <s v="12ME053120"/>
    <s v="Actuals"/>
    <n v="25553683.489999998"/>
    <x v="2"/>
  </r>
  <r>
    <x v="1"/>
    <x v="0"/>
    <x v="3"/>
    <x v="2"/>
    <s v="PLST: TOTAL STRAIGHT TIME LABOR"/>
    <s v="12ME053120"/>
    <s v="Actuals"/>
    <n v="402182.35"/>
    <x v="2"/>
  </r>
  <r>
    <x v="1"/>
    <x v="0"/>
    <x v="3"/>
    <x v="3"/>
    <s v="PLST: TOTAL STRAIGHT TIME LABOR"/>
    <s v="12ME053120"/>
    <s v="Actuals"/>
    <n v="1700.34"/>
    <x v="2"/>
  </r>
  <r>
    <x v="1"/>
    <x v="0"/>
    <x v="3"/>
    <x v="1"/>
    <s v="PLST: TOTAL STRAIGHT TIME LABOR"/>
    <s v="12ME053120"/>
    <s v="Actuals"/>
    <n v="1064695.8999999999"/>
    <x v="2"/>
  </r>
  <r>
    <x v="1"/>
    <x v="0"/>
    <x v="3"/>
    <x v="4"/>
    <s v="PLST: TOTAL STRAIGHT TIME LABOR"/>
    <s v="12ME053120"/>
    <s v="Actuals"/>
    <n v="1069639.33"/>
    <x v="2"/>
  </r>
  <r>
    <x v="1"/>
    <x v="1"/>
    <x v="0"/>
    <x v="0"/>
    <s v="PLST: TOTAL STRAIGHT TIME LABOR"/>
    <s v="12ME053120"/>
    <s v="Actuals"/>
    <n v="0"/>
    <x v="0"/>
  </r>
  <r>
    <x v="1"/>
    <x v="1"/>
    <x v="0"/>
    <x v="3"/>
    <s v="PLST: TOTAL STRAIGHT TIME LABOR"/>
    <s v="12ME053120"/>
    <s v="Actuals"/>
    <n v="327.84"/>
    <x v="0"/>
  </r>
  <r>
    <x v="1"/>
    <x v="1"/>
    <x v="5"/>
    <x v="0"/>
    <s v="PLST: TOTAL STRAIGHT TIME LABOR"/>
    <s v="12ME053120"/>
    <s v="Actuals"/>
    <n v="7260.93"/>
    <x v="1"/>
  </r>
  <r>
    <x v="1"/>
    <x v="1"/>
    <x v="5"/>
    <x v="5"/>
    <s v="PLST: TOTAL STRAIGHT TIME LABOR"/>
    <s v="12ME053120"/>
    <s v="Actuals"/>
    <n v="50823.360000000001"/>
    <x v="1"/>
  </r>
  <r>
    <x v="1"/>
    <x v="1"/>
    <x v="1"/>
    <x v="0"/>
    <s v="PLST: TOTAL STRAIGHT TIME LABOR"/>
    <s v="12ME053120"/>
    <s v="Actuals"/>
    <n v="-946.4"/>
    <x v="1"/>
  </r>
  <r>
    <x v="1"/>
    <x v="1"/>
    <x v="1"/>
    <x v="3"/>
    <s v="PLST: TOTAL STRAIGHT TIME LABOR"/>
    <s v="12ME053120"/>
    <s v="Actuals"/>
    <n v="0"/>
    <x v="1"/>
  </r>
  <r>
    <x v="1"/>
    <x v="1"/>
    <x v="1"/>
    <x v="1"/>
    <s v="PLST: TOTAL STRAIGHT TIME LABOR"/>
    <s v="12ME053120"/>
    <s v="Actuals"/>
    <n v="0"/>
    <x v="1"/>
  </r>
  <r>
    <x v="1"/>
    <x v="1"/>
    <x v="2"/>
    <x v="0"/>
    <s v="PLST: TOTAL STRAIGHT TIME LABOR"/>
    <s v="12ME053120"/>
    <s v="Actuals"/>
    <n v="14037.58"/>
    <x v="2"/>
  </r>
  <r>
    <x v="1"/>
    <x v="1"/>
    <x v="2"/>
    <x v="3"/>
    <s v="PLST: TOTAL STRAIGHT TIME LABOR"/>
    <s v="12ME053120"/>
    <s v="Actuals"/>
    <n v="-100685.61"/>
    <x v="2"/>
  </r>
  <r>
    <x v="1"/>
    <x v="1"/>
    <x v="2"/>
    <x v="1"/>
    <s v="PLST: TOTAL STRAIGHT TIME LABOR"/>
    <s v="12ME053120"/>
    <s v="Actuals"/>
    <n v="0"/>
    <x v="2"/>
  </r>
  <r>
    <x v="1"/>
    <x v="1"/>
    <x v="3"/>
    <x v="0"/>
    <s v="PLST: TOTAL STRAIGHT TIME LABOR"/>
    <s v="12ME053120"/>
    <s v="Actuals"/>
    <n v="-14037.58"/>
    <x v="2"/>
  </r>
  <r>
    <x v="1"/>
    <x v="1"/>
    <x v="3"/>
    <x v="3"/>
    <s v="PLST: TOTAL STRAIGHT TIME LABOR"/>
    <s v="12ME053120"/>
    <s v="Actuals"/>
    <n v="100685.61"/>
    <x v="2"/>
  </r>
  <r>
    <x v="1"/>
    <x v="1"/>
    <x v="3"/>
    <x v="1"/>
    <s v="PLST: TOTAL STRAIGHT TIME LABOR"/>
    <s v="12ME053120"/>
    <s v="Actuals"/>
    <n v="0"/>
    <x v="2"/>
  </r>
  <r>
    <x v="1"/>
    <x v="2"/>
    <x v="5"/>
    <x v="0"/>
    <s v="PLST: TOTAL STRAIGHT TIME LABOR"/>
    <s v="12ME053120"/>
    <s v="Actuals"/>
    <n v="2492.3000000000002"/>
    <x v="1"/>
  </r>
  <r>
    <x v="1"/>
    <x v="2"/>
    <x v="5"/>
    <x v="5"/>
    <s v="PLST: TOTAL STRAIGHT TIME LABOR"/>
    <s v="12ME053120"/>
    <s v="Actuals"/>
    <n v="111929.28"/>
    <x v="1"/>
  </r>
  <r>
    <x v="1"/>
    <x v="2"/>
    <x v="1"/>
    <x v="0"/>
    <s v="PLST: TOTAL STRAIGHT TIME LABOR"/>
    <s v="12ME053120"/>
    <s v="Actuals"/>
    <n v="0"/>
    <x v="1"/>
  </r>
  <r>
    <x v="1"/>
    <x v="2"/>
    <x v="1"/>
    <x v="3"/>
    <s v="PLST: TOTAL STRAIGHT TIME LABOR"/>
    <s v="12ME053120"/>
    <s v="Actuals"/>
    <n v="0"/>
    <x v="1"/>
  </r>
  <r>
    <x v="1"/>
    <x v="2"/>
    <x v="1"/>
    <x v="1"/>
    <s v="PLST: TOTAL STRAIGHT TIME LABOR"/>
    <s v="12ME053120"/>
    <s v="Actuals"/>
    <n v="0"/>
    <x v="1"/>
  </r>
  <r>
    <x v="1"/>
    <x v="2"/>
    <x v="1"/>
    <x v="4"/>
    <s v="PLST: TOTAL STRAIGHT TIME LABOR"/>
    <s v="12ME053120"/>
    <s v="Actuals"/>
    <n v="0"/>
    <x v="1"/>
  </r>
  <r>
    <x v="1"/>
    <x v="2"/>
    <x v="2"/>
    <x v="0"/>
    <s v="PLST: TOTAL STRAIGHT TIME LABOR"/>
    <s v="12ME053120"/>
    <s v="Actuals"/>
    <n v="-1970.49"/>
    <x v="2"/>
  </r>
  <r>
    <x v="1"/>
    <x v="2"/>
    <x v="2"/>
    <x v="3"/>
    <s v="PLST: TOTAL STRAIGHT TIME LABOR"/>
    <s v="12ME053120"/>
    <s v="Actuals"/>
    <n v="-25.7"/>
    <x v="2"/>
  </r>
  <r>
    <x v="1"/>
    <x v="2"/>
    <x v="2"/>
    <x v="1"/>
    <s v="PLST: TOTAL STRAIGHT TIME LABOR"/>
    <s v="12ME053120"/>
    <s v="Actuals"/>
    <n v="-27028.48"/>
    <x v="2"/>
  </r>
  <r>
    <x v="1"/>
    <x v="2"/>
    <x v="2"/>
    <x v="4"/>
    <s v="PLST: TOTAL STRAIGHT TIME LABOR"/>
    <s v="12ME053120"/>
    <s v="Actuals"/>
    <n v="-4402.45"/>
    <x v="2"/>
  </r>
  <r>
    <x v="1"/>
    <x v="2"/>
    <x v="3"/>
    <x v="0"/>
    <s v="PLST: TOTAL STRAIGHT TIME LABOR"/>
    <s v="12ME053120"/>
    <s v="Actuals"/>
    <n v="1970.49"/>
    <x v="2"/>
  </r>
  <r>
    <x v="1"/>
    <x v="2"/>
    <x v="3"/>
    <x v="3"/>
    <s v="PLST: TOTAL STRAIGHT TIME LABOR"/>
    <s v="12ME053120"/>
    <s v="Actuals"/>
    <n v="25.7"/>
    <x v="2"/>
  </r>
  <r>
    <x v="1"/>
    <x v="2"/>
    <x v="3"/>
    <x v="1"/>
    <s v="PLST: TOTAL STRAIGHT TIME LABOR"/>
    <s v="12ME053120"/>
    <s v="Actuals"/>
    <n v="27028.48"/>
    <x v="2"/>
  </r>
  <r>
    <x v="1"/>
    <x v="2"/>
    <x v="3"/>
    <x v="4"/>
    <s v="PLST: TOTAL STRAIGHT TIME LABOR"/>
    <s v="12ME053120"/>
    <s v="Actuals"/>
    <n v="4402.45"/>
    <x v="2"/>
  </r>
  <r>
    <x v="2"/>
    <x v="0"/>
    <x v="0"/>
    <x v="0"/>
    <s v="PLST: TOTAL STRAIGHT TIME LABOR"/>
    <s v="12ME053120"/>
    <s v="Actuals"/>
    <n v="6924017.1299999999"/>
    <x v="0"/>
  </r>
  <r>
    <x v="2"/>
    <x v="0"/>
    <x v="0"/>
    <x v="2"/>
    <s v="PLST: TOTAL STRAIGHT TIME LABOR"/>
    <s v="12ME053120"/>
    <s v="Actuals"/>
    <n v="95815.71"/>
    <x v="0"/>
  </r>
  <r>
    <x v="2"/>
    <x v="0"/>
    <x v="0"/>
    <x v="3"/>
    <s v="PLST: TOTAL STRAIGHT TIME LABOR"/>
    <s v="12ME053120"/>
    <s v="Actuals"/>
    <n v="563.48"/>
    <x v="0"/>
  </r>
  <r>
    <x v="2"/>
    <x v="0"/>
    <x v="0"/>
    <x v="1"/>
    <s v="PLST: TOTAL STRAIGHT TIME LABOR"/>
    <s v="12ME053120"/>
    <s v="Actuals"/>
    <n v="197716.95"/>
    <x v="0"/>
  </r>
  <r>
    <x v="2"/>
    <x v="0"/>
    <x v="0"/>
    <x v="4"/>
    <s v="PLST: TOTAL STRAIGHT TIME LABOR"/>
    <s v="12ME053120"/>
    <s v="Actuals"/>
    <n v="30257.53"/>
    <x v="0"/>
  </r>
  <r>
    <x v="2"/>
    <x v="0"/>
    <x v="8"/>
    <x v="0"/>
    <s v="PLST: TOTAL STRAIGHT TIME LABOR"/>
    <s v="12ME053120"/>
    <s v="Actuals"/>
    <n v="7816.76"/>
    <x v="1"/>
  </r>
  <r>
    <x v="2"/>
    <x v="0"/>
    <x v="1"/>
    <x v="0"/>
    <s v="PLST: TOTAL STRAIGHT TIME LABOR"/>
    <s v="12ME053120"/>
    <s v="Actuals"/>
    <n v="4919573.33"/>
    <x v="1"/>
  </r>
  <r>
    <x v="2"/>
    <x v="0"/>
    <x v="1"/>
    <x v="2"/>
    <s v="PLST: TOTAL STRAIGHT TIME LABOR"/>
    <s v="12ME053120"/>
    <s v="Actuals"/>
    <n v="101618.82"/>
    <x v="1"/>
  </r>
  <r>
    <x v="2"/>
    <x v="0"/>
    <x v="1"/>
    <x v="3"/>
    <s v="PLST: TOTAL STRAIGHT TIME LABOR"/>
    <s v="12ME053120"/>
    <s v="Actuals"/>
    <n v="2416"/>
    <x v="1"/>
  </r>
  <r>
    <x v="2"/>
    <x v="0"/>
    <x v="1"/>
    <x v="1"/>
    <s v="PLST: TOTAL STRAIGHT TIME LABOR"/>
    <s v="12ME053120"/>
    <s v="Actuals"/>
    <n v="174535.5"/>
    <x v="1"/>
  </r>
  <r>
    <x v="2"/>
    <x v="0"/>
    <x v="1"/>
    <x v="4"/>
    <s v="PLST: TOTAL STRAIGHT TIME LABOR"/>
    <s v="12ME053120"/>
    <s v="Actuals"/>
    <n v="441077.56"/>
    <x v="1"/>
  </r>
  <r>
    <x v="2"/>
    <x v="0"/>
    <x v="7"/>
    <x v="0"/>
    <s v="PLST: TOTAL STRAIGHT TIME LABOR"/>
    <s v="12ME053120"/>
    <s v="Actuals"/>
    <n v="337155.39"/>
    <x v="2"/>
  </r>
  <r>
    <x v="2"/>
    <x v="0"/>
    <x v="7"/>
    <x v="1"/>
    <s v="PLST: TOTAL STRAIGHT TIME LABOR"/>
    <s v="12ME053120"/>
    <s v="Actuals"/>
    <n v="22756.54"/>
    <x v="2"/>
  </r>
  <r>
    <x v="2"/>
    <x v="0"/>
    <x v="2"/>
    <x v="0"/>
    <s v="PLST: TOTAL STRAIGHT TIME LABOR"/>
    <s v="12ME053120"/>
    <s v="Actuals"/>
    <n v="36738160.060000002"/>
    <x v="2"/>
  </r>
  <r>
    <x v="2"/>
    <x v="0"/>
    <x v="2"/>
    <x v="2"/>
    <s v="PLST: TOTAL STRAIGHT TIME LABOR"/>
    <s v="12ME053120"/>
    <s v="Actuals"/>
    <n v="2078525.03"/>
    <x v="2"/>
  </r>
  <r>
    <x v="2"/>
    <x v="0"/>
    <x v="2"/>
    <x v="3"/>
    <s v="PLST: TOTAL STRAIGHT TIME LABOR"/>
    <s v="12ME053120"/>
    <s v="Actuals"/>
    <n v="822.16"/>
    <x v="2"/>
  </r>
  <r>
    <x v="2"/>
    <x v="0"/>
    <x v="2"/>
    <x v="1"/>
    <s v="PLST: TOTAL STRAIGHT TIME LABOR"/>
    <s v="12ME053120"/>
    <s v="Actuals"/>
    <n v="7209272.8399999999"/>
    <x v="2"/>
  </r>
  <r>
    <x v="2"/>
    <x v="0"/>
    <x v="2"/>
    <x v="4"/>
    <s v="PLST: TOTAL STRAIGHT TIME LABOR"/>
    <s v="12ME053120"/>
    <s v="Actuals"/>
    <n v="675195.98"/>
    <x v="2"/>
  </r>
  <r>
    <x v="2"/>
    <x v="0"/>
    <x v="3"/>
    <x v="0"/>
    <s v="PLST: TOTAL STRAIGHT TIME LABOR"/>
    <s v="12ME053120"/>
    <s v="Actuals"/>
    <n v="107497.95"/>
    <x v="2"/>
  </r>
  <r>
    <x v="2"/>
    <x v="0"/>
    <x v="3"/>
    <x v="2"/>
    <s v="PLST: TOTAL STRAIGHT TIME LABOR"/>
    <s v="12ME053120"/>
    <s v="Actuals"/>
    <n v="81233.960000000006"/>
    <x v="2"/>
  </r>
  <r>
    <x v="2"/>
    <x v="0"/>
    <x v="3"/>
    <x v="1"/>
    <s v="PLST: TOTAL STRAIGHT TIME LABOR"/>
    <s v="12ME053120"/>
    <s v="Actuals"/>
    <n v="26721.51"/>
    <x v="2"/>
  </r>
  <r>
    <x v="2"/>
    <x v="0"/>
    <x v="4"/>
    <x v="0"/>
    <s v="PLST: TOTAL STRAIGHT TIME LABOR"/>
    <s v="12ME053120"/>
    <s v="Actuals"/>
    <n v="-7.0000000000000007E-2"/>
    <x v="1"/>
  </r>
  <r>
    <x v="2"/>
    <x v="0"/>
    <x v="4"/>
    <x v="2"/>
    <s v="PLST: TOTAL STRAIGHT TIME LABOR"/>
    <s v="12ME053120"/>
    <s v="Actuals"/>
    <n v="0.02"/>
    <x v="1"/>
  </r>
  <r>
    <x v="2"/>
    <x v="0"/>
    <x v="4"/>
    <x v="1"/>
    <s v="PLST: TOTAL STRAIGHT TIME LABOR"/>
    <s v="12ME053120"/>
    <s v="Actuals"/>
    <n v="-0.04"/>
    <x v="1"/>
  </r>
  <r>
    <x v="2"/>
    <x v="1"/>
    <x v="0"/>
    <x v="0"/>
    <s v="PLST: TOTAL STRAIGHT TIME LABOR"/>
    <s v="12ME053120"/>
    <s v="Actuals"/>
    <n v="2711365.62"/>
    <x v="0"/>
  </r>
  <r>
    <x v="2"/>
    <x v="1"/>
    <x v="0"/>
    <x v="3"/>
    <s v="PLST: TOTAL STRAIGHT TIME LABOR"/>
    <s v="12ME053120"/>
    <s v="Actuals"/>
    <n v="9908783.2100000009"/>
    <x v="0"/>
  </r>
  <r>
    <x v="2"/>
    <x v="1"/>
    <x v="0"/>
    <x v="1"/>
    <s v="PLST: TOTAL STRAIGHT TIME LABOR"/>
    <s v="12ME053120"/>
    <s v="Actuals"/>
    <n v="592366.61"/>
    <x v="0"/>
  </r>
  <r>
    <x v="2"/>
    <x v="1"/>
    <x v="0"/>
    <x v="4"/>
    <s v="PLST: TOTAL STRAIGHT TIME LABOR"/>
    <s v="12ME053120"/>
    <s v="Actuals"/>
    <n v="134016.62"/>
    <x v="0"/>
  </r>
  <r>
    <x v="2"/>
    <x v="1"/>
    <x v="5"/>
    <x v="0"/>
    <s v="PLST: TOTAL STRAIGHT TIME LABOR"/>
    <s v="12ME053120"/>
    <s v="Actuals"/>
    <n v="1412041.9"/>
    <x v="1"/>
  </r>
  <r>
    <x v="2"/>
    <x v="1"/>
    <x v="5"/>
    <x v="2"/>
    <s v="PLST: TOTAL STRAIGHT TIME LABOR"/>
    <s v="12ME053120"/>
    <s v="Actuals"/>
    <n v="41986.35"/>
    <x v="1"/>
  </r>
  <r>
    <x v="2"/>
    <x v="1"/>
    <x v="5"/>
    <x v="3"/>
    <s v="PLST: TOTAL STRAIGHT TIME LABOR"/>
    <s v="12ME053120"/>
    <s v="Actuals"/>
    <n v="827537.3"/>
    <x v="1"/>
  </r>
  <r>
    <x v="2"/>
    <x v="1"/>
    <x v="5"/>
    <x v="1"/>
    <s v="PLST: TOTAL STRAIGHT TIME LABOR"/>
    <s v="12ME053120"/>
    <s v="Actuals"/>
    <n v="78127.45"/>
    <x v="1"/>
  </r>
  <r>
    <x v="2"/>
    <x v="1"/>
    <x v="5"/>
    <x v="4"/>
    <s v="PLST: TOTAL STRAIGHT TIME LABOR"/>
    <s v="12ME053120"/>
    <s v="Actuals"/>
    <n v="1.82"/>
    <x v="1"/>
  </r>
  <r>
    <x v="2"/>
    <x v="1"/>
    <x v="1"/>
    <x v="0"/>
    <s v="PLST: TOTAL STRAIGHT TIME LABOR"/>
    <s v="12ME053120"/>
    <s v="Actuals"/>
    <n v="3664409.71"/>
    <x v="1"/>
  </r>
  <r>
    <x v="2"/>
    <x v="1"/>
    <x v="1"/>
    <x v="3"/>
    <s v="PLST: TOTAL STRAIGHT TIME LABOR"/>
    <s v="12ME053120"/>
    <s v="Actuals"/>
    <n v="1305427.29"/>
    <x v="1"/>
  </r>
  <r>
    <x v="2"/>
    <x v="1"/>
    <x v="1"/>
    <x v="1"/>
    <s v="PLST: TOTAL STRAIGHT TIME LABOR"/>
    <s v="12ME053120"/>
    <s v="Actuals"/>
    <n v="377619.57"/>
    <x v="1"/>
  </r>
  <r>
    <x v="2"/>
    <x v="1"/>
    <x v="7"/>
    <x v="0"/>
    <s v="PLST: TOTAL STRAIGHT TIME LABOR"/>
    <s v="12ME053120"/>
    <s v="Actuals"/>
    <n v="89726.33"/>
    <x v="2"/>
  </r>
  <r>
    <x v="2"/>
    <x v="1"/>
    <x v="7"/>
    <x v="3"/>
    <s v="PLST: TOTAL STRAIGHT TIME LABOR"/>
    <s v="12ME053120"/>
    <s v="Actuals"/>
    <n v="659309.56000000006"/>
    <x v="2"/>
  </r>
  <r>
    <x v="2"/>
    <x v="1"/>
    <x v="2"/>
    <x v="0"/>
    <s v="PLST: TOTAL STRAIGHT TIME LABOR"/>
    <s v="12ME053120"/>
    <s v="Actuals"/>
    <n v="14593097.810000001"/>
    <x v="2"/>
  </r>
  <r>
    <x v="2"/>
    <x v="1"/>
    <x v="2"/>
    <x v="2"/>
    <s v="PLST: TOTAL STRAIGHT TIME LABOR"/>
    <s v="12ME053120"/>
    <s v="Actuals"/>
    <n v="-99438.57"/>
    <x v="2"/>
  </r>
  <r>
    <x v="2"/>
    <x v="1"/>
    <x v="2"/>
    <x v="3"/>
    <s v="PLST: TOTAL STRAIGHT TIME LABOR"/>
    <s v="12ME053120"/>
    <s v="Actuals"/>
    <n v="24975307.530000001"/>
    <x v="2"/>
  </r>
  <r>
    <x v="2"/>
    <x v="1"/>
    <x v="2"/>
    <x v="1"/>
    <s v="PLST: TOTAL STRAIGHT TIME LABOR"/>
    <s v="12ME053120"/>
    <s v="Actuals"/>
    <n v="1478497.44"/>
    <x v="2"/>
  </r>
  <r>
    <x v="2"/>
    <x v="1"/>
    <x v="2"/>
    <x v="4"/>
    <s v="PLST: TOTAL STRAIGHT TIME LABOR"/>
    <s v="12ME053120"/>
    <s v="Actuals"/>
    <n v="-133885.65"/>
    <x v="2"/>
  </r>
  <r>
    <x v="2"/>
    <x v="1"/>
    <x v="3"/>
    <x v="0"/>
    <s v="PLST: TOTAL STRAIGHT TIME LABOR"/>
    <s v="12ME053120"/>
    <s v="Actuals"/>
    <n v="0"/>
    <x v="2"/>
  </r>
  <r>
    <x v="2"/>
    <x v="1"/>
    <x v="3"/>
    <x v="2"/>
    <s v="PLST: TOTAL STRAIGHT TIME LABOR"/>
    <s v="12ME053120"/>
    <s v="Actuals"/>
    <n v="0"/>
    <x v="2"/>
  </r>
  <r>
    <x v="2"/>
    <x v="1"/>
    <x v="3"/>
    <x v="3"/>
    <s v="PLST: TOTAL STRAIGHT TIME LABOR"/>
    <s v="12ME053120"/>
    <s v="Actuals"/>
    <n v="59284.88"/>
    <x v="2"/>
  </r>
  <r>
    <x v="2"/>
    <x v="1"/>
    <x v="3"/>
    <x v="1"/>
    <s v="PLST: TOTAL STRAIGHT TIME LABOR"/>
    <s v="12ME053120"/>
    <s v="Actuals"/>
    <n v="0"/>
    <x v="2"/>
  </r>
  <r>
    <x v="2"/>
    <x v="1"/>
    <x v="3"/>
    <x v="4"/>
    <s v="PLST: TOTAL STRAIGHT TIME LABOR"/>
    <s v="12ME053120"/>
    <s v="Actuals"/>
    <n v="0"/>
    <x v="2"/>
  </r>
  <r>
    <x v="2"/>
    <x v="1"/>
    <x v="4"/>
    <x v="0"/>
    <s v="PLST: TOTAL STRAIGHT TIME LABOR"/>
    <s v="12ME053120"/>
    <s v="Actuals"/>
    <n v="-1.68"/>
    <x v="1"/>
  </r>
  <r>
    <x v="2"/>
    <x v="1"/>
    <x v="4"/>
    <x v="3"/>
    <s v="PLST: TOTAL STRAIGHT TIME LABOR"/>
    <s v="12ME053120"/>
    <s v="Actuals"/>
    <n v="24055.52"/>
    <x v="1"/>
  </r>
  <r>
    <x v="2"/>
    <x v="1"/>
    <x v="4"/>
    <x v="1"/>
    <s v="PLST: TOTAL STRAIGHT TIME LABOR"/>
    <s v="12ME053120"/>
    <s v="Actuals"/>
    <n v="-0.03"/>
    <x v="1"/>
  </r>
  <r>
    <x v="2"/>
    <x v="2"/>
    <x v="0"/>
    <x v="0"/>
    <s v="PLST: TOTAL STRAIGHT TIME LABOR"/>
    <s v="12ME053120"/>
    <s v="Actuals"/>
    <n v="24726.22"/>
    <x v="0"/>
  </r>
  <r>
    <x v="2"/>
    <x v="2"/>
    <x v="0"/>
    <x v="3"/>
    <s v="PLST: TOTAL STRAIGHT TIME LABOR"/>
    <s v="12ME053120"/>
    <s v="Actuals"/>
    <n v="2743.72"/>
    <x v="0"/>
  </r>
  <r>
    <x v="2"/>
    <x v="2"/>
    <x v="0"/>
    <x v="1"/>
    <s v="PLST: TOTAL STRAIGHT TIME LABOR"/>
    <s v="12ME053120"/>
    <s v="Actuals"/>
    <n v="54922.48"/>
    <x v="0"/>
  </r>
  <r>
    <x v="2"/>
    <x v="2"/>
    <x v="0"/>
    <x v="4"/>
    <s v="PLST: TOTAL STRAIGHT TIME LABOR"/>
    <s v="12ME053120"/>
    <s v="Actuals"/>
    <n v="33649"/>
    <x v="0"/>
  </r>
  <r>
    <x v="2"/>
    <x v="2"/>
    <x v="1"/>
    <x v="0"/>
    <s v="PLST: TOTAL STRAIGHT TIME LABOR"/>
    <s v="12ME053120"/>
    <s v="Actuals"/>
    <n v="0"/>
    <x v="1"/>
  </r>
  <r>
    <x v="2"/>
    <x v="2"/>
    <x v="1"/>
    <x v="1"/>
    <s v="PLST: TOTAL STRAIGHT TIME LABOR"/>
    <s v="12ME053120"/>
    <s v="Actuals"/>
    <n v="4010.66"/>
    <x v="1"/>
  </r>
  <r>
    <x v="2"/>
    <x v="2"/>
    <x v="1"/>
    <x v="4"/>
    <s v="PLST: TOTAL STRAIGHT TIME LABOR"/>
    <s v="12ME053120"/>
    <s v="Actuals"/>
    <n v="599.6"/>
    <x v="1"/>
  </r>
  <r>
    <x v="2"/>
    <x v="2"/>
    <x v="2"/>
    <x v="0"/>
    <s v="PLST: TOTAL STRAIGHT TIME LABOR"/>
    <s v="12ME053120"/>
    <s v="Actuals"/>
    <n v="114683.08"/>
    <x v="2"/>
  </r>
  <r>
    <x v="2"/>
    <x v="2"/>
    <x v="2"/>
    <x v="3"/>
    <s v="PLST: TOTAL STRAIGHT TIME LABOR"/>
    <s v="12ME053120"/>
    <s v="Actuals"/>
    <n v="642.92999999999995"/>
    <x v="2"/>
  </r>
  <r>
    <x v="2"/>
    <x v="2"/>
    <x v="2"/>
    <x v="1"/>
    <s v="PLST: TOTAL STRAIGHT TIME LABOR"/>
    <s v="12ME053120"/>
    <s v="Actuals"/>
    <n v="369524.8"/>
    <x v="2"/>
  </r>
  <r>
    <x v="2"/>
    <x v="2"/>
    <x v="2"/>
    <x v="4"/>
    <s v="PLST: TOTAL STRAIGHT TIME LABOR"/>
    <s v="12ME053120"/>
    <s v="Actuals"/>
    <n v="168528.66"/>
    <x v="2"/>
  </r>
  <r>
    <x v="2"/>
    <x v="2"/>
    <x v="3"/>
    <x v="3"/>
    <s v="PLST: TOTAL STRAIGHT TIME LABOR"/>
    <s v="12ME053120"/>
    <s v="Actuals"/>
    <n v="1298.8800000000001"/>
    <x v="2"/>
  </r>
  <r>
    <x v="2"/>
    <x v="2"/>
    <x v="4"/>
    <x v="0"/>
    <s v="PLST: TOTAL STRAIGHT TIME LABOR"/>
    <s v="12ME053120"/>
    <s v="Actuals"/>
    <n v="-0.03"/>
    <x v="1"/>
  </r>
  <r>
    <x v="2"/>
    <x v="2"/>
    <x v="4"/>
    <x v="1"/>
    <s v="PLST: TOTAL STRAIGHT TIME LABOR"/>
    <s v="12ME053120"/>
    <s v="Actuals"/>
    <n v="0.01"/>
    <x v="1"/>
  </r>
  <r>
    <x v="3"/>
    <x v="0"/>
    <x v="0"/>
    <x v="0"/>
    <s v="PLST: TOTAL STRAIGHT TIME LABOR"/>
    <s v="12ME053120"/>
    <s v="Actuals"/>
    <n v="7617132.5"/>
    <x v="0"/>
  </r>
  <r>
    <x v="3"/>
    <x v="0"/>
    <x v="0"/>
    <x v="2"/>
    <s v="PLST: TOTAL STRAIGHT TIME LABOR"/>
    <s v="12ME053120"/>
    <s v="Actuals"/>
    <n v="113075.39"/>
    <x v="0"/>
  </r>
  <r>
    <x v="3"/>
    <x v="0"/>
    <x v="0"/>
    <x v="1"/>
    <s v="PLST: TOTAL STRAIGHT TIME LABOR"/>
    <s v="12ME053120"/>
    <s v="Actuals"/>
    <n v="434235.71"/>
    <x v="0"/>
  </r>
  <r>
    <x v="3"/>
    <x v="0"/>
    <x v="0"/>
    <x v="4"/>
    <s v="PLST: TOTAL STRAIGHT TIME LABOR"/>
    <s v="12ME053120"/>
    <s v="Actuals"/>
    <n v="19296.72"/>
    <x v="0"/>
  </r>
  <r>
    <x v="3"/>
    <x v="0"/>
    <x v="1"/>
    <x v="0"/>
    <s v="PLST: TOTAL STRAIGHT TIME LABOR"/>
    <s v="12ME053120"/>
    <s v="Actuals"/>
    <n v="6494688.8899999997"/>
    <x v="1"/>
  </r>
  <r>
    <x v="3"/>
    <x v="0"/>
    <x v="1"/>
    <x v="2"/>
    <s v="PLST: TOTAL STRAIGHT TIME LABOR"/>
    <s v="12ME053120"/>
    <s v="Actuals"/>
    <n v="51157.51"/>
    <x v="1"/>
  </r>
  <r>
    <x v="3"/>
    <x v="0"/>
    <x v="1"/>
    <x v="1"/>
    <s v="PLST: TOTAL STRAIGHT TIME LABOR"/>
    <s v="12ME053120"/>
    <s v="Actuals"/>
    <n v="196967.94"/>
    <x v="1"/>
  </r>
  <r>
    <x v="3"/>
    <x v="0"/>
    <x v="1"/>
    <x v="4"/>
    <s v="PLST: TOTAL STRAIGHT TIME LABOR"/>
    <s v="12ME053120"/>
    <s v="Actuals"/>
    <n v="555597.35"/>
    <x v="1"/>
  </r>
  <r>
    <x v="3"/>
    <x v="0"/>
    <x v="7"/>
    <x v="0"/>
    <s v="PLST: TOTAL STRAIGHT TIME LABOR"/>
    <s v="12ME053120"/>
    <s v="Actuals"/>
    <n v="326658.46999999997"/>
    <x v="2"/>
  </r>
  <r>
    <x v="3"/>
    <x v="0"/>
    <x v="7"/>
    <x v="1"/>
    <s v="PLST: TOTAL STRAIGHT TIME LABOR"/>
    <s v="12ME053120"/>
    <s v="Actuals"/>
    <n v="22307.78"/>
    <x v="2"/>
  </r>
  <r>
    <x v="3"/>
    <x v="0"/>
    <x v="2"/>
    <x v="0"/>
    <s v="PLST: TOTAL STRAIGHT TIME LABOR"/>
    <s v="12ME053120"/>
    <s v="Actuals"/>
    <n v="38517967.350000001"/>
    <x v="2"/>
  </r>
  <r>
    <x v="3"/>
    <x v="0"/>
    <x v="2"/>
    <x v="2"/>
    <s v="PLST: TOTAL STRAIGHT TIME LABOR"/>
    <s v="12ME053120"/>
    <s v="Actuals"/>
    <n v="2224534.37"/>
    <x v="2"/>
  </r>
  <r>
    <x v="3"/>
    <x v="0"/>
    <x v="2"/>
    <x v="1"/>
    <s v="PLST: TOTAL STRAIGHT TIME LABOR"/>
    <s v="12ME053120"/>
    <s v="Actuals"/>
    <n v="8452878.1400000006"/>
    <x v="2"/>
  </r>
  <r>
    <x v="3"/>
    <x v="0"/>
    <x v="2"/>
    <x v="4"/>
    <s v="PLST: TOTAL STRAIGHT TIME LABOR"/>
    <s v="12ME053120"/>
    <s v="Actuals"/>
    <n v="837825.52"/>
    <x v="2"/>
  </r>
  <r>
    <x v="3"/>
    <x v="0"/>
    <x v="3"/>
    <x v="0"/>
    <s v="PLST: TOTAL STRAIGHT TIME LABOR"/>
    <s v="12ME053120"/>
    <s v="Actuals"/>
    <n v="113534.69"/>
    <x v="2"/>
  </r>
  <r>
    <x v="3"/>
    <x v="0"/>
    <x v="3"/>
    <x v="2"/>
    <s v="PLST: TOTAL STRAIGHT TIME LABOR"/>
    <s v="12ME053120"/>
    <s v="Actuals"/>
    <n v="95253.23"/>
    <x v="2"/>
  </r>
  <r>
    <x v="3"/>
    <x v="0"/>
    <x v="3"/>
    <x v="1"/>
    <s v="PLST: TOTAL STRAIGHT TIME LABOR"/>
    <s v="12ME053120"/>
    <s v="Actuals"/>
    <n v="31368.95"/>
    <x v="2"/>
  </r>
  <r>
    <x v="3"/>
    <x v="0"/>
    <x v="4"/>
    <x v="0"/>
    <s v="PLST: TOTAL STRAIGHT TIME LABOR"/>
    <s v="12ME053120"/>
    <s v="Actuals"/>
    <n v="6111.92"/>
    <x v="1"/>
  </r>
  <r>
    <x v="3"/>
    <x v="0"/>
    <x v="4"/>
    <x v="2"/>
    <s v="PLST: TOTAL STRAIGHT TIME LABOR"/>
    <s v="12ME053120"/>
    <s v="Actuals"/>
    <n v="-0.2"/>
    <x v="1"/>
  </r>
  <r>
    <x v="3"/>
    <x v="0"/>
    <x v="4"/>
    <x v="1"/>
    <s v="PLST: TOTAL STRAIGHT TIME LABOR"/>
    <s v="12ME053120"/>
    <s v="Actuals"/>
    <n v="-0.46"/>
    <x v="1"/>
  </r>
  <r>
    <x v="3"/>
    <x v="1"/>
    <x v="0"/>
    <x v="0"/>
    <s v="PLST: TOTAL STRAIGHT TIME LABOR"/>
    <s v="12ME053120"/>
    <s v="Actuals"/>
    <n v="220104.48"/>
    <x v="0"/>
  </r>
  <r>
    <x v="3"/>
    <x v="1"/>
    <x v="0"/>
    <x v="3"/>
    <s v="PLST: TOTAL STRAIGHT TIME LABOR"/>
    <s v="12ME053120"/>
    <s v="Actuals"/>
    <n v="306546.74"/>
    <x v="0"/>
  </r>
  <r>
    <x v="3"/>
    <x v="1"/>
    <x v="0"/>
    <x v="1"/>
    <s v="PLST: TOTAL STRAIGHT TIME LABOR"/>
    <s v="12ME053120"/>
    <s v="Actuals"/>
    <n v="484.4"/>
    <x v="0"/>
  </r>
  <r>
    <x v="3"/>
    <x v="1"/>
    <x v="1"/>
    <x v="0"/>
    <s v="PLST: TOTAL STRAIGHT TIME LABOR"/>
    <s v="12ME053120"/>
    <s v="Actuals"/>
    <n v="0"/>
    <x v="1"/>
  </r>
  <r>
    <x v="3"/>
    <x v="1"/>
    <x v="1"/>
    <x v="3"/>
    <s v="PLST: TOTAL STRAIGHT TIME LABOR"/>
    <s v="12ME053120"/>
    <s v="Actuals"/>
    <n v="480.36"/>
    <x v="1"/>
  </r>
  <r>
    <x v="3"/>
    <x v="1"/>
    <x v="1"/>
    <x v="1"/>
    <s v="PLST: TOTAL STRAIGHT TIME LABOR"/>
    <s v="12ME053120"/>
    <s v="Actuals"/>
    <n v="849.34"/>
    <x v="1"/>
  </r>
  <r>
    <x v="3"/>
    <x v="1"/>
    <x v="7"/>
    <x v="0"/>
    <s v="PLST: TOTAL STRAIGHT TIME LABOR"/>
    <s v="12ME053120"/>
    <s v="Actuals"/>
    <n v="84415.14"/>
    <x v="2"/>
  </r>
  <r>
    <x v="3"/>
    <x v="1"/>
    <x v="7"/>
    <x v="3"/>
    <s v="PLST: TOTAL STRAIGHT TIME LABOR"/>
    <s v="12ME053120"/>
    <s v="Actuals"/>
    <n v="77738.77"/>
    <x v="2"/>
  </r>
  <r>
    <x v="3"/>
    <x v="1"/>
    <x v="2"/>
    <x v="0"/>
    <s v="PLST: TOTAL STRAIGHT TIME LABOR"/>
    <s v="12ME053120"/>
    <s v="Actuals"/>
    <n v="6387746.5499999998"/>
    <x v="2"/>
  </r>
  <r>
    <x v="3"/>
    <x v="1"/>
    <x v="2"/>
    <x v="2"/>
    <s v="PLST: TOTAL STRAIGHT TIME LABOR"/>
    <s v="12ME053120"/>
    <s v="Actuals"/>
    <n v="57452.22"/>
    <x v="2"/>
  </r>
  <r>
    <x v="3"/>
    <x v="1"/>
    <x v="2"/>
    <x v="3"/>
    <s v="PLST: TOTAL STRAIGHT TIME LABOR"/>
    <s v="12ME053120"/>
    <s v="Actuals"/>
    <n v="4347275.1100000003"/>
    <x v="2"/>
  </r>
  <r>
    <x v="3"/>
    <x v="1"/>
    <x v="2"/>
    <x v="1"/>
    <s v="PLST: TOTAL STRAIGHT TIME LABOR"/>
    <s v="12ME053120"/>
    <s v="Actuals"/>
    <n v="239971.06"/>
    <x v="2"/>
  </r>
  <r>
    <x v="3"/>
    <x v="1"/>
    <x v="2"/>
    <x v="4"/>
    <s v="PLST: TOTAL STRAIGHT TIME LABOR"/>
    <s v="12ME053120"/>
    <s v="Actuals"/>
    <n v="470.81"/>
    <x v="2"/>
  </r>
  <r>
    <x v="3"/>
    <x v="1"/>
    <x v="3"/>
    <x v="3"/>
    <s v="PLST: TOTAL STRAIGHT TIME LABOR"/>
    <s v="12ME053120"/>
    <s v="Actuals"/>
    <n v="966.3"/>
    <x v="2"/>
  </r>
  <r>
    <x v="3"/>
    <x v="1"/>
    <x v="4"/>
    <x v="0"/>
    <s v="PLST: TOTAL STRAIGHT TIME LABOR"/>
    <s v="12ME053120"/>
    <s v="Actuals"/>
    <n v="-0.01"/>
    <x v="1"/>
  </r>
  <r>
    <x v="3"/>
    <x v="1"/>
    <x v="4"/>
    <x v="3"/>
    <s v="PLST: TOTAL STRAIGHT TIME LABOR"/>
    <s v="12ME053120"/>
    <s v="Actuals"/>
    <n v="-7.0000000000000007E-2"/>
    <x v="1"/>
  </r>
  <r>
    <x v="3"/>
    <x v="1"/>
    <x v="4"/>
    <x v="1"/>
    <s v="PLST: TOTAL STRAIGHT TIME LABOR"/>
    <s v="12ME053120"/>
    <s v="Actuals"/>
    <n v="0.01"/>
    <x v="1"/>
  </r>
  <r>
    <x v="3"/>
    <x v="2"/>
    <x v="0"/>
    <x v="0"/>
    <s v="PLST: TOTAL STRAIGHT TIME LABOR"/>
    <s v="12ME053120"/>
    <s v="Actuals"/>
    <n v="2583527.4700000002"/>
    <x v="0"/>
  </r>
  <r>
    <x v="3"/>
    <x v="2"/>
    <x v="0"/>
    <x v="3"/>
    <s v="PLST: TOTAL STRAIGHT TIME LABOR"/>
    <s v="12ME053120"/>
    <s v="Actuals"/>
    <n v="3648292.84"/>
    <x v="0"/>
  </r>
  <r>
    <x v="3"/>
    <x v="2"/>
    <x v="0"/>
    <x v="1"/>
    <s v="PLST: TOTAL STRAIGHT TIME LABOR"/>
    <s v="12ME053120"/>
    <s v="Actuals"/>
    <n v="1696198.69"/>
    <x v="0"/>
  </r>
  <r>
    <x v="3"/>
    <x v="2"/>
    <x v="0"/>
    <x v="4"/>
    <s v="PLST: TOTAL STRAIGHT TIME LABOR"/>
    <s v="12ME053120"/>
    <s v="Actuals"/>
    <n v="10935287.789999999"/>
    <x v="0"/>
  </r>
  <r>
    <x v="3"/>
    <x v="2"/>
    <x v="5"/>
    <x v="0"/>
    <s v="PLST: TOTAL STRAIGHT TIME LABOR"/>
    <s v="12ME053120"/>
    <s v="Actuals"/>
    <n v="1299994.0900000001"/>
    <x v="1"/>
  </r>
  <r>
    <x v="3"/>
    <x v="2"/>
    <x v="5"/>
    <x v="2"/>
    <s v="PLST: TOTAL STRAIGHT TIME LABOR"/>
    <s v="12ME053120"/>
    <s v="Actuals"/>
    <n v="39487.06"/>
    <x v="1"/>
  </r>
  <r>
    <x v="3"/>
    <x v="2"/>
    <x v="5"/>
    <x v="3"/>
    <s v="PLST: TOTAL STRAIGHT TIME LABOR"/>
    <s v="12ME053120"/>
    <s v="Actuals"/>
    <n v="689679.28"/>
    <x v="1"/>
  </r>
  <r>
    <x v="3"/>
    <x v="2"/>
    <x v="5"/>
    <x v="1"/>
    <s v="PLST: TOTAL STRAIGHT TIME LABOR"/>
    <s v="12ME053120"/>
    <s v="Actuals"/>
    <n v="73368.009999999995"/>
    <x v="1"/>
  </r>
  <r>
    <x v="3"/>
    <x v="2"/>
    <x v="5"/>
    <x v="4"/>
    <s v="PLST: TOTAL STRAIGHT TIME LABOR"/>
    <s v="12ME053120"/>
    <s v="Actuals"/>
    <n v="1.69"/>
    <x v="1"/>
  </r>
  <r>
    <x v="3"/>
    <x v="2"/>
    <x v="1"/>
    <x v="0"/>
    <s v="PLST: TOTAL STRAIGHT TIME LABOR"/>
    <s v="12ME053120"/>
    <s v="Actuals"/>
    <n v="1855228.86"/>
    <x v="1"/>
  </r>
  <r>
    <x v="3"/>
    <x v="2"/>
    <x v="1"/>
    <x v="3"/>
    <s v="PLST: TOTAL STRAIGHT TIME LABOR"/>
    <s v="12ME053120"/>
    <s v="Actuals"/>
    <n v="39720.870000000003"/>
    <x v="1"/>
  </r>
  <r>
    <x v="3"/>
    <x v="2"/>
    <x v="1"/>
    <x v="1"/>
    <s v="PLST: TOTAL STRAIGHT TIME LABOR"/>
    <s v="12ME053120"/>
    <s v="Actuals"/>
    <n v="1126252.43"/>
    <x v="1"/>
  </r>
  <r>
    <x v="3"/>
    <x v="2"/>
    <x v="1"/>
    <x v="4"/>
    <s v="PLST: TOTAL STRAIGHT TIME LABOR"/>
    <s v="12ME053120"/>
    <s v="Actuals"/>
    <n v="349554.56"/>
    <x v="1"/>
  </r>
  <r>
    <x v="3"/>
    <x v="2"/>
    <x v="7"/>
    <x v="0"/>
    <s v="PLST: TOTAL STRAIGHT TIME LABOR"/>
    <s v="12ME053120"/>
    <s v="Actuals"/>
    <n v="-15688.76"/>
    <x v="2"/>
  </r>
  <r>
    <x v="3"/>
    <x v="2"/>
    <x v="7"/>
    <x v="3"/>
    <s v="PLST: TOTAL STRAIGHT TIME LABOR"/>
    <s v="12ME053120"/>
    <s v="Actuals"/>
    <n v="-19434.73"/>
    <x v="2"/>
  </r>
  <r>
    <x v="3"/>
    <x v="2"/>
    <x v="7"/>
    <x v="1"/>
    <s v="PLST: TOTAL STRAIGHT TIME LABOR"/>
    <s v="12ME053120"/>
    <s v="Actuals"/>
    <n v="5583.43"/>
    <x v="2"/>
  </r>
  <r>
    <x v="3"/>
    <x v="2"/>
    <x v="7"/>
    <x v="4"/>
    <s v="PLST: TOTAL STRAIGHT TIME LABOR"/>
    <s v="12ME053120"/>
    <s v="Actuals"/>
    <n v="1681756.64"/>
    <x v="2"/>
  </r>
  <r>
    <x v="3"/>
    <x v="2"/>
    <x v="2"/>
    <x v="0"/>
    <s v="PLST: TOTAL STRAIGHT TIME LABOR"/>
    <s v="12ME053120"/>
    <s v="Actuals"/>
    <n v="5825020.8799999999"/>
    <x v="2"/>
  </r>
  <r>
    <x v="3"/>
    <x v="2"/>
    <x v="2"/>
    <x v="2"/>
    <s v="PLST: TOTAL STRAIGHT TIME LABOR"/>
    <s v="12ME053120"/>
    <s v="Actuals"/>
    <n v="-39487.06"/>
    <x v="2"/>
  </r>
  <r>
    <x v="3"/>
    <x v="2"/>
    <x v="2"/>
    <x v="3"/>
    <s v="PLST: TOTAL STRAIGHT TIME LABOR"/>
    <s v="12ME053120"/>
    <s v="Actuals"/>
    <n v="3222289.14"/>
    <x v="2"/>
  </r>
  <r>
    <x v="3"/>
    <x v="2"/>
    <x v="2"/>
    <x v="1"/>
    <s v="PLST: TOTAL STRAIGHT TIME LABOR"/>
    <s v="12ME053120"/>
    <s v="Actuals"/>
    <n v="6090599.1200000001"/>
    <x v="2"/>
  </r>
  <r>
    <x v="3"/>
    <x v="2"/>
    <x v="2"/>
    <x v="4"/>
    <s v="PLST: TOTAL STRAIGHT TIME LABOR"/>
    <s v="12ME053120"/>
    <s v="Actuals"/>
    <n v="18287626.260000002"/>
    <x v="2"/>
  </r>
  <r>
    <x v="3"/>
    <x v="2"/>
    <x v="3"/>
    <x v="0"/>
    <s v="PLST: TOTAL STRAIGHT TIME LABOR"/>
    <s v="12ME053120"/>
    <s v="Actuals"/>
    <n v="0"/>
    <x v="2"/>
  </r>
  <r>
    <x v="3"/>
    <x v="2"/>
    <x v="3"/>
    <x v="2"/>
    <s v="PLST: TOTAL STRAIGHT TIME LABOR"/>
    <s v="12ME053120"/>
    <s v="Actuals"/>
    <n v="0"/>
    <x v="2"/>
  </r>
  <r>
    <x v="3"/>
    <x v="2"/>
    <x v="3"/>
    <x v="3"/>
    <s v="PLST: TOTAL STRAIGHT TIME LABOR"/>
    <s v="12ME053120"/>
    <s v="Actuals"/>
    <n v="1252.08"/>
    <x v="2"/>
  </r>
  <r>
    <x v="3"/>
    <x v="2"/>
    <x v="3"/>
    <x v="1"/>
    <s v="PLST: TOTAL STRAIGHT TIME LABOR"/>
    <s v="12ME053120"/>
    <s v="Actuals"/>
    <n v="0"/>
    <x v="2"/>
  </r>
  <r>
    <x v="3"/>
    <x v="2"/>
    <x v="3"/>
    <x v="4"/>
    <s v="PLST: TOTAL STRAIGHT TIME LABOR"/>
    <s v="12ME053120"/>
    <s v="Actuals"/>
    <n v="842.88"/>
    <x v="2"/>
  </r>
  <r>
    <x v="3"/>
    <x v="2"/>
    <x v="4"/>
    <x v="0"/>
    <s v="PLST: TOTAL STRAIGHT TIME LABOR"/>
    <s v="12ME053120"/>
    <s v="Actuals"/>
    <n v="-0.67"/>
    <x v="1"/>
  </r>
  <r>
    <x v="3"/>
    <x v="2"/>
    <x v="4"/>
    <x v="3"/>
    <s v="PLST: TOTAL STRAIGHT TIME LABOR"/>
    <s v="12ME053120"/>
    <s v="Actuals"/>
    <n v="0"/>
    <x v="1"/>
  </r>
  <r>
    <x v="3"/>
    <x v="2"/>
    <x v="4"/>
    <x v="1"/>
    <s v="PLST: TOTAL STRAIGHT TIME LABOR"/>
    <s v="12ME053120"/>
    <s v="Actuals"/>
    <n v="-0.99"/>
    <x v="1"/>
  </r>
  <r>
    <x v="3"/>
    <x v="2"/>
    <x v="4"/>
    <x v="4"/>
    <s v="PLST: TOTAL STRAIGHT TIME LABOR"/>
    <s v="12ME053120"/>
    <s v="Actuals"/>
    <n v="50253.73"/>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1">
  <r>
    <x v="0"/>
    <s v="P40101: TOTAL CORPORATE EXECUTIVE OFFICERS"/>
    <s v="P40100: CHAIRMAN AND CEO"/>
    <x v="0"/>
    <x v="0"/>
    <x v="0"/>
    <s v="PLRL: TOTAL RAW LABOR"/>
    <s v="PLST: TOTAL STRAIGHT TIME LABOR"/>
    <n v="2021"/>
    <s v="Working Forecast"/>
    <n v="6640"/>
    <x v="0"/>
  </r>
  <r>
    <x v="0"/>
    <s v="P40101: TOTAL CORPORATE EXECUTIVE OFFICERS"/>
    <s v="P40100: CHAIRMAN AND CEO"/>
    <x v="0"/>
    <x v="0"/>
    <x v="1"/>
    <s v="PLRL: TOTAL RAW LABOR"/>
    <s v="PLNB: NON BURDENABLE LABOR"/>
    <n v="2021"/>
    <s v="Working Forecast"/>
    <n v="-43"/>
    <x v="0"/>
  </r>
  <r>
    <x v="0"/>
    <s v="P40115: TOTAL HUMAN RESOURCES"/>
    <s v="P45900: HUMAN RESOURCES"/>
    <x v="0"/>
    <x v="0"/>
    <x v="0"/>
    <s v="PLRL: TOTAL RAW LABOR"/>
    <s v="PLST: TOTAL STRAIGHT TIME LABOR"/>
    <n v="2021"/>
    <s v="Working Forecast"/>
    <n v="0"/>
    <x v="0"/>
  </r>
  <r>
    <x v="0"/>
    <s v="P40115: TOTAL HUMAN RESOURCES"/>
    <s v="P45900: HUMAN RESOURCES"/>
    <x v="0"/>
    <x v="0"/>
    <x v="1"/>
    <s v="PLRL: TOTAL RAW LABOR"/>
    <s v="PLNB: NON BURDENABLE LABOR"/>
    <n v="2021"/>
    <s v="Working Forecast"/>
    <n v="0"/>
    <x v="0"/>
  </r>
  <r>
    <x v="0"/>
    <s v="P40600: TOTAL CHIEF OPERATING OFFICER"/>
    <s v="P40904: CHIEF OPERATING OFFICER"/>
    <x v="0"/>
    <x v="0"/>
    <x v="0"/>
    <s v="PLRL: TOTAL RAW LABOR"/>
    <s v="PLST: TOTAL STRAIGHT TIME LABOR"/>
    <n v="2021"/>
    <s v="Working Forecast"/>
    <n v="3961"/>
    <x v="0"/>
  </r>
  <r>
    <x v="0"/>
    <s v="P40600: TOTAL CHIEF OPERATING OFFICER"/>
    <s v="P40904: CHIEF OPERATING OFFICER"/>
    <x v="0"/>
    <x v="0"/>
    <x v="1"/>
    <s v="PLRL: TOTAL RAW LABOR"/>
    <s v="PLNB: NON BURDENABLE LABOR"/>
    <n v="2021"/>
    <s v="Working Forecast"/>
    <n v="-772"/>
    <x v="0"/>
  </r>
  <r>
    <x v="0"/>
    <s v="P40600: TOTAL CHIEF OPERATING OFFICER"/>
    <s v="P41130: SAFETY AND TECHNICAL TRAINING"/>
    <x v="0"/>
    <x v="0"/>
    <x v="0"/>
    <s v="PLRL: TOTAL RAW LABOR"/>
    <s v="PLST: TOTAL STRAIGHT TIME LABOR"/>
    <n v="2021"/>
    <s v="Working Forecast"/>
    <n v="0"/>
    <x v="0"/>
  </r>
  <r>
    <x v="0"/>
    <s v="P40600: TOTAL CHIEF OPERATING OFFICER"/>
    <s v="P43000: CUSTOMER SERVICES"/>
    <x v="0"/>
    <x v="0"/>
    <x v="0"/>
    <s v="PLRL: TOTAL RAW LABOR"/>
    <s v="PLST: TOTAL STRAIGHT TIME LABOR"/>
    <n v="2021"/>
    <s v="Working Forecast"/>
    <n v="0"/>
    <x v="0"/>
  </r>
  <r>
    <x v="0"/>
    <s v="P40600: TOTAL CHIEF OPERATING OFFICER"/>
    <s v="P43000: CUSTOMER SERVICES"/>
    <x v="0"/>
    <x v="0"/>
    <x v="1"/>
    <s v="PLRL: TOTAL RAW LABOR"/>
    <s v="PLNB: NON BURDENABLE LABOR"/>
    <n v="2021"/>
    <s v="Working Forecast"/>
    <n v="0"/>
    <x v="0"/>
  </r>
  <r>
    <x v="0"/>
    <s v="P45000: TOTAL GENERAL COUNSEL"/>
    <s v="P45100: GENERAL COUNSEL"/>
    <x v="0"/>
    <x v="0"/>
    <x v="0"/>
    <s v="PLRL: TOTAL RAW LABOR"/>
    <s v="PLST: TOTAL STRAIGHT TIME LABOR"/>
    <n v="2021"/>
    <s v="Working Forecast"/>
    <n v="4194"/>
    <x v="0"/>
  </r>
  <r>
    <x v="0"/>
    <s v="P45000: TOTAL GENERAL COUNSEL"/>
    <s v="P45100: GENERAL COUNSEL"/>
    <x v="0"/>
    <x v="0"/>
    <x v="1"/>
    <s v="PLRL: TOTAL RAW LABOR"/>
    <s v="PLNB: NON BURDENABLE LABOR"/>
    <n v="2021"/>
    <s v="Working Forecast"/>
    <n v="-379"/>
    <x v="0"/>
  </r>
  <r>
    <x v="0"/>
    <s v="P45000: TOTAL GENERAL COUNSEL"/>
    <s v="P45300: COMPLIANCE"/>
    <x v="0"/>
    <x v="0"/>
    <x v="0"/>
    <s v="PLRL: TOTAL RAW LABOR"/>
    <s v="PLST: TOTAL STRAIGHT TIME LABOR"/>
    <n v="2021"/>
    <s v="Working Forecast"/>
    <n v="0"/>
    <x v="0"/>
  </r>
  <r>
    <x v="0"/>
    <s v="P45000: TOTAL GENERAL COUNSEL"/>
    <s v="P45700: LEGAL"/>
    <x v="0"/>
    <x v="0"/>
    <x v="0"/>
    <s v="PLRL: TOTAL RAW LABOR"/>
    <s v="PLST: TOTAL STRAIGHT TIME LABOR"/>
    <n v="2021"/>
    <s v="Working Forecast"/>
    <n v="21176"/>
    <x v="0"/>
  </r>
  <r>
    <x v="0"/>
    <s v="P45201: TOTAL CORPORATE COMMUNICATIONS"/>
    <s v="P45200: COMMUNICATION"/>
    <x v="0"/>
    <x v="0"/>
    <x v="0"/>
    <s v="PLRL: TOTAL RAW LABOR"/>
    <s v="PLST: TOTAL STRAIGHT TIME LABOR"/>
    <n v="2021"/>
    <s v="Working Forecast"/>
    <n v="4113"/>
    <x v="0"/>
  </r>
  <r>
    <x v="0"/>
    <s v="P45201: TOTAL CORPORATE COMMUNICATIONS"/>
    <s v="P45200: COMMUNICATION"/>
    <x v="0"/>
    <x v="0"/>
    <x v="1"/>
    <s v="PLRL: TOTAL RAW LABOR"/>
    <s v="PLNB: NON BURDENABLE LABOR"/>
    <n v="2021"/>
    <s v="Working Forecast"/>
    <n v="-209"/>
    <x v="0"/>
  </r>
  <r>
    <x v="0"/>
    <s v="P45201: TOTAL CORPORATE COMMUNICATIONS"/>
    <s v="P45400: CORP RESPONSIBILITY"/>
    <x v="0"/>
    <x v="0"/>
    <x v="0"/>
    <s v="PLRL: TOTAL RAW LABOR"/>
    <s v="PLST: TOTAL STRAIGHT TIME LABOR"/>
    <n v="2021"/>
    <s v="Working Forecast"/>
    <n v="5111"/>
    <x v="0"/>
  </r>
  <r>
    <x v="0"/>
    <s v="P46000: TOTAL CHIEF FINANCIAL OFFICER"/>
    <s v="P44000: INFORMATION TECHNOLOGY"/>
    <x v="0"/>
    <x v="1"/>
    <x v="0"/>
    <s v="PLRL: TOTAL RAW LABOR"/>
    <s v="PLST: TOTAL STRAIGHT TIME LABOR"/>
    <n v="2021"/>
    <s v="Working Forecast"/>
    <n v="9020"/>
    <x v="1"/>
  </r>
  <r>
    <x v="0"/>
    <s v="P46000: TOTAL CHIEF FINANCIAL OFFICER"/>
    <s v="P44000: INFORMATION TECHNOLOGY"/>
    <x v="0"/>
    <x v="0"/>
    <x v="0"/>
    <s v="PLRL: TOTAL RAW LABOR"/>
    <s v="PLST: TOTAL STRAIGHT TIME LABOR"/>
    <n v="2021"/>
    <s v="Working Forecast"/>
    <n v="0"/>
    <x v="0"/>
  </r>
  <r>
    <x v="0"/>
    <s v="P46000: TOTAL CHIEF FINANCIAL OFFICER"/>
    <s v="P44000: INFORMATION TECHNOLOGY"/>
    <x v="0"/>
    <x v="0"/>
    <x v="2"/>
    <s v="PLRL: TOTAL RAW LABOR"/>
    <s v="PLST: TOTAL STRAIGHT TIME LABOR"/>
    <n v="2021"/>
    <s v="Working Forecast"/>
    <n v="0"/>
    <x v="0"/>
  </r>
  <r>
    <x v="0"/>
    <s v="P46000: TOTAL CHIEF FINANCIAL OFFICER"/>
    <s v="P44000: INFORMATION TECHNOLOGY"/>
    <x v="0"/>
    <x v="0"/>
    <x v="1"/>
    <s v="PLRL: TOTAL RAW LABOR"/>
    <s v="PLNB: NON BURDENABLE LABOR"/>
    <n v="2021"/>
    <s v="Working Forecast"/>
    <n v="0"/>
    <x v="0"/>
  </r>
  <r>
    <x v="0"/>
    <s v="P46000: TOTAL CHIEF FINANCIAL OFFICER"/>
    <s v="P44000: INFORMATION TECHNOLOGY"/>
    <x v="1"/>
    <x v="0"/>
    <x v="3"/>
    <s v="PLRL: TOTAL RAW LABOR"/>
    <s v="PLST: TOTAL STRAIGHT TIME LABOR"/>
    <n v="2021"/>
    <s v="Working Forecast"/>
    <n v="0"/>
    <x v="0"/>
  </r>
  <r>
    <x v="0"/>
    <s v="P46000: TOTAL CHIEF FINANCIAL OFFICER"/>
    <s v="P44000: INFORMATION TECHNOLOGY"/>
    <x v="2"/>
    <x v="0"/>
    <x v="4"/>
    <s v="PLRL: TOTAL RAW LABOR"/>
    <s v="PLST: TOTAL STRAIGHT TIME LABOR"/>
    <n v="2021"/>
    <s v="Working Forecast"/>
    <n v="0"/>
    <x v="0"/>
  </r>
  <r>
    <x v="0"/>
    <s v="P46000: TOTAL CHIEF FINANCIAL OFFICER"/>
    <s v="P46110: CFO AND CHARGES FROM SERV."/>
    <x v="0"/>
    <x v="0"/>
    <x v="0"/>
    <s v="PLRL: TOTAL RAW LABOR"/>
    <s v="PLST: TOTAL STRAIGHT TIME LABOR"/>
    <n v="2021"/>
    <s v="Working Forecast"/>
    <n v="4108"/>
    <x v="0"/>
  </r>
  <r>
    <x v="0"/>
    <s v="P46000: TOTAL CHIEF FINANCIAL OFFICER"/>
    <s v="P46110: CFO AND CHARGES FROM SERV."/>
    <x v="0"/>
    <x v="0"/>
    <x v="1"/>
    <s v="PLRL: TOTAL RAW LABOR"/>
    <s v="PLNB: NON BURDENABLE LABOR"/>
    <n v="2021"/>
    <s v="Working Forecast"/>
    <n v="-1654"/>
    <x v="0"/>
  </r>
  <r>
    <x v="0"/>
    <s v="P46000: TOTAL CHIEF FINANCIAL OFFICER"/>
    <s v="P46200: CONTROLLER"/>
    <x v="0"/>
    <x v="0"/>
    <x v="0"/>
    <s v="PLRL: TOTAL RAW LABOR"/>
    <s v="PLST: TOTAL STRAIGHT TIME LABOR"/>
    <n v="2021"/>
    <s v="Working Forecast"/>
    <n v="33267"/>
    <x v="0"/>
  </r>
  <r>
    <x v="0"/>
    <s v="P46000: TOTAL CHIEF FINANCIAL OFFICER"/>
    <s v="P46500: AUDIT SERVICES"/>
    <x v="0"/>
    <x v="0"/>
    <x v="0"/>
    <s v="PLRL: TOTAL RAW LABOR"/>
    <s v="PLST: TOTAL STRAIGHT TIME LABOR"/>
    <n v="2021"/>
    <s v="Working Forecast"/>
    <n v="12978"/>
    <x v="0"/>
  </r>
  <r>
    <x v="0"/>
    <s v="P46000: TOTAL CHIEF FINANCIAL OFFICER"/>
    <s v="P46600: TREASURER"/>
    <x v="0"/>
    <x v="0"/>
    <x v="0"/>
    <s v="PLRL: TOTAL RAW LABOR"/>
    <s v="PLST: TOTAL STRAIGHT TIME LABOR"/>
    <n v="2021"/>
    <s v="Working Forecast"/>
    <n v="24600"/>
    <x v="0"/>
  </r>
  <r>
    <x v="0"/>
    <s v="P46000: TOTAL CHIEF FINANCIAL OFFICER"/>
    <s v="P46700: SUPPLY CHAIN"/>
    <x v="0"/>
    <x v="2"/>
    <x v="0"/>
    <s v="PLRL: TOTAL RAW LABOR"/>
    <s v="PLST: TOTAL STRAIGHT TIME LABOR"/>
    <n v="2021"/>
    <s v="Working Forecast"/>
    <n v="9274"/>
    <x v="2"/>
  </r>
  <r>
    <x v="0"/>
    <s v="P46000: TOTAL CHIEF FINANCIAL OFFICER"/>
    <s v="P46700: SUPPLY CHAIN"/>
    <x v="0"/>
    <x v="0"/>
    <x v="0"/>
    <s v="PLRL: TOTAL RAW LABOR"/>
    <s v="PLST: TOTAL STRAIGHT TIME LABOR"/>
    <n v="2021"/>
    <s v="Working Forecast"/>
    <n v="22283"/>
    <x v="0"/>
  </r>
  <r>
    <x v="1"/>
    <s v="P40101: TOTAL CORPORATE EXECUTIVE OFFICERS"/>
    <s v="P40100: CHAIRMAN AND CEO"/>
    <x v="0"/>
    <x v="0"/>
    <x v="0"/>
    <s v="PLRL: TOTAL RAW LABOR"/>
    <s v="PLST: TOTAL STRAIGHT TIME LABOR"/>
    <n v="2021"/>
    <s v="Working Forecast"/>
    <n v="0"/>
    <x v="0"/>
  </r>
  <r>
    <x v="1"/>
    <s v="P40101: TOTAL CORPORATE EXECUTIVE OFFICERS"/>
    <s v="P40100: CHAIRMAN AND CEO"/>
    <x v="0"/>
    <x v="0"/>
    <x v="1"/>
    <s v="PLRL: TOTAL RAW LABOR"/>
    <s v="PLNB: NON BURDENABLE LABOR"/>
    <n v="2021"/>
    <s v="Working Forecast"/>
    <n v="0"/>
    <x v="0"/>
  </r>
  <r>
    <x v="1"/>
    <s v="P40115: TOTAL HUMAN RESOURCES"/>
    <s v="P45900: HUMAN RESOURCES"/>
    <x v="0"/>
    <x v="0"/>
    <x v="0"/>
    <s v="PLRL: TOTAL RAW LABOR"/>
    <s v="PLST: TOTAL STRAIGHT TIME LABOR"/>
    <n v="2021"/>
    <s v="Working Forecast"/>
    <n v="0"/>
    <x v="0"/>
  </r>
  <r>
    <x v="1"/>
    <s v="P40115: TOTAL HUMAN RESOURCES"/>
    <s v="P45900: HUMAN RESOURCES"/>
    <x v="0"/>
    <x v="0"/>
    <x v="1"/>
    <s v="PLRL: TOTAL RAW LABOR"/>
    <s v="PLNB: NON BURDENABLE LABOR"/>
    <n v="2021"/>
    <s v="Working Forecast"/>
    <n v="0"/>
    <x v="0"/>
  </r>
  <r>
    <x v="1"/>
    <s v="P40600: TOTAL CHIEF OPERATING OFFICER"/>
    <s v="P40904: CHIEF OPERATING OFFICER"/>
    <x v="0"/>
    <x v="0"/>
    <x v="0"/>
    <s v="PLRL: TOTAL RAW LABOR"/>
    <s v="PLST: TOTAL STRAIGHT TIME LABOR"/>
    <n v="2021"/>
    <s v="Working Forecast"/>
    <n v="0"/>
    <x v="0"/>
  </r>
  <r>
    <x v="1"/>
    <s v="P40600: TOTAL CHIEF OPERATING OFFICER"/>
    <s v="P40904: CHIEF OPERATING OFFICER"/>
    <x v="0"/>
    <x v="0"/>
    <x v="1"/>
    <s v="PLRL: TOTAL RAW LABOR"/>
    <s v="PLNB: NON BURDENABLE LABOR"/>
    <n v="2021"/>
    <s v="Working Forecast"/>
    <n v="0"/>
    <x v="0"/>
  </r>
  <r>
    <x v="1"/>
    <s v="P40600: TOTAL CHIEF OPERATING OFFICER"/>
    <s v="P41100: ELECTRIC DISTRIBUTION"/>
    <x v="0"/>
    <x v="2"/>
    <x v="0"/>
    <s v="PLRL: TOTAL RAW LABOR"/>
    <s v="PLST: TOTAL STRAIGHT TIME LABOR"/>
    <n v="2021"/>
    <s v="Working Forecast"/>
    <n v="-75011"/>
    <x v="2"/>
  </r>
  <r>
    <x v="1"/>
    <s v="P40600: TOTAL CHIEF OPERATING OFFICER"/>
    <s v="P41100: ELECTRIC DISTRIBUTION"/>
    <x v="0"/>
    <x v="0"/>
    <x v="0"/>
    <s v="PLRL: TOTAL RAW LABOR"/>
    <s v="PLST: TOTAL STRAIGHT TIME LABOR"/>
    <n v="2021"/>
    <s v="Working Forecast"/>
    <n v="75011"/>
    <x v="0"/>
  </r>
  <r>
    <x v="1"/>
    <s v="P40600: TOTAL CHIEF OPERATING OFFICER"/>
    <s v="P41100: ELECTRIC DISTRIBUTION"/>
    <x v="0"/>
    <x v="0"/>
    <x v="1"/>
    <s v="PLRL: TOTAL RAW LABOR"/>
    <s v="PLNB: NON BURDENABLE LABOR"/>
    <n v="2021"/>
    <s v="Working Forecast"/>
    <n v="0"/>
    <x v="0"/>
  </r>
  <r>
    <x v="1"/>
    <s v="P40600: TOTAL CHIEF OPERATING OFFICER"/>
    <s v="P41130: SAFETY AND TECHNICAL TRAINING"/>
    <x v="0"/>
    <x v="0"/>
    <x v="0"/>
    <s v="PLRL: TOTAL RAW LABOR"/>
    <s v="PLST: TOTAL STRAIGHT TIME LABOR"/>
    <n v="2021"/>
    <s v="Working Forecast"/>
    <n v="0"/>
    <x v="0"/>
  </r>
  <r>
    <x v="1"/>
    <s v="P40600: TOTAL CHIEF OPERATING OFFICER"/>
    <s v="P42100: GENERATION"/>
    <x v="0"/>
    <x v="2"/>
    <x v="0"/>
    <s v="PLRL: TOTAL RAW LABOR"/>
    <s v="PLST: TOTAL STRAIGHT TIME LABOR"/>
    <n v="2021"/>
    <s v="Working Forecast"/>
    <n v="0"/>
    <x v="2"/>
  </r>
  <r>
    <x v="1"/>
    <s v="P40600: TOTAL CHIEF OPERATING OFFICER"/>
    <s v="P42100: GENERATION"/>
    <x v="0"/>
    <x v="0"/>
    <x v="0"/>
    <s v="PLRL: TOTAL RAW LABOR"/>
    <s v="PLST: TOTAL STRAIGHT TIME LABOR"/>
    <n v="2021"/>
    <s v="Working Forecast"/>
    <n v="0"/>
    <x v="0"/>
  </r>
  <r>
    <x v="1"/>
    <s v="P40600: TOTAL CHIEF OPERATING OFFICER"/>
    <s v="P42100: GENERATION"/>
    <x v="0"/>
    <x v="0"/>
    <x v="1"/>
    <s v="PLRL: TOTAL RAW LABOR"/>
    <s v="PLNB: NON BURDENABLE LABOR"/>
    <n v="2021"/>
    <s v="Working Forecast"/>
    <n v="0"/>
    <x v="0"/>
  </r>
  <r>
    <x v="1"/>
    <s v="P40600: TOTAL CHIEF OPERATING OFFICER"/>
    <s v="P42500: PROJECT ENGINEERING"/>
    <x v="0"/>
    <x v="0"/>
    <x v="0"/>
    <s v="PLRL: TOTAL RAW LABOR"/>
    <s v="PLST: TOTAL STRAIGHT TIME LABOR"/>
    <n v="2021"/>
    <s v="Working Forecast"/>
    <n v="0"/>
    <x v="0"/>
  </r>
  <r>
    <x v="1"/>
    <s v="P40600: TOTAL CHIEF OPERATING OFFICER"/>
    <s v="P42800: ENERGY SUPPLY AND ANALYSIS"/>
    <x v="0"/>
    <x v="0"/>
    <x v="0"/>
    <s v="PLRL: TOTAL RAW LABOR"/>
    <s v="PLST: TOTAL STRAIGHT TIME LABOR"/>
    <n v="2021"/>
    <s v="Working Forecast"/>
    <n v="0"/>
    <x v="0"/>
  </r>
  <r>
    <x v="1"/>
    <s v="P40600: TOTAL CHIEF OPERATING OFFICER"/>
    <s v="P42800: ENERGY SUPPLY AND ANALYSIS"/>
    <x v="0"/>
    <x v="0"/>
    <x v="1"/>
    <s v="PLRL: TOTAL RAW LABOR"/>
    <s v="PLNB: NON BURDENABLE LABOR"/>
    <n v="2021"/>
    <s v="Working Forecast"/>
    <n v="0"/>
    <x v="0"/>
  </r>
  <r>
    <x v="1"/>
    <s v="P40600: TOTAL CHIEF OPERATING OFFICER"/>
    <s v="P42900: TRANSMISSION"/>
    <x v="0"/>
    <x v="2"/>
    <x v="0"/>
    <s v="PLRL: TOTAL RAW LABOR"/>
    <s v="PLST: TOTAL STRAIGHT TIME LABOR"/>
    <n v="2021"/>
    <s v="Working Forecast"/>
    <n v="0"/>
    <x v="2"/>
  </r>
  <r>
    <x v="1"/>
    <s v="P40600: TOTAL CHIEF OPERATING OFFICER"/>
    <s v="P42900: TRANSMISSION"/>
    <x v="0"/>
    <x v="0"/>
    <x v="0"/>
    <s v="PLRL: TOTAL RAW LABOR"/>
    <s v="PLST: TOTAL STRAIGHT TIME LABOR"/>
    <n v="2021"/>
    <s v="Working Forecast"/>
    <n v="0"/>
    <x v="0"/>
  </r>
  <r>
    <x v="1"/>
    <s v="P40600: TOTAL CHIEF OPERATING OFFICER"/>
    <s v="P42900: TRANSMISSION"/>
    <x v="0"/>
    <x v="0"/>
    <x v="1"/>
    <s v="PLRL: TOTAL RAW LABOR"/>
    <s v="PLNB: NON BURDENABLE LABOR"/>
    <n v="2021"/>
    <s v="Working Forecast"/>
    <n v="0"/>
    <x v="0"/>
  </r>
  <r>
    <x v="1"/>
    <s v="P40600: TOTAL CHIEF OPERATING OFFICER"/>
    <s v="P43000: CUSTOMER SERVICES"/>
    <x v="0"/>
    <x v="2"/>
    <x v="0"/>
    <s v="PLRL: TOTAL RAW LABOR"/>
    <s v="PLST: TOTAL STRAIGHT TIME LABOR"/>
    <n v="2021"/>
    <s v="Working Forecast"/>
    <n v="0"/>
    <x v="2"/>
  </r>
  <r>
    <x v="1"/>
    <s v="P40600: TOTAL CHIEF OPERATING OFFICER"/>
    <s v="P43000: CUSTOMER SERVICES"/>
    <x v="0"/>
    <x v="3"/>
    <x v="0"/>
    <s v="PLRL: TOTAL RAW LABOR"/>
    <s v="PLST: TOTAL STRAIGHT TIME LABOR"/>
    <n v="2021"/>
    <s v="Working Forecast"/>
    <n v="0"/>
    <x v="0"/>
  </r>
  <r>
    <x v="1"/>
    <s v="P40600: TOTAL CHIEF OPERATING OFFICER"/>
    <s v="P43000: CUSTOMER SERVICES"/>
    <x v="0"/>
    <x v="0"/>
    <x v="0"/>
    <s v="PLRL: TOTAL RAW LABOR"/>
    <s v="PLST: TOTAL STRAIGHT TIME LABOR"/>
    <n v="2021"/>
    <s v="Working Forecast"/>
    <n v="0"/>
    <x v="0"/>
  </r>
  <r>
    <x v="1"/>
    <s v="P40600: TOTAL CHIEF OPERATING OFFICER"/>
    <s v="P43000: CUSTOMER SERVICES"/>
    <x v="0"/>
    <x v="0"/>
    <x v="1"/>
    <s v="PLRL: TOTAL RAW LABOR"/>
    <s v="PLNB: NON BURDENABLE LABOR"/>
    <n v="2021"/>
    <s v="Working Forecast"/>
    <n v="0"/>
    <x v="0"/>
  </r>
  <r>
    <x v="1"/>
    <s v="P40600: TOTAL CHIEF OPERATING OFFICER"/>
    <s v="P45500: ENVIRONMENTAL"/>
    <x v="0"/>
    <x v="0"/>
    <x v="0"/>
    <s v="PLRL: TOTAL RAW LABOR"/>
    <s v="PLST: TOTAL STRAIGHT TIME LABOR"/>
    <n v="2021"/>
    <s v="Working Forecast"/>
    <n v="0"/>
    <x v="0"/>
  </r>
  <r>
    <x v="1"/>
    <s v="P40600: TOTAL CHIEF OPERATING OFFICER"/>
    <s v="P45500: ENVIRONMENTAL"/>
    <x v="0"/>
    <x v="0"/>
    <x v="4"/>
    <s v="PLRL: TOTAL RAW LABOR"/>
    <s v="PLST: TOTAL STRAIGHT TIME LABOR"/>
    <n v="2021"/>
    <s v="Working Forecast"/>
    <n v="0"/>
    <x v="0"/>
  </r>
  <r>
    <x v="1"/>
    <s v="P45000: TOTAL GENERAL COUNSEL"/>
    <s v="P45100: GENERAL COUNSEL"/>
    <x v="0"/>
    <x v="0"/>
    <x v="0"/>
    <s v="PLRL: TOTAL RAW LABOR"/>
    <s v="PLST: TOTAL STRAIGHT TIME LABOR"/>
    <n v="2021"/>
    <s v="Working Forecast"/>
    <n v="0"/>
    <x v="0"/>
  </r>
  <r>
    <x v="1"/>
    <s v="P45000: TOTAL GENERAL COUNSEL"/>
    <s v="P45100: GENERAL COUNSEL"/>
    <x v="0"/>
    <x v="0"/>
    <x v="1"/>
    <s v="PLRL: TOTAL RAW LABOR"/>
    <s v="PLNB: NON BURDENABLE LABOR"/>
    <n v="2021"/>
    <s v="Working Forecast"/>
    <n v="0"/>
    <x v="0"/>
  </r>
  <r>
    <x v="1"/>
    <s v="P45000: TOTAL GENERAL COUNSEL"/>
    <s v="P45300: COMPLIANCE"/>
    <x v="0"/>
    <x v="0"/>
    <x v="0"/>
    <s v="PLRL: TOTAL RAW LABOR"/>
    <s v="PLST: TOTAL STRAIGHT TIME LABOR"/>
    <n v="2021"/>
    <s v="Working Forecast"/>
    <n v="0"/>
    <x v="0"/>
  </r>
  <r>
    <x v="1"/>
    <s v="P45000: TOTAL GENERAL COUNSEL"/>
    <s v="P45600: EXTERNAL AFFAIRS"/>
    <x v="0"/>
    <x v="4"/>
    <x v="0"/>
    <s v="PLRL: TOTAL RAW LABOR"/>
    <s v="PLST: TOTAL STRAIGHT TIME LABOR"/>
    <n v="2021"/>
    <s v="Working Forecast"/>
    <n v="0"/>
    <x v="0"/>
  </r>
  <r>
    <x v="1"/>
    <s v="P45000: TOTAL GENERAL COUNSEL"/>
    <s v="P45700: LEGAL"/>
    <x v="0"/>
    <x v="0"/>
    <x v="0"/>
    <s v="PLRL: TOTAL RAW LABOR"/>
    <s v="PLST: TOTAL STRAIGHT TIME LABOR"/>
    <n v="2021"/>
    <s v="Working Forecast"/>
    <n v="0"/>
    <x v="0"/>
  </r>
  <r>
    <x v="1"/>
    <s v="P45000: TOTAL GENERAL COUNSEL"/>
    <s v="P45800: REGULATORY"/>
    <x v="0"/>
    <x v="0"/>
    <x v="0"/>
    <s v="PLRL: TOTAL RAW LABOR"/>
    <s v="PLST: TOTAL STRAIGHT TIME LABOR"/>
    <n v="2021"/>
    <s v="Working Forecast"/>
    <n v="0"/>
    <x v="0"/>
  </r>
  <r>
    <x v="1"/>
    <s v="P45201: TOTAL CORPORATE COMMUNICATIONS"/>
    <s v="P45200: COMMUNICATION"/>
    <x v="0"/>
    <x v="0"/>
    <x v="0"/>
    <s v="PLRL: TOTAL RAW LABOR"/>
    <s v="PLST: TOTAL STRAIGHT TIME LABOR"/>
    <n v="2021"/>
    <s v="Working Forecast"/>
    <n v="0"/>
    <x v="0"/>
  </r>
  <r>
    <x v="1"/>
    <s v="P45201: TOTAL CORPORATE COMMUNICATIONS"/>
    <s v="P45200: COMMUNICATION"/>
    <x v="0"/>
    <x v="0"/>
    <x v="1"/>
    <s v="PLRL: TOTAL RAW LABOR"/>
    <s v="PLNB: NON BURDENABLE LABOR"/>
    <n v="2021"/>
    <s v="Working Forecast"/>
    <n v="0"/>
    <x v="0"/>
  </r>
  <r>
    <x v="1"/>
    <s v="P45201: TOTAL CORPORATE COMMUNICATIONS"/>
    <s v="P45400: CORP RESPONSIBILITY"/>
    <x v="0"/>
    <x v="0"/>
    <x v="0"/>
    <s v="PLRL: TOTAL RAW LABOR"/>
    <s v="PLST: TOTAL STRAIGHT TIME LABOR"/>
    <n v="2021"/>
    <s v="Working Forecast"/>
    <n v="0"/>
    <x v="0"/>
  </r>
  <r>
    <x v="1"/>
    <s v="P46000: TOTAL CHIEF FINANCIAL OFFICER"/>
    <s v="P44000: INFORMATION TECHNOLOGY"/>
    <x v="0"/>
    <x v="0"/>
    <x v="0"/>
    <s v="PLRL: TOTAL RAW LABOR"/>
    <s v="PLST: TOTAL STRAIGHT TIME LABOR"/>
    <n v="2021"/>
    <s v="Working Forecast"/>
    <n v="0"/>
    <x v="0"/>
  </r>
  <r>
    <x v="1"/>
    <s v="P46000: TOTAL CHIEF FINANCIAL OFFICER"/>
    <s v="P44000: INFORMATION TECHNOLOGY"/>
    <x v="0"/>
    <x v="0"/>
    <x v="2"/>
    <s v="PLRL: TOTAL RAW LABOR"/>
    <s v="PLST: TOTAL STRAIGHT TIME LABOR"/>
    <n v="2021"/>
    <s v="Working Forecast"/>
    <n v="0"/>
    <x v="0"/>
  </r>
  <r>
    <x v="1"/>
    <s v="P46000: TOTAL CHIEF FINANCIAL OFFICER"/>
    <s v="P44000: INFORMATION TECHNOLOGY"/>
    <x v="0"/>
    <x v="0"/>
    <x v="1"/>
    <s v="PLRL: TOTAL RAW LABOR"/>
    <s v="PLNB: NON BURDENABLE LABOR"/>
    <n v="2021"/>
    <s v="Working Forecast"/>
    <n v="0"/>
    <x v="0"/>
  </r>
  <r>
    <x v="1"/>
    <s v="P46000: TOTAL CHIEF FINANCIAL OFFICER"/>
    <s v="P44000: INFORMATION TECHNOLOGY"/>
    <x v="1"/>
    <x v="0"/>
    <x v="3"/>
    <s v="PLRL: TOTAL RAW LABOR"/>
    <s v="PLST: TOTAL STRAIGHT TIME LABOR"/>
    <n v="2021"/>
    <s v="Working Forecast"/>
    <n v="0"/>
    <x v="0"/>
  </r>
  <r>
    <x v="1"/>
    <s v="P46000: TOTAL CHIEF FINANCIAL OFFICER"/>
    <s v="P44000: INFORMATION TECHNOLOGY"/>
    <x v="2"/>
    <x v="0"/>
    <x v="4"/>
    <s v="PLRL: TOTAL RAW LABOR"/>
    <s v="PLST: TOTAL STRAIGHT TIME LABOR"/>
    <n v="2021"/>
    <s v="Working Forecast"/>
    <n v="0"/>
    <x v="0"/>
  </r>
  <r>
    <x v="1"/>
    <s v="P46000: TOTAL CHIEF FINANCIAL OFFICER"/>
    <s v="P46110: CFO AND CHARGES FROM SERV."/>
    <x v="0"/>
    <x v="0"/>
    <x v="0"/>
    <s v="PLRL: TOTAL RAW LABOR"/>
    <s v="PLST: TOTAL STRAIGHT TIME LABOR"/>
    <n v="2021"/>
    <s v="Working Forecast"/>
    <n v="0"/>
    <x v="0"/>
  </r>
  <r>
    <x v="1"/>
    <s v="P46000: TOTAL CHIEF FINANCIAL OFFICER"/>
    <s v="P46110: CFO AND CHARGES FROM SERV."/>
    <x v="0"/>
    <x v="0"/>
    <x v="1"/>
    <s v="PLRL: TOTAL RAW LABOR"/>
    <s v="PLNB: NON BURDENABLE LABOR"/>
    <n v="2021"/>
    <s v="Working Forecast"/>
    <n v="0"/>
    <x v="0"/>
  </r>
  <r>
    <x v="1"/>
    <s v="P46000: TOTAL CHIEF FINANCIAL OFFICER"/>
    <s v="P46150: STATE REG AND RATES"/>
    <x v="0"/>
    <x v="0"/>
    <x v="0"/>
    <s v="PLRL: TOTAL RAW LABOR"/>
    <s v="PLST: TOTAL STRAIGHT TIME LABOR"/>
    <n v="2021"/>
    <s v="Working Forecast"/>
    <n v="0"/>
    <x v="0"/>
  </r>
  <r>
    <x v="1"/>
    <s v="P46000: TOTAL CHIEF FINANCIAL OFFICER"/>
    <s v="P46200: CONTROLLER"/>
    <x v="0"/>
    <x v="0"/>
    <x v="0"/>
    <s v="PLRL: TOTAL RAW LABOR"/>
    <s v="PLST: TOTAL STRAIGHT TIME LABOR"/>
    <n v="2021"/>
    <s v="Working Forecast"/>
    <n v="0"/>
    <x v="0"/>
  </r>
  <r>
    <x v="1"/>
    <s v="P46000: TOTAL CHIEF FINANCIAL OFFICER"/>
    <s v="P46200: CONTROLLER"/>
    <x v="0"/>
    <x v="0"/>
    <x v="1"/>
    <s v="PLRL: TOTAL RAW LABOR"/>
    <s v="PLNB: NON BURDENABLE LABOR"/>
    <n v="2021"/>
    <s v="Working Forecast"/>
    <n v="0"/>
    <x v="0"/>
  </r>
  <r>
    <x v="1"/>
    <s v="P46000: TOTAL CHIEF FINANCIAL OFFICER"/>
    <s v="P46500: AUDIT SERVICES"/>
    <x v="0"/>
    <x v="0"/>
    <x v="0"/>
    <s v="PLRL: TOTAL RAW LABOR"/>
    <s v="PLST: TOTAL STRAIGHT TIME LABOR"/>
    <n v="2021"/>
    <s v="Working Forecast"/>
    <n v="0"/>
    <x v="0"/>
  </r>
  <r>
    <x v="1"/>
    <s v="P46000: TOTAL CHIEF FINANCIAL OFFICER"/>
    <s v="P46600: TREASURER"/>
    <x v="0"/>
    <x v="0"/>
    <x v="0"/>
    <s v="PLRL: TOTAL RAW LABOR"/>
    <s v="PLST: TOTAL STRAIGHT TIME LABOR"/>
    <n v="2021"/>
    <s v="Working Forecast"/>
    <n v="0"/>
    <x v="0"/>
  </r>
  <r>
    <x v="1"/>
    <s v="P46000: TOTAL CHIEF FINANCIAL OFFICER"/>
    <s v="P46700: SUPPLY CHAIN"/>
    <x v="0"/>
    <x v="2"/>
    <x v="0"/>
    <s v="PLRL: TOTAL RAW LABOR"/>
    <s v="PLST: TOTAL STRAIGHT TIME LABOR"/>
    <n v="2021"/>
    <s v="Working Forecast"/>
    <n v="0"/>
    <x v="2"/>
  </r>
  <r>
    <x v="1"/>
    <s v="P46000: TOTAL CHIEF FINANCIAL OFFICER"/>
    <s v="P46700: SUPPLY CHAIN"/>
    <x v="0"/>
    <x v="0"/>
    <x v="0"/>
    <s v="PLRL: TOTAL RAW LABOR"/>
    <s v="PLST: TOTAL STRAIGHT TIME LABOR"/>
    <n v="2021"/>
    <s v="Working Forecast"/>
    <n v="0"/>
    <x v="0"/>
  </r>
  <r>
    <x v="2"/>
    <s v="P40101: TOTAL CORPORATE EXECUTIVE OFFICERS"/>
    <s v="P40100: CHAIRMAN AND CEO"/>
    <x v="0"/>
    <x v="0"/>
    <x v="0"/>
    <s v="PLRL: TOTAL RAW LABOR"/>
    <s v="PLST: TOTAL STRAIGHT TIME LABOR"/>
    <n v="2021"/>
    <s v="Working Forecast"/>
    <n v="312092"/>
    <x v="0"/>
  </r>
  <r>
    <x v="2"/>
    <s v="P40101: TOTAL CORPORATE EXECUTIVE OFFICERS"/>
    <s v="P40100: CHAIRMAN AND CEO"/>
    <x v="0"/>
    <x v="0"/>
    <x v="1"/>
    <s v="PLRL: TOTAL RAW LABOR"/>
    <s v="PLNB: NON BURDENABLE LABOR"/>
    <n v="2021"/>
    <s v="Working Forecast"/>
    <n v="-2035"/>
    <x v="0"/>
  </r>
  <r>
    <x v="2"/>
    <s v="P40115: TOTAL HUMAN RESOURCES"/>
    <s v="P45900: HUMAN RESOURCES"/>
    <x v="0"/>
    <x v="0"/>
    <x v="0"/>
    <s v="PLRL: TOTAL RAW LABOR"/>
    <s v="PLST: TOTAL STRAIGHT TIME LABOR"/>
    <n v="2021"/>
    <s v="Working Forecast"/>
    <n v="2482411"/>
    <x v="0"/>
  </r>
  <r>
    <x v="2"/>
    <s v="P40115: TOTAL HUMAN RESOURCES"/>
    <s v="P45900: HUMAN RESOURCES"/>
    <x v="0"/>
    <x v="0"/>
    <x v="1"/>
    <s v="PLRL: TOTAL RAW LABOR"/>
    <s v="PLNB: NON BURDENABLE LABOR"/>
    <n v="2021"/>
    <s v="Working Forecast"/>
    <n v="-21053"/>
    <x v="0"/>
  </r>
  <r>
    <x v="2"/>
    <s v="P40600: TOTAL CHIEF OPERATING OFFICER"/>
    <s v="P40904: CHIEF OPERATING OFFICER"/>
    <x v="0"/>
    <x v="0"/>
    <x v="0"/>
    <s v="PLRL: TOTAL RAW LABOR"/>
    <s v="PLST: TOTAL STRAIGHT TIME LABOR"/>
    <n v="2021"/>
    <s v="Working Forecast"/>
    <n v="186148"/>
    <x v="0"/>
  </r>
  <r>
    <x v="2"/>
    <s v="P40600: TOTAL CHIEF OPERATING OFFICER"/>
    <s v="P40904: CHIEF OPERATING OFFICER"/>
    <x v="0"/>
    <x v="0"/>
    <x v="1"/>
    <s v="PLRL: TOTAL RAW LABOR"/>
    <s v="PLNB: NON BURDENABLE LABOR"/>
    <n v="2021"/>
    <s v="Working Forecast"/>
    <n v="-36299"/>
    <x v="0"/>
  </r>
  <r>
    <x v="2"/>
    <s v="P40600: TOTAL CHIEF OPERATING OFFICER"/>
    <s v="P41100: ELECTRIC DISTRIBUTION"/>
    <x v="0"/>
    <x v="1"/>
    <x v="0"/>
    <s v="PLRL: TOTAL RAW LABOR"/>
    <s v="PLST: TOTAL STRAIGHT TIME LABOR"/>
    <n v="2021"/>
    <s v="Working Forecast"/>
    <n v="270299"/>
    <x v="1"/>
  </r>
  <r>
    <x v="2"/>
    <s v="P40600: TOTAL CHIEF OPERATING OFFICER"/>
    <s v="P41100: ELECTRIC DISTRIBUTION"/>
    <x v="0"/>
    <x v="2"/>
    <x v="0"/>
    <s v="PLRL: TOTAL RAW LABOR"/>
    <s v="PLST: TOTAL STRAIGHT TIME LABOR"/>
    <n v="2021"/>
    <s v="Working Forecast"/>
    <n v="3051550"/>
    <x v="2"/>
  </r>
  <r>
    <x v="2"/>
    <s v="P40600: TOTAL CHIEF OPERATING OFFICER"/>
    <s v="P41100: ELECTRIC DISTRIBUTION"/>
    <x v="0"/>
    <x v="0"/>
    <x v="0"/>
    <s v="PLRL: TOTAL RAW LABOR"/>
    <s v="PLST: TOTAL STRAIGHT TIME LABOR"/>
    <n v="2021"/>
    <s v="Working Forecast"/>
    <n v="1892174"/>
    <x v="0"/>
  </r>
  <r>
    <x v="2"/>
    <s v="P40600: TOTAL CHIEF OPERATING OFFICER"/>
    <s v="P41100: ELECTRIC DISTRIBUTION"/>
    <x v="0"/>
    <x v="0"/>
    <x v="1"/>
    <s v="PLRL: TOTAL RAW LABOR"/>
    <s v="PLNB: NON BURDENABLE LABOR"/>
    <n v="2021"/>
    <s v="Working Forecast"/>
    <n v="-80840"/>
    <x v="0"/>
  </r>
  <r>
    <x v="2"/>
    <s v="P40600: TOTAL CHIEF OPERATING OFFICER"/>
    <s v="P41100: ELECTRIC DISTRIBUTION"/>
    <x v="1"/>
    <x v="1"/>
    <x v="0"/>
    <s v="PLRL: TOTAL RAW LABOR"/>
    <s v="PLST: TOTAL STRAIGHT TIME LABOR"/>
    <n v="2021"/>
    <s v="Working Forecast"/>
    <n v="7718989"/>
    <x v="1"/>
  </r>
  <r>
    <x v="2"/>
    <s v="P40600: TOTAL CHIEF OPERATING OFFICER"/>
    <s v="P41100: ELECTRIC DISTRIBUTION"/>
    <x v="1"/>
    <x v="1"/>
    <x v="3"/>
    <s v="PLRL: TOTAL RAW LABOR"/>
    <s v="PLST: TOTAL STRAIGHT TIME LABOR"/>
    <n v="2021"/>
    <s v="Working Forecast"/>
    <n v="0"/>
    <x v="1"/>
  </r>
  <r>
    <x v="2"/>
    <s v="P40600: TOTAL CHIEF OPERATING OFFICER"/>
    <s v="P41100: ELECTRIC DISTRIBUTION"/>
    <x v="1"/>
    <x v="1"/>
    <x v="1"/>
    <s v="PLRL: TOTAL RAW LABOR"/>
    <s v="PLNB: NON BURDENABLE LABOR"/>
    <n v="2021"/>
    <s v="Working Forecast"/>
    <n v="0"/>
    <x v="1"/>
  </r>
  <r>
    <x v="2"/>
    <s v="P40600: TOTAL CHIEF OPERATING OFFICER"/>
    <s v="P41100: ELECTRIC DISTRIBUTION"/>
    <x v="1"/>
    <x v="2"/>
    <x v="0"/>
    <s v="PLRL: TOTAL RAW LABOR"/>
    <s v="PLST: TOTAL STRAIGHT TIME LABOR"/>
    <n v="2021"/>
    <s v="Working Forecast"/>
    <n v="4018029"/>
    <x v="2"/>
  </r>
  <r>
    <x v="2"/>
    <s v="P40600: TOTAL CHIEF OPERATING OFFICER"/>
    <s v="P41100: ELECTRIC DISTRIBUTION"/>
    <x v="1"/>
    <x v="0"/>
    <x v="0"/>
    <s v="PLRL: TOTAL RAW LABOR"/>
    <s v="PLST: TOTAL STRAIGHT TIME LABOR"/>
    <n v="2021"/>
    <s v="Working Forecast"/>
    <n v="4385575"/>
    <x v="0"/>
  </r>
  <r>
    <x v="2"/>
    <s v="P40600: TOTAL CHIEF OPERATING OFFICER"/>
    <s v="P41130: SAFETY AND TECHNICAL TRAINING"/>
    <x v="0"/>
    <x v="0"/>
    <x v="0"/>
    <s v="PLRL: TOTAL RAW LABOR"/>
    <s v="PLST: TOTAL STRAIGHT TIME LABOR"/>
    <n v="2021"/>
    <s v="Working Forecast"/>
    <n v="2108520"/>
    <x v="0"/>
  </r>
  <r>
    <x v="2"/>
    <s v="P40600: TOTAL CHIEF OPERATING OFFICER"/>
    <s v="P41130: SAFETY AND TECHNICAL TRAINING"/>
    <x v="0"/>
    <x v="0"/>
    <x v="4"/>
    <s v="PLRL: TOTAL RAW LABOR"/>
    <s v="PLST: TOTAL STRAIGHT TIME LABOR"/>
    <n v="2021"/>
    <s v="Working Forecast"/>
    <n v="48512"/>
    <x v="0"/>
  </r>
  <r>
    <x v="2"/>
    <s v="P40600: TOTAL CHIEF OPERATING OFFICER"/>
    <s v="P41130: SAFETY AND TECHNICAL TRAINING"/>
    <x v="1"/>
    <x v="0"/>
    <x v="3"/>
    <s v="PLRL: TOTAL RAW LABOR"/>
    <s v="PLST: TOTAL STRAIGHT TIME LABOR"/>
    <n v="2021"/>
    <s v="Working Forecast"/>
    <n v="36776"/>
    <x v="0"/>
  </r>
  <r>
    <x v="2"/>
    <s v="P40600: TOTAL CHIEF OPERATING OFFICER"/>
    <s v="P41300: GAS DISTRIBUTION"/>
    <x v="0"/>
    <x v="2"/>
    <x v="0"/>
    <s v="PLRL: TOTAL RAW LABOR"/>
    <s v="PLST: TOTAL STRAIGHT TIME LABOR"/>
    <n v="2021"/>
    <s v="Working Forecast"/>
    <n v="338834"/>
    <x v="2"/>
  </r>
  <r>
    <x v="2"/>
    <s v="P40600: TOTAL CHIEF OPERATING OFFICER"/>
    <s v="P41300: GAS DISTRIBUTION"/>
    <x v="0"/>
    <x v="0"/>
    <x v="0"/>
    <s v="PLRL: TOTAL RAW LABOR"/>
    <s v="PLST: TOTAL STRAIGHT TIME LABOR"/>
    <n v="2021"/>
    <s v="Working Forecast"/>
    <n v="187884"/>
    <x v="0"/>
  </r>
  <r>
    <x v="2"/>
    <s v="P40600: TOTAL CHIEF OPERATING OFFICER"/>
    <s v="P41300: GAS DISTRIBUTION"/>
    <x v="0"/>
    <x v="0"/>
    <x v="1"/>
    <s v="PLRL: TOTAL RAW LABOR"/>
    <s v="PLNB: NON BURDENABLE LABOR"/>
    <n v="2021"/>
    <s v="Working Forecast"/>
    <n v="-109600"/>
    <x v="0"/>
  </r>
  <r>
    <x v="2"/>
    <s v="P40600: TOTAL CHIEF OPERATING OFFICER"/>
    <s v="P41300: GAS DISTRIBUTION"/>
    <x v="1"/>
    <x v="1"/>
    <x v="0"/>
    <s v="PLRL: TOTAL RAW LABOR"/>
    <s v="PLST: TOTAL STRAIGHT TIME LABOR"/>
    <n v="2021"/>
    <s v="Working Forecast"/>
    <n v="4534644"/>
    <x v="1"/>
  </r>
  <r>
    <x v="2"/>
    <s v="P40600: TOTAL CHIEF OPERATING OFFICER"/>
    <s v="P41300: GAS DISTRIBUTION"/>
    <x v="1"/>
    <x v="2"/>
    <x v="0"/>
    <s v="PLRL: TOTAL RAW LABOR"/>
    <s v="PLST: TOTAL STRAIGHT TIME LABOR"/>
    <n v="2021"/>
    <s v="Working Forecast"/>
    <n v="2138021"/>
    <x v="2"/>
  </r>
  <r>
    <x v="2"/>
    <s v="P40600: TOTAL CHIEF OPERATING OFFICER"/>
    <s v="P41300: GAS DISTRIBUTION"/>
    <x v="1"/>
    <x v="3"/>
    <x v="0"/>
    <s v="PLRL: TOTAL RAW LABOR"/>
    <s v="PLST: TOTAL STRAIGHT TIME LABOR"/>
    <n v="2021"/>
    <s v="Working Forecast"/>
    <n v="176000"/>
    <x v="0"/>
  </r>
  <r>
    <x v="2"/>
    <s v="P40600: TOTAL CHIEF OPERATING OFFICER"/>
    <s v="P41300: GAS DISTRIBUTION"/>
    <x v="1"/>
    <x v="0"/>
    <x v="0"/>
    <s v="PLRL: TOTAL RAW LABOR"/>
    <s v="PLST: TOTAL STRAIGHT TIME LABOR"/>
    <n v="2021"/>
    <s v="Working Forecast"/>
    <n v="16657436"/>
    <x v="0"/>
  </r>
  <r>
    <x v="2"/>
    <s v="P40600: TOTAL CHIEF OPERATING OFFICER"/>
    <s v="P42100: GENERATION"/>
    <x v="0"/>
    <x v="1"/>
    <x v="0"/>
    <s v="PLRL: TOTAL RAW LABOR"/>
    <s v="PLST: TOTAL STRAIGHT TIME LABOR"/>
    <n v="2021"/>
    <s v="Working Forecast"/>
    <n v="33000"/>
    <x v="1"/>
  </r>
  <r>
    <x v="2"/>
    <s v="P40600: TOTAL CHIEF OPERATING OFFICER"/>
    <s v="P42100: GENERATION"/>
    <x v="0"/>
    <x v="2"/>
    <x v="0"/>
    <s v="PLRL: TOTAL RAW LABOR"/>
    <s v="PLST: TOTAL STRAIGHT TIME LABOR"/>
    <n v="2021"/>
    <s v="Working Forecast"/>
    <n v="592577"/>
    <x v="2"/>
  </r>
  <r>
    <x v="2"/>
    <s v="P40600: TOTAL CHIEF OPERATING OFFICER"/>
    <s v="P42100: GENERATION"/>
    <x v="0"/>
    <x v="0"/>
    <x v="0"/>
    <s v="PLRL: TOTAL RAW LABOR"/>
    <s v="PLST: TOTAL STRAIGHT TIME LABOR"/>
    <n v="2021"/>
    <s v="Working Forecast"/>
    <n v="3973692"/>
    <x v="0"/>
  </r>
  <r>
    <x v="2"/>
    <s v="P40600: TOTAL CHIEF OPERATING OFFICER"/>
    <s v="P42100: GENERATION"/>
    <x v="0"/>
    <x v="0"/>
    <x v="1"/>
    <s v="PLRL: TOTAL RAW LABOR"/>
    <s v="PLNB: NON BURDENABLE LABOR"/>
    <n v="2021"/>
    <s v="Working Forecast"/>
    <n v="-438485"/>
    <x v="0"/>
  </r>
  <r>
    <x v="2"/>
    <s v="P40600: TOTAL CHIEF OPERATING OFFICER"/>
    <s v="P42100: GENERATION"/>
    <x v="1"/>
    <x v="1"/>
    <x v="1"/>
    <s v="PLRL: TOTAL RAW LABOR"/>
    <s v="PLNB: NON BURDENABLE LABOR"/>
    <n v="2021"/>
    <s v="Working Forecast"/>
    <n v="82312"/>
    <x v="1"/>
  </r>
  <r>
    <x v="2"/>
    <s v="P40600: TOTAL CHIEF OPERATING OFFICER"/>
    <s v="P42100: GENERATION"/>
    <x v="1"/>
    <x v="5"/>
    <x v="0"/>
    <s v="PLRL: TOTAL RAW LABOR"/>
    <s v="PLST: TOTAL STRAIGHT TIME LABOR"/>
    <n v="2021"/>
    <s v="Working Forecast"/>
    <n v="362309"/>
    <x v="2"/>
  </r>
  <r>
    <x v="2"/>
    <s v="P40600: TOTAL CHIEF OPERATING OFFICER"/>
    <s v="P42100: GENERATION"/>
    <x v="1"/>
    <x v="5"/>
    <x v="3"/>
    <s v="PLRL: TOTAL RAW LABOR"/>
    <s v="PLST: TOTAL STRAIGHT TIME LABOR"/>
    <n v="2021"/>
    <s v="Working Forecast"/>
    <n v="1828885"/>
    <x v="2"/>
  </r>
  <r>
    <x v="2"/>
    <s v="P40600: TOTAL CHIEF OPERATING OFFICER"/>
    <s v="P42100: GENERATION"/>
    <x v="1"/>
    <x v="5"/>
    <x v="4"/>
    <s v="PLRL: TOTAL RAW LABOR"/>
    <s v="PLST: TOTAL STRAIGHT TIME LABOR"/>
    <n v="2021"/>
    <s v="Working Forecast"/>
    <n v="3037"/>
    <x v="2"/>
  </r>
  <r>
    <x v="2"/>
    <s v="P40600: TOTAL CHIEF OPERATING OFFICER"/>
    <s v="P42100: GENERATION"/>
    <x v="1"/>
    <x v="5"/>
    <x v="1"/>
    <s v="PLRL: TOTAL RAW LABOR"/>
    <s v="PLNB: NON BURDENABLE LABOR"/>
    <n v="2021"/>
    <s v="Working Forecast"/>
    <n v="7781"/>
    <x v="2"/>
  </r>
  <r>
    <x v="2"/>
    <s v="P40600: TOTAL CHIEF OPERATING OFFICER"/>
    <s v="P42100: GENERATION"/>
    <x v="1"/>
    <x v="2"/>
    <x v="0"/>
    <s v="PLRL: TOTAL RAW LABOR"/>
    <s v="PLST: TOTAL STRAIGHT TIME LABOR"/>
    <n v="2021"/>
    <s v="Working Forecast"/>
    <n v="277065"/>
    <x v="2"/>
  </r>
  <r>
    <x v="2"/>
    <s v="P40600: TOTAL CHIEF OPERATING OFFICER"/>
    <s v="P42100: GENERATION"/>
    <x v="1"/>
    <x v="3"/>
    <x v="0"/>
    <s v="PLRL: TOTAL RAW LABOR"/>
    <s v="PLST: TOTAL STRAIGHT TIME LABOR"/>
    <n v="2021"/>
    <s v="Working Forecast"/>
    <n v="63484"/>
    <x v="0"/>
  </r>
  <r>
    <x v="2"/>
    <s v="P40600: TOTAL CHIEF OPERATING OFFICER"/>
    <s v="P42100: GENERATION"/>
    <x v="1"/>
    <x v="3"/>
    <x v="3"/>
    <s v="PLRL: TOTAL RAW LABOR"/>
    <s v="PLST: TOTAL STRAIGHT TIME LABOR"/>
    <n v="2021"/>
    <s v="Working Forecast"/>
    <n v="267764"/>
    <x v="0"/>
  </r>
  <r>
    <x v="2"/>
    <s v="P40600: TOTAL CHIEF OPERATING OFFICER"/>
    <s v="P42100: GENERATION"/>
    <x v="1"/>
    <x v="3"/>
    <x v="1"/>
    <s v="PLRL: TOTAL RAW LABOR"/>
    <s v="PLNB: NON BURDENABLE LABOR"/>
    <n v="2021"/>
    <s v="Working Forecast"/>
    <n v="17850"/>
    <x v="0"/>
  </r>
  <r>
    <x v="2"/>
    <s v="P40600: TOTAL CHIEF OPERATING OFFICER"/>
    <s v="P42100: GENERATION"/>
    <x v="1"/>
    <x v="0"/>
    <x v="0"/>
    <s v="PLRL: TOTAL RAW LABOR"/>
    <s v="PLST: TOTAL STRAIGHT TIME LABOR"/>
    <n v="2021"/>
    <s v="Working Forecast"/>
    <n v="5808308"/>
    <x v="0"/>
  </r>
  <r>
    <x v="2"/>
    <s v="P40600: TOTAL CHIEF OPERATING OFFICER"/>
    <s v="P42100: GENERATION"/>
    <x v="1"/>
    <x v="0"/>
    <x v="3"/>
    <s v="PLRL: TOTAL RAW LABOR"/>
    <s v="PLST: TOTAL STRAIGHT TIME LABOR"/>
    <n v="2021"/>
    <s v="Working Forecast"/>
    <n v="15510351"/>
    <x v="0"/>
  </r>
  <r>
    <x v="2"/>
    <s v="P40600: TOTAL CHIEF OPERATING OFFICER"/>
    <s v="P42100: GENERATION"/>
    <x v="1"/>
    <x v="0"/>
    <x v="4"/>
    <s v="PLRL: TOTAL RAW LABOR"/>
    <s v="PLST: TOTAL STRAIGHT TIME LABOR"/>
    <n v="2021"/>
    <s v="Working Forecast"/>
    <n v="54719"/>
    <x v="0"/>
  </r>
  <r>
    <x v="2"/>
    <s v="P40600: TOTAL CHIEF OPERATING OFFICER"/>
    <s v="P42100: GENERATION"/>
    <x v="1"/>
    <x v="0"/>
    <x v="1"/>
    <s v="PLRL: TOTAL RAW LABOR"/>
    <s v="PLNB: NON BURDENABLE LABOR"/>
    <n v="2021"/>
    <s v="Working Forecast"/>
    <n v="238506"/>
    <x v="0"/>
  </r>
  <r>
    <x v="2"/>
    <s v="P40600: TOTAL CHIEF OPERATING OFFICER"/>
    <s v="P42100: GENERATION"/>
    <x v="2"/>
    <x v="0"/>
    <x v="0"/>
    <s v="PLRL: TOTAL RAW LABOR"/>
    <s v="PLST: TOTAL STRAIGHT TIME LABOR"/>
    <n v="2021"/>
    <s v="Working Forecast"/>
    <n v="227287"/>
    <x v="0"/>
  </r>
  <r>
    <x v="2"/>
    <s v="P40600: TOTAL CHIEF OPERATING OFFICER"/>
    <s v="P42500: PROJECT ENGINEERING"/>
    <x v="0"/>
    <x v="1"/>
    <x v="0"/>
    <s v="PLRL: TOTAL RAW LABOR"/>
    <s v="PLST: TOTAL STRAIGHT TIME LABOR"/>
    <n v="2021"/>
    <s v="Working Forecast"/>
    <n v="1971782"/>
    <x v="1"/>
  </r>
  <r>
    <x v="2"/>
    <s v="P40600: TOTAL CHIEF OPERATING OFFICER"/>
    <s v="P42500: PROJECT ENGINEERING"/>
    <x v="0"/>
    <x v="0"/>
    <x v="0"/>
    <s v="PLRL: TOTAL RAW LABOR"/>
    <s v="PLST: TOTAL STRAIGHT TIME LABOR"/>
    <n v="2021"/>
    <s v="Working Forecast"/>
    <n v="56226"/>
    <x v="0"/>
  </r>
  <r>
    <x v="2"/>
    <s v="P40600: TOTAL CHIEF OPERATING OFFICER"/>
    <s v="P42800: ENERGY SUPPLY AND ANALYSIS"/>
    <x v="0"/>
    <x v="0"/>
    <x v="0"/>
    <s v="PLRL: TOTAL RAW LABOR"/>
    <s v="PLST: TOTAL STRAIGHT TIME LABOR"/>
    <n v="2021"/>
    <s v="Working Forecast"/>
    <n v="2690326"/>
    <x v="0"/>
  </r>
  <r>
    <x v="2"/>
    <s v="P40600: TOTAL CHIEF OPERATING OFFICER"/>
    <s v="P42800: ENERGY SUPPLY AND ANALYSIS"/>
    <x v="0"/>
    <x v="0"/>
    <x v="1"/>
    <s v="PLRL: TOTAL RAW LABOR"/>
    <s v="PLNB: NON BURDENABLE LABOR"/>
    <n v="2021"/>
    <s v="Working Forecast"/>
    <n v="-38601"/>
    <x v="0"/>
  </r>
  <r>
    <x v="2"/>
    <s v="P40600: TOTAL CHIEF OPERATING OFFICER"/>
    <s v="P42800: ENERGY SUPPLY AND ANALYSIS"/>
    <x v="0"/>
    <x v="4"/>
    <x v="1"/>
    <s v="PLRL: TOTAL RAW LABOR"/>
    <s v="PLNB: NON BURDENABLE LABOR"/>
    <n v="2021"/>
    <s v="Working Forecast"/>
    <n v="13200"/>
    <x v="0"/>
  </r>
  <r>
    <x v="2"/>
    <s v="P40600: TOTAL CHIEF OPERATING OFFICER"/>
    <s v="P42900: TRANSMISSION"/>
    <x v="0"/>
    <x v="1"/>
    <x v="0"/>
    <s v="PLRL: TOTAL RAW LABOR"/>
    <s v="PLST: TOTAL STRAIGHT TIME LABOR"/>
    <n v="2021"/>
    <s v="Working Forecast"/>
    <n v="1156412"/>
    <x v="1"/>
  </r>
  <r>
    <x v="2"/>
    <s v="P40600: TOTAL CHIEF OPERATING OFFICER"/>
    <s v="P42900: TRANSMISSION"/>
    <x v="0"/>
    <x v="2"/>
    <x v="0"/>
    <s v="PLRL: TOTAL RAW LABOR"/>
    <s v="PLST: TOTAL STRAIGHT TIME LABOR"/>
    <n v="2021"/>
    <s v="Working Forecast"/>
    <n v="1744544"/>
    <x v="2"/>
  </r>
  <r>
    <x v="2"/>
    <s v="P40600: TOTAL CHIEF OPERATING OFFICER"/>
    <s v="P42900: TRANSMISSION"/>
    <x v="0"/>
    <x v="0"/>
    <x v="0"/>
    <s v="PLRL: TOTAL RAW LABOR"/>
    <s v="PLST: TOTAL STRAIGHT TIME LABOR"/>
    <n v="2021"/>
    <s v="Working Forecast"/>
    <n v="3399121"/>
    <x v="0"/>
  </r>
  <r>
    <x v="2"/>
    <s v="P40600: TOTAL CHIEF OPERATING OFFICER"/>
    <s v="P42900: TRANSMISSION"/>
    <x v="0"/>
    <x v="0"/>
    <x v="1"/>
    <s v="PLRL: TOTAL RAW LABOR"/>
    <s v="PLNB: NON BURDENABLE LABOR"/>
    <n v="2021"/>
    <s v="Working Forecast"/>
    <n v="-11985"/>
    <x v="0"/>
  </r>
  <r>
    <x v="2"/>
    <s v="P40600: TOTAL CHIEF OPERATING OFFICER"/>
    <s v="P42900: TRANSMISSION"/>
    <x v="1"/>
    <x v="1"/>
    <x v="0"/>
    <s v="PLRL: TOTAL RAW LABOR"/>
    <s v="PLST: TOTAL STRAIGHT TIME LABOR"/>
    <n v="2021"/>
    <s v="Working Forecast"/>
    <n v="105902"/>
    <x v="1"/>
  </r>
  <r>
    <x v="2"/>
    <s v="P40600: TOTAL CHIEF OPERATING OFFICER"/>
    <s v="P42900: TRANSMISSION"/>
    <x v="1"/>
    <x v="0"/>
    <x v="0"/>
    <s v="PLRL: TOTAL RAW LABOR"/>
    <s v="PLST: TOTAL STRAIGHT TIME LABOR"/>
    <n v="2021"/>
    <s v="Working Forecast"/>
    <n v="750187"/>
    <x v="0"/>
  </r>
  <r>
    <x v="2"/>
    <s v="P40600: TOTAL CHIEF OPERATING OFFICER"/>
    <s v="P42900: TRANSMISSION"/>
    <x v="1"/>
    <x v="0"/>
    <x v="1"/>
    <s v="PLRL: TOTAL RAW LABOR"/>
    <s v="PLNB: NON BURDENABLE LABOR"/>
    <n v="2021"/>
    <s v="Working Forecast"/>
    <n v="-3"/>
    <x v="0"/>
  </r>
  <r>
    <x v="2"/>
    <s v="P40600: TOTAL CHIEF OPERATING OFFICER"/>
    <s v="P43000: CUSTOMER SERVICES"/>
    <x v="0"/>
    <x v="1"/>
    <x v="0"/>
    <s v="PLRL: TOTAL RAW LABOR"/>
    <s v="PLST: TOTAL STRAIGHT TIME LABOR"/>
    <n v="2021"/>
    <s v="Working Forecast"/>
    <n v="466726"/>
    <x v="1"/>
  </r>
  <r>
    <x v="2"/>
    <s v="P40600: TOTAL CHIEF OPERATING OFFICER"/>
    <s v="P43000: CUSTOMER SERVICES"/>
    <x v="0"/>
    <x v="2"/>
    <x v="0"/>
    <s v="PLRL: TOTAL RAW LABOR"/>
    <s v="PLST: TOTAL STRAIGHT TIME LABOR"/>
    <n v="2021"/>
    <s v="Working Forecast"/>
    <n v="4497"/>
    <x v="2"/>
  </r>
  <r>
    <x v="2"/>
    <s v="P40600: TOTAL CHIEF OPERATING OFFICER"/>
    <s v="P43000: CUSTOMER SERVICES"/>
    <x v="0"/>
    <x v="3"/>
    <x v="0"/>
    <s v="PLRL: TOTAL RAW LABOR"/>
    <s v="PLST: TOTAL STRAIGHT TIME LABOR"/>
    <n v="2021"/>
    <s v="Working Forecast"/>
    <n v="367459"/>
    <x v="0"/>
  </r>
  <r>
    <x v="2"/>
    <s v="P40600: TOTAL CHIEF OPERATING OFFICER"/>
    <s v="P43000: CUSTOMER SERVICES"/>
    <x v="0"/>
    <x v="0"/>
    <x v="0"/>
    <s v="PLRL: TOTAL RAW LABOR"/>
    <s v="PLST: TOTAL STRAIGHT TIME LABOR"/>
    <n v="2021"/>
    <s v="Working Forecast"/>
    <n v="10798083"/>
    <x v="0"/>
  </r>
  <r>
    <x v="2"/>
    <s v="P40600: TOTAL CHIEF OPERATING OFFICER"/>
    <s v="P43000: CUSTOMER SERVICES"/>
    <x v="0"/>
    <x v="0"/>
    <x v="1"/>
    <s v="PLRL: TOTAL RAW LABOR"/>
    <s v="PLNB: NON BURDENABLE LABOR"/>
    <n v="2021"/>
    <s v="Working Forecast"/>
    <n v="-18832"/>
    <x v="0"/>
  </r>
  <r>
    <x v="2"/>
    <s v="P40600: TOTAL CHIEF OPERATING OFFICER"/>
    <s v="P43000: CUSTOMER SERVICES"/>
    <x v="1"/>
    <x v="1"/>
    <x v="0"/>
    <s v="PLRL: TOTAL RAW LABOR"/>
    <s v="PLST: TOTAL STRAIGHT TIME LABOR"/>
    <n v="2021"/>
    <s v="Working Forecast"/>
    <n v="732806"/>
    <x v="1"/>
  </r>
  <r>
    <x v="2"/>
    <s v="P40600: TOTAL CHIEF OPERATING OFFICER"/>
    <s v="P43000: CUSTOMER SERVICES"/>
    <x v="1"/>
    <x v="2"/>
    <x v="0"/>
    <s v="PLRL: TOTAL RAW LABOR"/>
    <s v="PLST: TOTAL STRAIGHT TIME LABOR"/>
    <n v="2021"/>
    <s v="Working Forecast"/>
    <n v="408854"/>
    <x v="2"/>
  </r>
  <r>
    <x v="2"/>
    <s v="P40600: TOTAL CHIEF OPERATING OFFICER"/>
    <s v="P43000: CUSTOMER SERVICES"/>
    <x v="1"/>
    <x v="0"/>
    <x v="0"/>
    <s v="PLRL: TOTAL RAW LABOR"/>
    <s v="PLST: TOTAL STRAIGHT TIME LABOR"/>
    <n v="2021"/>
    <s v="Working Forecast"/>
    <n v="3376431"/>
    <x v="0"/>
  </r>
  <r>
    <x v="2"/>
    <s v="P40600: TOTAL CHIEF OPERATING OFFICER"/>
    <s v="P45500: ENVIRONMENTAL"/>
    <x v="0"/>
    <x v="0"/>
    <x v="0"/>
    <s v="PLRL: TOTAL RAW LABOR"/>
    <s v="PLST: TOTAL STRAIGHT TIME LABOR"/>
    <n v="2021"/>
    <s v="Working Forecast"/>
    <n v="1295344"/>
    <x v="0"/>
  </r>
  <r>
    <x v="2"/>
    <s v="P40600: TOTAL CHIEF OPERATING OFFICER"/>
    <s v="P45500: ENVIRONMENTAL"/>
    <x v="0"/>
    <x v="0"/>
    <x v="4"/>
    <s v="PLRL: TOTAL RAW LABOR"/>
    <s v="PLST: TOTAL STRAIGHT TIME LABOR"/>
    <n v="2021"/>
    <s v="Working Forecast"/>
    <n v="65335"/>
    <x v="0"/>
  </r>
  <r>
    <x v="2"/>
    <s v="P45000: TOTAL GENERAL COUNSEL"/>
    <s v="P45100: GENERAL COUNSEL"/>
    <x v="0"/>
    <x v="0"/>
    <x v="0"/>
    <s v="PLRL: TOTAL RAW LABOR"/>
    <s v="PLST: TOTAL STRAIGHT TIME LABOR"/>
    <n v="2021"/>
    <s v="Working Forecast"/>
    <n v="197124"/>
    <x v="0"/>
  </r>
  <r>
    <x v="2"/>
    <s v="P45000: TOTAL GENERAL COUNSEL"/>
    <s v="P45100: GENERAL COUNSEL"/>
    <x v="0"/>
    <x v="0"/>
    <x v="1"/>
    <s v="PLRL: TOTAL RAW LABOR"/>
    <s v="PLNB: NON BURDENABLE LABOR"/>
    <n v="2021"/>
    <s v="Working Forecast"/>
    <n v="-17819"/>
    <x v="0"/>
  </r>
  <r>
    <x v="2"/>
    <s v="P45000: TOTAL GENERAL COUNSEL"/>
    <s v="P45300: COMPLIANCE"/>
    <x v="0"/>
    <x v="0"/>
    <x v="0"/>
    <s v="PLRL: TOTAL RAW LABOR"/>
    <s v="PLST: TOTAL STRAIGHT TIME LABOR"/>
    <n v="2021"/>
    <s v="Working Forecast"/>
    <n v="408342"/>
    <x v="0"/>
  </r>
  <r>
    <x v="2"/>
    <s v="P45000: TOTAL GENERAL COUNSEL"/>
    <s v="P45600: EXTERNAL AFFAIRS"/>
    <x v="0"/>
    <x v="4"/>
    <x v="0"/>
    <s v="PLRL: TOTAL RAW LABOR"/>
    <s v="PLST: TOTAL STRAIGHT TIME LABOR"/>
    <n v="2021"/>
    <s v="Working Forecast"/>
    <n v="208524"/>
    <x v="0"/>
  </r>
  <r>
    <x v="2"/>
    <s v="P45000: TOTAL GENERAL COUNSEL"/>
    <s v="P45700: LEGAL"/>
    <x v="0"/>
    <x v="0"/>
    <x v="0"/>
    <s v="PLRL: TOTAL RAW LABOR"/>
    <s v="PLST: TOTAL STRAIGHT TIME LABOR"/>
    <n v="2021"/>
    <s v="Working Forecast"/>
    <n v="995278"/>
    <x v="0"/>
  </r>
  <r>
    <x v="2"/>
    <s v="P45000: TOTAL GENERAL COUNSEL"/>
    <s v="P45800: REGULATORY"/>
    <x v="0"/>
    <x v="0"/>
    <x v="0"/>
    <s v="PLRL: TOTAL RAW LABOR"/>
    <s v="PLST: TOTAL STRAIGHT TIME LABOR"/>
    <n v="2021"/>
    <s v="Working Forecast"/>
    <n v="160021"/>
    <x v="0"/>
  </r>
  <r>
    <x v="2"/>
    <s v="P45201: TOTAL CORPORATE COMMUNICATIONS"/>
    <s v="P45200: COMMUNICATION"/>
    <x v="0"/>
    <x v="0"/>
    <x v="0"/>
    <s v="PLRL: TOTAL RAW LABOR"/>
    <s v="PLST: TOTAL STRAIGHT TIME LABOR"/>
    <n v="2021"/>
    <s v="Working Forecast"/>
    <n v="883519"/>
    <x v="0"/>
  </r>
  <r>
    <x v="2"/>
    <s v="P45201: TOTAL CORPORATE COMMUNICATIONS"/>
    <s v="P45200: COMMUNICATION"/>
    <x v="0"/>
    <x v="0"/>
    <x v="1"/>
    <s v="PLRL: TOTAL RAW LABOR"/>
    <s v="PLNB: NON BURDENABLE LABOR"/>
    <n v="2021"/>
    <s v="Working Forecast"/>
    <n v="-9843"/>
    <x v="0"/>
  </r>
  <r>
    <x v="2"/>
    <s v="P45201: TOTAL CORPORATE COMMUNICATIONS"/>
    <s v="P45400: CORP RESPONSIBILITY"/>
    <x v="0"/>
    <x v="0"/>
    <x v="0"/>
    <s v="PLRL: TOTAL RAW LABOR"/>
    <s v="PLST: TOTAL STRAIGHT TIME LABOR"/>
    <n v="2021"/>
    <s v="Working Forecast"/>
    <n v="240206"/>
    <x v="0"/>
  </r>
  <r>
    <x v="2"/>
    <s v="P46000: TOTAL CHIEF FINANCIAL OFFICER"/>
    <s v="P44000: INFORMATION TECHNOLOGY"/>
    <x v="0"/>
    <x v="1"/>
    <x v="0"/>
    <s v="PLRL: TOTAL RAW LABOR"/>
    <s v="PLST: TOTAL STRAIGHT TIME LABOR"/>
    <n v="2021"/>
    <s v="Working Forecast"/>
    <n v="3398310"/>
    <x v="1"/>
  </r>
  <r>
    <x v="2"/>
    <s v="P46000: TOTAL CHIEF FINANCIAL OFFICER"/>
    <s v="P44000: INFORMATION TECHNOLOGY"/>
    <x v="0"/>
    <x v="0"/>
    <x v="0"/>
    <s v="PLRL: TOTAL RAW LABOR"/>
    <s v="PLST: TOTAL STRAIGHT TIME LABOR"/>
    <n v="2021"/>
    <s v="Working Forecast"/>
    <n v="11417567"/>
    <x v="0"/>
  </r>
  <r>
    <x v="2"/>
    <s v="P46000: TOTAL CHIEF FINANCIAL OFFICER"/>
    <s v="P44000: INFORMATION TECHNOLOGY"/>
    <x v="0"/>
    <x v="0"/>
    <x v="2"/>
    <s v="PLRL: TOTAL RAW LABOR"/>
    <s v="PLST: TOTAL STRAIGHT TIME LABOR"/>
    <n v="2021"/>
    <s v="Working Forecast"/>
    <n v="285531"/>
    <x v="0"/>
  </r>
  <r>
    <x v="2"/>
    <s v="P46000: TOTAL CHIEF FINANCIAL OFFICER"/>
    <s v="P44000: INFORMATION TECHNOLOGY"/>
    <x v="0"/>
    <x v="0"/>
    <x v="1"/>
    <s v="PLRL: TOTAL RAW LABOR"/>
    <s v="PLNB: NON BURDENABLE LABOR"/>
    <n v="2021"/>
    <s v="Working Forecast"/>
    <n v="-84103"/>
    <x v="0"/>
  </r>
  <r>
    <x v="2"/>
    <s v="P46000: TOTAL CHIEF FINANCIAL OFFICER"/>
    <s v="P44000: INFORMATION TECHNOLOGY"/>
    <x v="1"/>
    <x v="1"/>
    <x v="0"/>
    <s v="PLRL: TOTAL RAW LABOR"/>
    <s v="PLST: TOTAL STRAIGHT TIME LABOR"/>
    <n v="2021"/>
    <s v="Working Forecast"/>
    <n v="287228"/>
    <x v="1"/>
  </r>
  <r>
    <x v="2"/>
    <s v="P46000: TOTAL CHIEF FINANCIAL OFFICER"/>
    <s v="P44000: INFORMATION TECHNOLOGY"/>
    <x v="1"/>
    <x v="0"/>
    <x v="3"/>
    <s v="PLRL: TOTAL RAW LABOR"/>
    <s v="PLST: TOTAL STRAIGHT TIME LABOR"/>
    <n v="2021"/>
    <s v="Working Forecast"/>
    <n v="243413"/>
    <x v="0"/>
  </r>
  <r>
    <x v="2"/>
    <s v="P46000: TOTAL CHIEF FINANCIAL OFFICER"/>
    <s v="P44000: INFORMATION TECHNOLOGY"/>
    <x v="2"/>
    <x v="0"/>
    <x v="4"/>
    <s v="PLRL: TOTAL RAW LABOR"/>
    <s v="PLST: TOTAL STRAIGHT TIME LABOR"/>
    <n v="2021"/>
    <s v="Working Forecast"/>
    <n v="321608"/>
    <x v="0"/>
  </r>
  <r>
    <x v="2"/>
    <s v="P46000: TOTAL CHIEF FINANCIAL OFFICER"/>
    <s v="P46110: CFO AND CHARGES FROM SERV."/>
    <x v="0"/>
    <x v="0"/>
    <x v="0"/>
    <s v="PLRL: TOTAL RAW LABOR"/>
    <s v="PLST: TOTAL STRAIGHT TIME LABOR"/>
    <n v="2021"/>
    <s v="Working Forecast"/>
    <n v="193073"/>
    <x v="0"/>
  </r>
  <r>
    <x v="2"/>
    <s v="P46000: TOTAL CHIEF FINANCIAL OFFICER"/>
    <s v="P46110: CFO AND CHARGES FROM SERV."/>
    <x v="0"/>
    <x v="0"/>
    <x v="1"/>
    <s v="PLRL: TOTAL RAW LABOR"/>
    <s v="PLNB: NON BURDENABLE LABOR"/>
    <n v="2021"/>
    <s v="Working Forecast"/>
    <n v="-77727"/>
    <x v="0"/>
  </r>
  <r>
    <x v="2"/>
    <s v="P46000: TOTAL CHIEF FINANCIAL OFFICER"/>
    <s v="P46150: STATE REG AND RATES"/>
    <x v="0"/>
    <x v="0"/>
    <x v="0"/>
    <s v="PLRL: TOTAL RAW LABOR"/>
    <s v="PLST: TOTAL STRAIGHT TIME LABOR"/>
    <n v="2021"/>
    <s v="Working Forecast"/>
    <n v="661726"/>
    <x v="0"/>
  </r>
  <r>
    <x v="2"/>
    <s v="P46000: TOTAL CHIEF FINANCIAL OFFICER"/>
    <s v="P46200: CONTROLLER"/>
    <x v="0"/>
    <x v="0"/>
    <x v="0"/>
    <s v="PLRL: TOTAL RAW LABOR"/>
    <s v="PLST: TOTAL STRAIGHT TIME LABOR"/>
    <n v="2021"/>
    <s v="Working Forecast"/>
    <n v="2523280"/>
    <x v="0"/>
  </r>
  <r>
    <x v="2"/>
    <s v="P46000: TOTAL CHIEF FINANCIAL OFFICER"/>
    <s v="P46200: CONTROLLER"/>
    <x v="0"/>
    <x v="0"/>
    <x v="1"/>
    <s v="PLRL: TOTAL RAW LABOR"/>
    <s v="PLNB: NON BURDENABLE LABOR"/>
    <n v="2021"/>
    <s v="Working Forecast"/>
    <n v="0"/>
    <x v="0"/>
  </r>
  <r>
    <x v="2"/>
    <s v="P46000: TOTAL CHIEF FINANCIAL OFFICER"/>
    <s v="P46500: AUDIT SERVICES"/>
    <x v="0"/>
    <x v="0"/>
    <x v="0"/>
    <s v="PLRL: TOTAL RAW LABOR"/>
    <s v="PLST: TOTAL STRAIGHT TIME LABOR"/>
    <n v="2021"/>
    <s v="Working Forecast"/>
    <n v="609951"/>
    <x v="0"/>
  </r>
  <r>
    <x v="2"/>
    <s v="P46000: TOTAL CHIEF FINANCIAL OFFICER"/>
    <s v="P46600: TREASURER"/>
    <x v="0"/>
    <x v="0"/>
    <x v="0"/>
    <s v="PLRL: TOTAL RAW LABOR"/>
    <s v="PLST: TOTAL STRAIGHT TIME LABOR"/>
    <n v="2021"/>
    <s v="Working Forecast"/>
    <n v="1917091"/>
    <x v="0"/>
  </r>
  <r>
    <x v="2"/>
    <s v="P46000: TOTAL CHIEF FINANCIAL OFFICER"/>
    <s v="P46600: TREASURER"/>
    <x v="1"/>
    <x v="0"/>
    <x v="0"/>
    <s v="PLRL: TOTAL RAW LABOR"/>
    <s v="PLST: TOTAL STRAIGHT TIME LABOR"/>
    <n v="2021"/>
    <s v="Working Forecast"/>
    <n v="279877"/>
    <x v="0"/>
  </r>
  <r>
    <x v="2"/>
    <s v="P46000: TOTAL CHIEF FINANCIAL OFFICER"/>
    <s v="P46700: SUPPLY CHAIN"/>
    <x v="0"/>
    <x v="2"/>
    <x v="0"/>
    <s v="PLRL: TOTAL RAW LABOR"/>
    <s v="PLST: TOTAL STRAIGHT TIME LABOR"/>
    <n v="2021"/>
    <s v="Working Forecast"/>
    <n v="435882"/>
    <x v="2"/>
  </r>
  <r>
    <x v="2"/>
    <s v="P46000: TOTAL CHIEF FINANCIAL OFFICER"/>
    <s v="P46700: SUPPLY CHAIN"/>
    <x v="0"/>
    <x v="0"/>
    <x v="0"/>
    <s v="PLRL: TOTAL RAW LABOR"/>
    <s v="PLST: TOTAL STRAIGHT TIME LABOR"/>
    <n v="2021"/>
    <s v="Working Forecast"/>
    <n v="1369275"/>
    <x v="0"/>
  </r>
  <r>
    <x v="2"/>
    <s v="P47000: TOTAL CORPORATE"/>
    <s v="P47110: CORPORATE"/>
    <x v="1"/>
    <x v="0"/>
    <x v="0"/>
    <s v="PLRL: TOTAL RAW LABOR"/>
    <s v="PLST: TOTAL STRAIGHT TIME LABOR"/>
    <n v="2021"/>
    <s v="Working Forecast"/>
    <n v="-561457"/>
    <x v="0"/>
  </r>
  <r>
    <x v="2"/>
    <s v="P47000: TOTAL CORPORATE"/>
    <s v="P47110: CORPORATE"/>
    <x v="1"/>
    <x v="0"/>
    <x v="1"/>
    <s v="PLRL: TOTAL RAW LABOR"/>
    <s v="PLNB: NON BURDENABLE LABOR"/>
    <n v="2021"/>
    <s v="Working Forecast"/>
    <n v="-3049704"/>
    <x v="0"/>
  </r>
  <r>
    <x v="3"/>
    <s v="P40101: TOTAL CORPORATE EXECUTIVE OFFICERS"/>
    <s v="P40100: CHAIRMAN AND CEO"/>
    <x v="0"/>
    <x v="0"/>
    <x v="0"/>
    <s v="PLRL: TOTAL RAW LABOR"/>
    <s v="PLST: TOTAL STRAIGHT TIME LABOR"/>
    <n v="2021"/>
    <s v="Working Forecast"/>
    <n v="345293"/>
    <x v="0"/>
  </r>
  <r>
    <x v="3"/>
    <s v="P40101: TOTAL CORPORATE EXECUTIVE OFFICERS"/>
    <s v="P40100: CHAIRMAN AND CEO"/>
    <x v="0"/>
    <x v="0"/>
    <x v="1"/>
    <s v="PLRL: TOTAL RAW LABOR"/>
    <s v="PLNB: NON BURDENABLE LABOR"/>
    <n v="2021"/>
    <s v="Working Forecast"/>
    <n v="-2251"/>
    <x v="0"/>
  </r>
  <r>
    <x v="3"/>
    <s v="P40115: TOTAL HUMAN RESOURCES"/>
    <s v="P45900: HUMAN RESOURCES"/>
    <x v="0"/>
    <x v="0"/>
    <x v="0"/>
    <s v="PLRL: TOTAL RAW LABOR"/>
    <s v="PLST: TOTAL STRAIGHT TIME LABOR"/>
    <n v="2021"/>
    <s v="Working Forecast"/>
    <n v="2385062"/>
    <x v="0"/>
  </r>
  <r>
    <x v="3"/>
    <s v="P40115: TOTAL HUMAN RESOURCES"/>
    <s v="P45900: HUMAN RESOURCES"/>
    <x v="0"/>
    <x v="0"/>
    <x v="1"/>
    <s v="PLRL: TOTAL RAW LABOR"/>
    <s v="PLNB: NON BURDENABLE LABOR"/>
    <n v="2021"/>
    <s v="Working Forecast"/>
    <n v="-20228"/>
    <x v="0"/>
  </r>
  <r>
    <x v="3"/>
    <s v="P40600: TOTAL CHIEF OPERATING OFFICER"/>
    <s v="P40904: CHIEF OPERATING OFFICER"/>
    <x v="0"/>
    <x v="0"/>
    <x v="0"/>
    <s v="PLRL: TOTAL RAW LABOR"/>
    <s v="PLST: TOTAL STRAIGHT TIME LABOR"/>
    <n v="2021"/>
    <s v="Working Forecast"/>
    <n v="205951"/>
    <x v="0"/>
  </r>
  <r>
    <x v="3"/>
    <s v="P40600: TOTAL CHIEF OPERATING OFFICER"/>
    <s v="P40904: CHIEF OPERATING OFFICER"/>
    <x v="0"/>
    <x v="0"/>
    <x v="1"/>
    <s v="PLRL: TOTAL RAW LABOR"/>
    <s v="PLNB: NON BURDENABLE LABOR"/>
    <n v="2021"/>
    <s v="Working Forecast"/>
    <n v="-40160"/>
    <x v="0"/>
  </r>
  <r>
    <x v="3"/>
    <s v="P40600: TOTAL CHIEF OPERATING OFFICER"/>
    <s v="P41100: ELECTRIC DISTRIBUTION"/>
    <x v="0"/>
    <x v="1"/>
    <x v="0"/>
    <s v="PLRL: TOTAL RAW LABOR"/>
    <s v="PLST: TOTAL STRAIGHT TIME LABOR"/>
    <n v="2021"/>
    <s v="Working Forecast"/>
    <n v="198001"/>
    <x v="1"/>
  </r>
  <r>
    <x v="3"/>
    <s v="P40600: TOTAL CHIEF OPERATING OFFICER"/>
    <s v="P41100: ELECTRIC DISTRIBUTION"/>
    <x v="0"/>
    <x v="2"/>
    <x v="0"/>
    <s v="PLRL: TOTAL RAW LABOR"/>
    <s v="PLST: TOTAL STRAIGHT TIME LABOR"/>
    <n v="2021"/>
    <s v="Working Forecast"/>
    <n v="3908083"/>
    <x v="2"/>
  </r>
  <r>
    <x v="3"/>
    <s v="P40600: TOTAL CHIEF OPERATING OFFICER"/>
    <s v="P41100: ELECTRIC DISTRIBUTION"/>
    <x v="0"/>
    <x v="0"/>
    <x v="0"/>
    <s v="PLRL: TOTAL RAW LABOR"/>
    <s v="PLST: TOTAL STRAIGHT TIME LABOR"/>
    <n v="2021"/>
    <s v="Working Forecast"/>
    <n v="2435770"/>
    <x v="0"/>
  </r>
  <r>
    <x v="3"/>
    <s v="P40600: TOTAL CHIEF OPERATING OFFICER"/>
    <s v="P41100: ELECTRIC DISTRIBUTION"/>
    <x v="0"/>
    <x v="0"/>
    <x v="1"/>
    <s v="PLRL: TOTAL RAW LABOR"/>
    <s v="PLNB: NON BURDENABLE LABOR"/>
    <n v="2021"/>
    <s v="Working Forecast"/>
    <n v="-107160"/>
    <x v="0"/>
  </r>
  <r>
    <x v="3"/>
    <s v="P40600: TOTAL CHIEF OPERATING OFFICER"/>
    <s v="P41100: ELECTRIC DISTRIBUTION"/>
    <x v="1"/>
    <x v="1"/>
    <x v="3"/>
    <s v="PLRL: TOTAL RAW LABOR"/>
    <s v="PLST: TOTAL STRAIGHT TIME LABOR"/>
    <n v="2021"/>
    <s v="Working Forecast"/>
    <n v="0"/>
    <x v="1"/>
  </r>
  <r>
    <x v="3"/>
    <s v="P40600: TOTAL CHIEF OPERATING OFFICER"/>
    <s v="P41100: ELECTRIC DISTRIBUTION"/>
    <x v="1"/>
    <x v="0"/>
    <x v="0"/>
    <s v="PLRL: TOTAL RAW LABOR"/>
    <s v="PLST: TOTAL STRAIGHT TIME LABOR"/>
    <n v="2021"/>
    <s v="Working Forecast"/>
    <n v="44590"/>
    <x v="0"/>
  </r>
  <r>
    <x v="3"/>
    <s v="P40600: TOTAL CHIEF OPERATING OFFICER"/>
    <s v="P41100: ELECTRIC DISTRIBUTION"/>
    <x v="2"/>
    <x v="1"/>
    <x v="0"/>
    <s v="PLRL: TOTAL RAW LABOR"/>
    <s v="PLST: TOTAL STRAIGHT TIME LABOR"/>
    <n v="2021"/>
    <s v="Working Forecast"/>
    <n v="18800553"/>
    <x v="1"/>
  </r>
  <r>
    <x v="3"/>
    <s v="P40600: TOTAL CHIEF OPERATING OFFICER"/>
    <s v="P41100: ELECTRIC DISTRIBUTION"/>
    <x v="2"/>
    <x v="1"/>
    <x v="3"/>
    <s v="PLRL: TOTAL RAW LABOR"/>
    <s v="PLST: TOTAL STRAIGHT TIME LABOR"/>
    <n v="2021"/>
    <s v="Working Forecast"/>
    <n v="0"/>
    <x v="1"/>
  </r>
  <r>
    <x v="3"/>
    <s v="P40600: TOTAL CHIEF OPERATING OFFICER"/>
    <s v="P41100: ELECTRIC DISTRIBUTION"/>
    <x v="2"/>
    <x v="2"/>
    <x v="0"/>
    <s v="PLRL: TOTAL RAW LABOR"/>
    <s v="PLST: TOTAL STRAIGHT TIME LABOR"/>
    <n v="2021"/>
    <s v="Working Forecast"/>
    <n v="2600858"/>
    <x v="2"/>
  </r>
  <r>
    <x v="3"/>
    <s v="P40600: TOTAL CHIEF OPERATING OFFICER"/>
    <s v="P41100: ELECTRIC DISTRIBUTION"/>
    <x v="2"/>
    <x v="0"/>
    <x v="0"/>
    <s v="PLRL: TOTAL RAW LABOR"/>
    <s v="PLST: TOTAL STRAIGHT TIME LABOR"/>
    <n v="2021"/>
    <s v="Working Forecast"/>
    <n v="6298497"/>
    <x v="0"/>
  </r>
  <r>
    <x v="3"/>
    <s v="P40600: TOTAL CHIEF OPERATING OFFICER"/>
    <s v="P41130: SAFETY AND TECHNICAL TRAINING"/>
    <x v="0"/>
    <x v="0"/>
    <x v="0"/>
    <s v="PLRL: TOTAL RAW LABOR"/>
    <s v="PLST: TOTAL STRAIGHT TIME LABOR"/>
    <n v="2021"/>
    <s v="Working Forecast"/>
    <n v="1280196"/>
    <x v="0"/>
  </r>
  <r>
    <x v="3"/>
    <s v="P40600: TOTAL CHIEF OPERATING OFFICER"/>
    <s v="P41130: SAFETY AND TECHNICAL TRAINING"/>
    <x v="1"/>
    <x v="0"/>
    <x v="3"/>
    <s v="PLRL: TOTAL RAW LABOR"/>
    <s v="PLST: TOTAL STRAIGHT TIME LABOR"/>
    <n v="2021"/>
    <s v="Working Forecast"/>
    <n v="36776"/>
    <x v="0"/>
  </r>
  <r>
    <x v="3"/>
    <s v="P40600: TOTAL CHIEF OPERATING OFFICER"/>
    <s v="P42100: GENERATION"/>
    <x v="0"/>
    <x v="2"/>
    <x v="0"/>
    <s v="PLRL: TOTAL RAW LABOR"/>
    <s v="PLST: TOTAL STRAIGHT TIME LABOR"/>
    <n v="2021"/>
    <s v="Working Forecast"/>
    <n v="838369"/>
    <x v="2"/>
  </r>
  <r>
    <x v="3"/>
    <s v="P40600: TOTAL CHIEF OPERATING OFFICER"/>
    <s v="P42100: GENERATION"/>
    <x v="0"/>
    <x v="0"/>
    <x v="0"/>
    <s v="PLRL: TOTAL RAW LABOR"/>
    <s v="PLST: TOTAL STRAIGHT TIME LABOR"/>
    <n v="2021"/>
    <s v="Working Forecast"/>
    <n v="2790788"/>
    <x v="0"/>
  </r>
  <r>
    <x v="3"/>
    <s v="P40600: TOTAL CHIEF OPERATING OFFICER"/>
    <s v="P42100: GENERATION"/>
    <x v="0"/>
    <x v="0"/>
    <x v="1"/>
    <s v="PLRL: TOTAL RAW LABOR"/>
    <s v="PLNB: NON BURDENABLE LABOR"/>
    <n v="2021"/>
    <s v="Working Forecast"/>
    <n v="-235215"/>
    <x v="0"/>
  </r>
  <r>
    <x v="3"/>
    <s v="P40600: TOTAL CHIEF OPERATING OFFICER"/>
    <s v="P42100: GENERATION"/>
    <x v="1"/>
    <x v="3"/>
    <x v="3"/>
    <s v="PLRL: TOTAL RAW LABOR"/>
    <s v="PLST: TOTAL STRAIGHT TIME LABOR"/>
    <n v="2021"/>
    <s v="Working Forecast"/>
    <n v="171698"/>
    <x v="0"/>
  </r>
  <r>
    <x v="3"/>
    <s v="P40600: TOTAL CHIEF OPERATING OFFICER"/>
    <s v="P42100: GENERATION"/>
    <x v="1"/>
    <x v="0"/>
    <x v="0"/>
    <s v="PLRL: TOTAL RAW LABOR"/>
    <s v="PLST: TOTAL STRAIGHT TIME LABOR"/>
    <n v="2021"/>
    <s v="Working Forecast"/>
    <n v="4268515"/>
    <x v="0"/>
  </r>
  <r>
    <x v="3"/>
    <s v="P40600: TOTAL CHIEF OPERATING OFFICER"/>
    <s v="P42100: GENERATION"/>
    <x v="1"/>
    <x v="0"/>
    <x v="3"/>
    <s v="PLRL: TOTAL RAW LABOR"/>
    <s v="PLST: TOTAL STRAIGHT TIME LABOR"/>
    <n v="2021"/>
    <s v="Working Forecast"/>
    <n v="8572594"/>
    <x v="0"/>
  </r>
  <r>
    <x v="3"/>
    <s v="P40600: TOTAL CHIEF OPERATING OFFICER"/>
    <s v="P42100: GENERATION"/>
    <x v="1"/>
    <x v="0"/>
    <x v="4"/>
    <s v="PLRL: TOTAL RAW LABOR"/>
    <s v="PLST: TOTAL STRAIGHT TIME LABOR"/>
    <n v="2021"/>
    <s v="Working Forecast"/>
    <n v="70793"/>
    <x v="0"/>
  </r>
  <r>
    <x v="3"/>
    <s v="P40600: TOTAL CHIEF OPERATING OFFICER"/>
    <s v="P42100: GENERATION"/>
    <x v="1"/>
    <x v="0"/>
    <x v="1"/>
    <s v="PLRL: TOTAL RAW LABOR"/>
    <s v="PLNB: NON BURDENABLE LABOR"/>
    <n v="2021"/>
    <s v="Working Forecast"/>
    <n v="-264137"/>
    <x v="0"/>
  </r>
  <r>
    <x v="3"/>
    <s v="P40600: TOTAL CHIEF OPERATING OFFICER"/>
    <s v="P42100: GENERATION"/>
    <x v="2"/>
    <x v="5"/>
    <x v="0"/>
    <s v="PLRL: TOTAL RAW LABOR"/>
    <s v="PLST: TOTAL STRAIGHT TIME LABOR"/>
    <n v="2021"/>
    <s v="Working Forecast"/>
    <n v="339146"/>
    <x v="2"/>
  </r>
  <r>
    <x v="3"/>
    <s v="P40600: TOTAL CHIEF OPERATING OFFICER"/>
    <s v="P42100: GENERATION"/>
    <x v="2"/>
    <x v="5"/>
    <x v="3"/>
    <s v="PLRL: TOTAL RAW LABOR"/>
    <s v="PLST: TOTAL STRAIGHT TIME LABOR"/>
    <n v="2021"/>
    <s v="Working Forecast"/>
    <n v="1788119"/>
    <x v="2"/>
  </r>
  <r>
    <x v="3"/>
    <s v="P40600: TOTAL CHIEF OPERATING OFFICER"/>
    <s v="P42100: GENERATION"/>
    <x v="2"/>
    <x v="5"/>
    <x v="4"/>
    <s v="PLRL: TOTAL RAW LABOR"/>
    <s v="PLST: TOTAL STRAIGHT TIME LABOR"/>
    <n v="2021"/>
    <s v="Working Forecast"/>
    <n v="2843"/>
    <x v="2"/>
  </r>
  <r>
    <x v="3"/>
    <s v="P40600: TOTAL CHIEF OPERATING OFFICER"/>
    <s v="P42100: GENERATION"/>
    <x v="2"/>
    <x v="5"/>
    <x v="1"/>
    <s v="PLRL: TOTAL RAW LABOR"/>
    <s v="PLNB: NON BURDENABLE LABOR"/>
    <n v="2021"/>
    <s v="Working Forecast"/>
    <n v="-48423"/>
    <x v="2"/>
  </r>
  <r>
    <x v="3"/>
    <s v="P40600: TOTAL CHIEF OPERATING OFFICER"/>
    <s v="P42100: GENERATION"/>
    <x v="2"/>
    <x v="2"/>
    <x v="0"/>
    <s v="PLRL: TOTAL RAW LABOR"/>
    <s v="PLST: TOTAL STRAIGHT TIME LABOR"/>
    <n v="2021"/>
    <s v="Working Forecast"/>
    <n v="568825"/>
    <x v="2"/>
  </r>
  <r>
    <x v="3"/>
    <s v="P40600: TOTAL CHIEF OPERATING OFFICER"/>
    <s v="P42100: GENERATION"/>
    <x v="2"/>
    <x v="3"/>
    <x v="0"/>
    <s v="PLRL: TOTAL RAW LABOR"/>
    <s v="PLST: TOTAL STRAIGHT TIME LABOR"/>
    <n v="2021"/>
    <s v="Working Forecast"/>
    <n v="195473"/>
    <x v="0"/>
  </r>
  <r>
    <x v="3"/>
    <s v="P40600: TOTAL CHIEF OPERATING OFFICER"/>
    <s v="P42100: GENERATION"/>
    <x v="2"/>
    <x v="3"/>
    <x v="3"/>
    <s v="PLRL: TOTAL RAW LABOR"/>
    <s v="PLST: TOTAL STRAIGHT TIME LABOR"/>
    <n v="2021"/>
    <s v="Working Forecast"/>
    <n v="-42925"/>
    <x v="0"/>
  </r>
  <r>
    <x v="3"/>
    <s v="P40600: TOTAL CHIEF OPERATING OFFICER"/>
    <s v="P42100: GENERATION"/>
    <x v="2"/>
    <x v="3"/>
    <x v="1"/>
    <s v="PLRL: TOTAL RAW LABOR"/>
    <s v="PLNB: NON BURDENABLE LABOR"/>
    <n v="2021"/>
    <s v="Working Forecast"/>
    <n v="744568"/>
    <x v="0"/>
  </r>
  <r>
    <x v="3"/>
    <s v="P40600: TOTAL CHIEF OPERATING OFFICER"/>
    <s v="P42100: GENERATION"/>
    <x v="2"/>
    <x v="0"/>
    <x v="0"/>
    <s v="PLRL: TOTAL RAW LABOR"/>
    <s v="PLST: TOTAL STRAIGHT TIME LABOR"/>
    <n v="2021"/>
    <s v="Working Forecast"/>
    <n v="26012653"/>
    <x v="0"/>
  </r>
  <r>
    <x v="3"/>
    <s v="P40600: TOTAL CHIEF OPERATING OFFICER"/>
    <s v="P42100: GENERATION"/>
    <x v="2"/>
    <x v="0"/>
    <x v="3"/>
    <s v="PLRL: TOTAL RAW LABOR"/>
    <s v="PLST: TOTAL STRAIGHT TIME LABOR"/>
    <n v="2021"/>
    <s v="Working Forecast"/>
    <n v="-1745195"/>
    <x v="0"/>
  </r>
  <r>
    <x v="3"/>
    <s v="P40600: TOTAL CHIEF OPERATING OFFICER"/>
    <s v="P42100: GENERATION"/>
    <x v="2"/>
    <x v="0"/>
    <x v="4"/>
    <s v="PLRL: TOTAL RAW LABOR"/>
    <s v="PLST: TOTAL STRAIGHT TIME LABOR"/>
    <n v="2021"/>
    <s v="Working Forecast"/>
    <n v="-2843"/>
    <x v="0"/>
  </r>
  <r>
    <x v="3"/>
    <s v="P40600: TOTAL CHIEF OPERATING OFFICER"/>
    <s v="P42100: GENERATION"/>
    <x v="2"/>
    <x v="0"/>
    <x v="1"/>
    <s v="PLRL: TOTAL RAW LABOR"/>
    <s v="PLNB: NON BURDENABLE LABOR"/>
    <n v="2021"/>
    <s v="Working Forecast"/>
    <n v="-696145"/>
    <x v="0"/>
  </r>
  <r>
    <x v="3"/>
    <s v="P40600: TOTAL CHIEF OPERATING OFFICER"/>
    <s v="P42500: PROJECT ENGINEERING"/>
    <x v="0"/>
    <x v="1"/>
    <x v="0"/>
    <s v="PLRL: TOTAL RAW LABOR"/>
    <s v="PLST: TOTAL STRAIGHT TIME LABOR"/>
    <n v="2021"/>
    <s v="Working Forecast"/>
    <n v="3375450"/>
    <x v="1"/>
  </r>
  <r>
    <x v="3"/>
    <s v="P40600: TOTAL CHIEF OPERATING OFFICER"/>
    <s v="P42500: PROJECT ENGINEERING"/>
    <x v="0"/>
    <x v="0"/>
    <x v="0"/>
    <s v="PLRL: TOTAL RAW LABOR"/>
    <s v="PLST: TOTAL STRAIGHT TIME LABOR"/>
    <n v="2021"/>
    <s v="Working Forecast"/>
    <n v="77646"/>
    <x v="0"/>
  </r>
  <r>
    <x v="3"/>
    <s v="P40600: TOTAL CHIEF OPERATING OFFICER"/>
    <s v="P42800: ENERGY SUPPLY AND ANALYSIS"/>
    <x v="0"/>
    <x v="0"/>
    <x v="0"/>
    <s v="PLRL: TOTAL RAW LABOR"/>
    <s v="PLST: TOTAL STRAIGHT TIME LABOR"/>
    <n v="2021"/>
    <s v="Working Forecast"/>
    <n v="3628562"/>
    <x v="0"/>
  </r>
  <r>
    <x v="3"/>
    <s v="P40600: TOTAL CHIEF OPERATING OFFICER"/>
    <s v="P42800: ENERGY SUPPLY AND ANALYSIS"/>
    <x v="0"/>
    <x v="0"/>
    <x v="1"/>
    <s v="PLRL: TOTAL RAW LABOR"/>
    <s v="PLNB: NON BURDENABLE LABOR"/>
    <n v="2021"/>
    <s v="Working Forecast"/>
    <n v="-35077"/>
    <x v="0"/>
  </r>
  <r>
    <x v="3"/>
    <s v="P40600: TOTAL CHIEF OPERATING OFFICER"/>
    <s v="P42900: TRANSMISSION"/>
    <x v="0"/>
    <x v="1"/>
    <x v="0"/>
    <s v="PLRL: TOTAL RAW LABOR"/>
    <s v="PLST: TOTAL STRAIGHT TIME LABOR"/>
    <n v="2021"/>
    <s v="Working Forecast"/>
    <n v="848600"/>
    <x v="1"/>
  </r>
  <r>
    <x v="3"/>
    <s v="P40600: TOTAL CHIEF OPERATING OFFICER"/>
    <s v="P42900: TRANSMISSION"/>
    <x v="0"/>
    <x v="1"/>
    <x v="4"/>
    <s v="PLRL: TOTAL RAW LABOR"/>
    <s v="PLST: TOTAL STRAIGHT TIME LABOR"/>
    <n v="2021"/>
    <s v="Working Forecast"/>
    <n v="0"/>
    <x v="1"/>
  </r>
  <r>
    <x v="3"/>
    <s v="P40600: TOTAL CHIEF OPERATING OFFICER"/>
    <s v="P42900: TRANSMISSION"/>
    <x v="0"/>
    <x v="2"/>
    <x v="0"/>
    <s v="PLRL: TOTAL RAW LABOR"/>
    <s v="PLST: TOTAL STRAIGHT TIME LABOR"/>
    <n v="2021"/>
    <s v="Working Forecast"/>
    <n v="3239867"/>
    <x v="2"/>
  </r>
  <r>
    <x v="3"/>
    <s v="P40600: TOTAL CHIEF OPERATING OFFICER"/>
    <s v="P42900: TRANSMISSION"/>
    <x v="0"/>
    <x v="0"/>
    <x v="0"/>
    <s v="PLRL: TOTAL RAW LABOR"/>
    <s v="PLST: TOTAL STRAIGHT TIME LABOR"/>
    <n v="2021"/>
    <s v="Working Forecast"/>
    <n v="6316590"/>
    <x v="0"/>
  </r>
  <r>
    <x v="3"/>
    <s v="P40600: TOTAL CHIEF OPERATING OFFICER"/>
    <s v="P42900: TRANSMISSION"/>
    <x v="0"/>
    <x v="0"/>
    <x v="1"/>
    <s v="PLRL: TOTAL RAW LABOR"/>
    <s v="PLNB: NON BURDENABLE LABOR"/>
    <n v="2021"/>
    <s v="Working Forecast"/>
    <n v="-22258"/>
    <x v="0"/>
  </r>
  <r>
    <x v="3"/>
    <s v="P40600: TOTAL CHIEF OPERATING OFFICER"/>
    <s v="P42900: TRANSMISSION"/>
    <x v="2"/>
    <x v="1"/>
    <x v="0"/>
    <s v="PLRL: TOTAL RAW LABOR"/>
    <s v="PLST: TOTAL STRAIGHT TIME LABOR"/>
    <n v="2021"/>
    <s v="Working Forecast"/>
    <n v="129573"/>
    <x v="1"/>
  </r>
  <r>
    <x v="3"/>
    <s v="P40600: TOTAL CHIEF OPERATING OFFICER"/>
    <s v="P42900: TRANSMISSION"/>
    <x v="2"/>
    <x v="1"/>
    <x v="3"/>
    <s v="PLRL: TOTAL RAW LABOR"/>
    <s v="PLST: TOTAL STRAIGHT TIME LABOR"/>
    <n v="2021"/>
    <s v="Working Forecast"/>
    <n v="25000"/>
    <x v="1"/>
  </r>
  <r>
    <x v="3"/>
    <s v="P40600: TOTAL CHIEF OPERATING OFFICER"/>
    <s v="P42900: TRANSMISSION"/>
    <x v="2"/>
    <x v="1"/>
    <x v="4"/>
    <s v="PLRL: TOTAL RAW LABOR"/>
    <s v="PLST: TOTAL STRAIGHT TIME LABOR"/>
    <n v="2021"/>
    <s v="Working Forecast"/>
    <n v="0"/>
    <x v="1"/>
  </r>
  <r>
    <x v="3"/>
    <s v="P40600: TOTAL CHIEF OPERATING OFFICER"/>
    <s v="P42900: TRANSMISSION"/>
    <x v="2"/>
    <x v="0"/>
    <x v="0"/>
    <s v="PLRL: TOTAL RAW LABOR"/>
    <s v="PLST: TOTAL STRAIGHT TIME LABOR"/>
    <n v="2021"/>
    <s v="Working Forecast"/>
    <n v="948654"/>
    <x v="0"/>
  </r>
  <r>
    <x v="3"/>
    <s v="P40600: TOTAL CHIEF OPERATING OFFICER"/>
    <s v="P42900: TRANSMISSION"/>
    <x v="2"/>
    <x v="0"/>
    <x v="1"/>
    <s v="PLRL: TOTAL RAW LABOR"/>
    <s v="PLNB: NON BURDENABLE LABOR"/>
    <n v="2021"/>
    <s v="Working Forecast"/>
    <n v="4"/>
    <x v="0"/>
  </r>
  <r>
    <x v="3"/>
    <s v="P40600: TOTAL CHIEF OPERATING OFFICER"/>
    <s v="P43000: CUSTOMER SERVICES"/>
    <x v="0"/>
    <x v="1"/>
    <x v="0"/>
    <s v="PLRL: TOTAL RAW LABOR"/>
    <s v="PLST: TOTAL STRAIGHT TIME LABOR"/>
    <n v="2021"/>
    <s v="Working Forecast"/>
    <n v="43650"/>
    <x v="1"/>
  </r>
  <r>
    <x v="3"/>
    <s v="P40600: TOTAL CHIEF OPERATING OFFICER"/>
    <s v="P43000: CUSTOMER SERVICES"/>
    <x v="0"/>
    <x v="2"/>
    <x v="0"/>
    <s v="PLRL: TOTAL RAW LABOR"/>
    <s v="PLST: TOTAL STRAIGHT TIME LABOR"/>
    <n v="2021"/>
    <s v="Working Forecast"/>
    <n v="8351"/>
    <x v="2"/>
  </r>
  <r>
    <x v="3"/>
    <s v="P40600: TOTAL CHIEF OPERATING OFFICER"/>
    <s v="P43000: CUSTOMER SERVICES"/>
    <x v="0"/>
    <x v="3"/>
    <x v="0"/>
    <s v="PLRL: TOTAL RAW LABOR"/>
    <s v="PLST: TOTAL STRAIGHT TIME LABOR"/>
    <n v="2021"/>
    <s v="Working Forecast"/>
    <n v="477396"/>
    <x v="0"/>
  </r>
  <r>
    <x v="3"/>
    <s v="P40600: TOTAL CHIEF OPERATING OFFICER"/>
    <s v="P43000: CUSTOMER SERVICES"/>
    <x v="0"/>
    <x v="0"/>
    <x v="0"/>
    <s v="PLRL: TOTAL RAW LABOR"/>
    <s v="PLST: TOTAL STRAIGHT TIME LABOR"/>
    <n v="2021"/>
    <s v="Working Forecast"/>
    <n v="13194020"/>
    <x v="0"/>
  </r>
  <r>
    <x v="3"/>
    <s v="P40600: TOTAL CHIEF OPERATING OFFICER"/>
    <s v="P43000: CUSTOMER SERVICES"/>
    <x v="0"/>
    <x v="0"/>
    <x v="1"/>
    <s v="PLRL: TOTAL RAW LABOR"/>
    <s v="PLNB: NON BURDENABLE LABOR"/>
    <n v="2021"/>
    <s v="Working Forecast"/>
    <n v="-23957"/>
    <x v="0"/>
  </r>
  <r>
    <x v="3"/>
    <s v="P40600: TOTAL CHIEF OPERATING OFFICER"/>
    <s v="P43000: CUSTOMER SERVICES"/>
    <x v="2"/>
    <x v="1"/>
    <x v="0"/>
    <s v="PLRL: TOTAL RAW LABOR"/>
    <s v="PLST: TOTAL STRAIGHT TIME LABOR"/>
    <n v="2021"/>
    <s v="Working Forecast"/>
    <n v="566919"/>
    <x v="1"/>
  </r>
  <r>
    <x v="3"/>
    <s v="P40600: TOTAL CHIEF OPERATING OFFICER"/>
    <s v="P43000: CUSTOMER SERVICES"/>
    <x v="2"/>
    <x v="2"/>
    <x v="0"/>
    <s v="PLRL: TOTAL RAW LABOR"/>
    <s v="PLST: TOTAL STRAIGHT TIME LABOR"/>
    <n v="2021"/>
    <s v="Working Forecast"/>
    <n v="195173"/>
    <x v="2"/>
  </r>
  <r>
    <x v="3"/>
    <s v="P40600: TOTAL CHIEF OPERATING OFFICER"/>
    <s v="P43000: CUSTOMER SERVICES"/>
    <x v="2"/>
    <x v="0"/>
    <x v="0"/>
    <s v="PLRL: TOTAL RAW LABOR"/>
    <s v="PLST: TOTAL STRAIGHT TIME LABOR"/>
    <n v="2021"/>
    <s v="Working Forecast"/>
    <n v="7539011"/>
    <x v="0"/>
  </r>
  <r>
    <x v="3"/>
    <s v="P40600: TOTAL CHIEF OPERATING OFFICER"/>
    <s v="P45500: ENVIRONMENTAL"/>
    <x v="0"/>
    <x v="0"/>
    <x v="0"/>
    <s v="PLRL: TOTAL RAW LABOR"/>
    <s v="PLST: TOTAL STRAIGHT TIME LABOR"/>
    <n v="2021"/>
    <s v="Working Forecast"/>
    <n v="770925"/>
    <x v="0"/>
  </r>
  <r>
    <x v="3"/>
    <s v="P40600: TOTAL CHIEF OPERATING OFFICER"/>
    <s v="P45500: ENVIRONMENTAL"/>
    <x v="0"/>
    <x v="0"/>
    <x v="4"/>
    <s v="PLRL: TOTAL RAW LABOR"/>
    <s v="PLST: TOTAL STRAIGHT TIME LABOR"/>
    <n v="2021"/>
    <s v="Working Forecast"/>
    <n v="38884"/>
    <x v="0"/>
  </r>
  <r>
    <x v="3"/>
    <s v="P45000: TOTAL GENERAL COUNSEL"/>
    <s v="P45100: GENERAL COUNSEL"/>
    <x v="0"/>
    <x v="0"/>
    <x v="0"/>
    <s v="PLRL: TOTAL RAW LABOR"/>
    <s v="PLST: TOTAL STRAIGHT TIME LABOR"/>
    <n v="2021"/>
    <s v="Working Forecast"/>
    <n v="218095"/>
    <x v="0"/>
  </r>
  <r>
    <x v="3"/>
    <s v="P45000: TOTAL GENERAL COUNSEL"/>
    <s v="P45100: GENERAL COUNSEL"/>
    <x v="0"/>
    <x v="0"/>
    <x v="1"/>
    <s v="PLRL: TOTAL RAW LABOR"/>
    <s v="PLNB: NON BURDENABLE LABOR"/>
    <n v="2021"/>
    <s v="Working Forecast"/>
    <n v="-19714"/>
    <x v="0"/>
  </r>
  <r>
    <x v="3"/>
    <s v="P45000: TOTAL GENERAL COUNSEL"/>
    <s v="P45300: COMPLIANCE"/>
    <x v="0"/>
    <x v="0"/>
    <x v="0"/>
    <s v="PLRL: TOTAL RAW LABOR"/>
    <s v="PLST: TOTAL STRAIGHT TIME LABOR"/>
    <n v="2021"/>
    <s v="Working Forecast"/>
    <n v="392329"/>
    <x v="0"/>
  </r>
  <r>
    <x v="3"/>
    <s v="P45000: TOTAL GENERAL COUNSEL"/>
    <s v="P45600: EXTERNAL AFFAIRS"/>
    <x v="0"/>
    <x v="4"/>
    <x v="0"/>
    <s v="PLRL: TOTAL RAW LABOR"/>
    <s v="PLST: TOTAL STRAIGHT TIME LABOR"/>
    <n v="2021"/>
    <s v="Working Forecast"/>
    <n v="244789"/>
    <x v="0"/>
  </r>
  <r>
    <x v="3"/>
    <s v="P45000: TOTAL GENERAL COUNSEL"/>
    <s v="P45700: LEGAL"/>
    <x v="0"/>
    <x v="0"/>
    <x v="0"/>
    <s v="PLRL: TOTAL RAW LABOR"/>
    <s v="PLST: TOTAL STRAIGHT TIME LABOR"/>
    <n v="2021"/>
    <s v="Working Forecast"/>
    <n v="1101159"/>
    <x v="0"/>
  </r>
  <r>
    <x v="3"/>
    <s v="P45000: TOTAL GENERAL COUNSEL"/>
    <s v="P45800: REGULATORY"/>
    <x v="0"/>
    <x v="0"/>
    <x v="0"/>
    <s v="PLRL: TOTAL RAW LABOR"/>
    <s v="PLST: TOTAL STRAIGHT TIME LABOR"/>
    <n v="2021"/>
    <s v="Working Forecast"/>
    <n v="187850"/>
    <x v="0"/>
  </r>
  <r>
    <x v="3"/>
    <s v="P45201: TOTAL CORPORATE COMMUNICATIONS"/>
    <s v="P45200: COMMUNICATION"/>
    <x v="0"/>
    <x v="0"/>
    <x v="0"/>
    <s v="PLRL: TOTAL RAW LABOR"/>
    <s v="PLST: TOTAL STRAIGHT TIME LABOR"/>
    <n v="2021"/>
    <s v="Working Forecast"/>
    <n v="1007987"/>
    <x v="0"/>
  </r>
  <r>
    <x v="3"/>
    <s v="P45201: TOTAL CORPORATE COMMUNICATIONS"/>
    <s v="P45200: COMMUNICATION"/>
    <x v="0"/>
    <x v="0"/>
    <x v="1"/>
    <s v="PLRL: TOTAL RAW LABOR"/>
    <s v="PLNB: NON BURDENABLE LABOR"/>
    <n v="2021"/>
    <s v="Working Forecast"/>
    <n v="-10890"/>
    <x v="0"/>
  </r>
  <r>
    <x v="3"/>
    <s v="P45201: TOTAL CORPORATE COMMUNICATIONS"/>
    <s v="P45400: CORP RESPONSIBILITY"/>
    <x v="0"/>
    <x v="0"/>
    <x v="0"/>
    <s v="PLRL: TOTAL RAW LABOR"/>
    <s v="PLST: TOTAL STRAIGHT TIME LABOR"/>
    <n v="2021"/>
    <s v="Working Forecast"/>
    <n v="265759"/>
    <x v="0"/>
  </r>
  <r>
    <x v="3"/>
    <s v="P46000: TOTAL CHIEF FINANCIAL OFFICER"/>
    <s v="P44000: INFORMATION TECHNOLOGY"/>
    <x v="0"/>
    <x v="1"/>
    <x v="0"/>
    <s v="PLRL: TOTAL RAW LABOR"/>
    <s v="PLST: TOTAL STRAIGHT TIME LABOR"/>
    <n v="2021"/>
    <s v="Working Forecast"/>
    <n v="3181907"/>
    <x v="1"/>
  </r>
  <r>
    <x v="3"/>
    <s v="P46000: TOTAL CHIEF FINANCIAL OFFICER"/>
    <s v="P44000: INFORMATION TECHNOLOGY"/>
    <x v="0"/>
    <x v="0"/>
    <x v="0"/>
    <s v="PLRL: TOTAL RAW LABOR"/>
    <s v="PLST: TOTAL STRAIGHT TIME LABOR"/>
    <n v="2021"/>
    <s v="Working Forecast"/>
    <n v="10613067"/>
    <x v="0"/>
  </r>
  <r>
    <x v="3"/>
    <s v="P46000: TOTAL CHIEF FINANCIAL OFFICER"/>
    <s v="P44000: INFORMATION TECHNOLOGY"/>
    <x v="0"/>
    <x v="0"/>
    <x v="2"/>
    <s v="PLRL: TOTAL RAW LABOR"/>
    <s v="PLST: TOTAL STRAIGHT TIME LABOR"/>
    <n v="2021"/>
    <s v="Working Forecast"/>
    <n v="253207"/>
    <x v="0"/>
  </r>
  <r>
    <x v="3"/>
    <s v="P46000: TOTAL CHIEF FINANCIAL OFFICER"/>
    <s v="P44000: INFORMATION TECHNOLOGY"/>
    <x v="0"/>
    <x v="0"/>
    <x v="1"/>
    <s v="PLRL: TOTAL RAW LABOR"/>
    <s v="PLNB: NON BURDENABLE LABOR"/>
    <n v="2021"/>
    <s v="Working Forecast"/>
    <n v="-74582"/>
    <x v="0"/>
  </r>
  <r>
    <x v="3"/>
    <s v="P46000: TOTAL CHIEF FINANCIAL OFFICER"/>
    <s v="P44000: INFORMATION TECHNOLOGY"/>
    <x v="1"/>
    <x v="0"/>
    <x v="3"/>
    <s v="PLRL: TOTAL RAW LABOR"/>
    <s v="PLST: TOTAL STRAIGHT TIME LABOR"/>
    <n v="2021"/>
    <s v="Working Forecast"/>
    <n v="215857"/>
    <x v="0"/>
  </r>
  <r>
    <x v="3"/>
    <s v="P46000: TOTAL CHIEF FINANCIAL OFFICER"/>
    <s v="P44000: INFORMATION TECHNOLOGY"/>
    <x v="2"/>
    <x v="1"/>
    <x v="0"/>
    <s v="PLRL: TOTAL RAW LABOR"/>
    <s v="PLST: TOTAL STRAIGHT TIME LABOR"/>
    <n v="2021"/>
    <s v="Working Forecast"/>
    <n v="397805"/>
    <x v="1"/>
  </r>
  <r>
    <x v="3"/>
    <s v="P46000: TOTAL CHIEF FINANCIAL OFFICER"/>
    <s v="P44000: INFORMATION TECHNOLOGY"/>
    <x v="2"/>
    <x v="0"/>
    <x v="4"/>
    <s v="PLRL: TOTAL RAW LABOR"/>
    <s v="PLST: TOTAL STRAIGHT TIME LABOR"/>
    <n v="2021"/>
    <s v="Working Forecast"/>
    <n v="285199"/>
    <x v="0"/>
  </r>
  <r>
    <x v="3"/>
    <s v="P46000: TOTAL CHIEF FINANCIAL OFFICER"/>
    <s v="P46110: CFO AND CHARGES FROM SERV."/>
    <x v="0"/>
    <x v="0"/>
    <x v="0"/>
    <s v="PLRL: TOTAL RAW LABOR"/>
    <s v="PLST: TOTAL STRAIGHT TIME LABOR"/>
    <n v="2021"/>
    <s v="Working Forecast"/>
    <n v="213613"/>
    <x v="0"/>
  </r>
  <r>
    <x v="3"/>
    <s v="P46000: TOTAL CHIEF FINANCIAL OFFICER"/>
    <s v="P46110: CFO AND CHARGES FROM SERV."/>
    <x v="0"/>
    <x v="0"/>
    <x v="1"/>
    <s v="PLRL: TOTAL RAW LABOR"/>
    <s v="PLNB: NON BURDENABLE LABOR"/>
    <n v="2021"/>
    <s v="Working Forecast"/>
    <n v="-85996"/>
    <x v="0"/>
  </r>
  <r>
    <x v="3"/>
    <s v="P46000: TOTAL CHIEF FINANCIAL OFFICER"/>
    <s v="P46150: STATE REG AND RATES"/>
    <x v="0"/>
    <x v="0"/>
    <x v="0"/>
    <s v="PLRL: TOTAL RAW LABOR"/>
    <s v="PLST: TOTAL STRAIGHT TIME LABOR"/>
    <n v="2021"/>
    <s v="Working Forecast"/>
    <n v="776809"/>
    <x v="0"/>
  </r>
  <r>
    <x v="3"/>
    <s v="P46000: TOTAL CHIEF FINANCIAL OFFICER"/>
    <s v="P46200: CONTROLLER"/>
    <x v="0"/>
    <x v="0"/>
    <x v="0"/>
    <s v="PLRL: TOTAL RAW LABOR"/>
    <s v="PLST: TOTAL STRAIGHT TIME LABOR"/>
    <n v="2021"/>
    <s v="Working Forecast"/>
    <n v="2831177"/>
    <x v="0"/>
  </r>
  <r>
    <x v="3"/>
    <s v="P46000: TOTAL CHIEF FINANCIAL OFFICER"/>
    <s v="P46200: CONTROLLER"/>
    <x v="0"/>
    <x v="0"/>
    <x v="1"/>
    <s v="PLRL: TOTAL RAW LABOR"/>
    <s v="PLNB: NON BURDENABLE LABOR"/>
    <n v="2021"/>
    <s v="Working Forecast"/>
    <n v="0"/>
    <x v="0"/>
  </r>
  <r>
    <x v="3"/>
    <s v="P46000: TOTAL CHIEF FINANCIAL OFFICER"/>
    <s v="P46500: AUDIT SERVICES"/>
    <x v="0"/>
    <x v="0"/>
    <x v="0"/>
    <s v="PLRL: TOTAL RAW LABOR"/>
    <s v="PLST: TOTAL STRAIGHT TIME LABOR"/>
    <n v="2021"/>
    <s v="Working Forecast"/>
    <n v="674840"/>
    <x v="0"/>
  </r>
  <r>
    <x v="3"/>
    <s v="P46000: TOTAL CHIEF FINANCIAL OFFICER"/>
    <s v="P46600: TREASURER"/>
    <x v="0"/>
    <x v="0"/>
    <x v="0"/>
    <s v="PLRL: TOTAL RAW LABOR"/>
    <s v="PLST: TOTAL STRAIGHT TIME LABOR"/>
    <n v="2021"/>
    <s v="Working Forecast"/>
    <n v="2270600"/>
    <x v="0"/>
  </r>
  <r>
    <x v="3"/>
    <s v="P46000: TOTAL CHIEF FINANCIAL OFFICER"/>
    <s v="P46600: TREASURER"/>
    <x v="2"/>
    <x v="0"/>
    <x v="0"/>
    <s v="PLRL: TOTAL RAW LABOR"/>
    <s v="PLST: TOTAL STRAIGHT TIME LABOR"/>
    <n v="2021"/>
    <s v="Working Forecast"/>
    <n v="174856"/>
    <x v="0"/>
  </r>
  <r>
    <x v="3"/>
    <s v="P46000: TOTAL CHIEF FINANCIAL OFFICER"/>
    <s v="P46700: SUPPLY CHAIN"/>
    <x v="0"/>
    <x v="2"/>
    <x v="0"/>
    <s v="PLRL: TOTAL RAW LABOR"/>
    <s v="PLST: TOTAL STRAIGHT TIME LABOR"/>
    <n v="2021"/>
    <s v="Working Forecast"/>
    <n v="482252"/>
    <x v="2"/>
  </r>
  <r>
    <x v="3"/>
    <s v="P46000: TOTAL CHIEF FINANCIAL OFFICER"/>
    <s v="P46700: SUPPLY CHAIN"/>
    <x v="0"/>
    <x v="0"/>
    <x v="0"/>
    <s v="PLRL: TOTAL RAW LABOR"/>
    <s v="PLST: TOTAL STRAIGHT TIME LABOR"/>
    <n v="2021"/>
    <s v="Working Forecast"/>
    <n v="1468062"/>
    <x v="0"/>
  </r>
  <r>
    <x v="3"/>
    <s v="P46000: TOTAL CHIEF FINANCIAL OFFICER"/>
    <s v="P46700: SUPPLY CHAIN"/>
    <x v="2"/>
    <x v="2"/>
    <x v="0"/>
    <s v="PLRL: TOTAL RAW LABOR"/>
    <s v="PLST: TOTAL STRAIGHT TIME LABOR"/>
    <n v="2021"/>
    <s v="Working Forecast"/>
    <n v="328936"/>
    <x v="2"/>
  </r>
  <r>
    <x v="3"/>
    <s v="P47000: TOTAL CORPORATE"/>
    <s v="P47110: CORPORATE"/>
    <x v="2"/>
    <x v="0"/>
    <x v="0"/>
    <s v="PLRL: TOTAL RAW LABOR"/>
    <s v="PLST: TOTAL STRAIGHT TIME LABOR"/>
    <n v="2021"/>
    <s v="Working Forecast"/>
    <n v="-513064"/>
    <x v="0"/>
  </r>
  <r>
    <x v="3"/>
    <s v="P47000: TOTAL CORPORATE"/>
    <s v="P47110: CORPORATE"/>
    <x v="2"/>
    <x v="0"/>
    <x v="1"/>
    <s v="PLRL: TOTAL RAW LABOR"/>
    <s v="PLNB: NON BURDENABLE LABOR"/>
    <n v="2021"/>
    <s v="Working Forecast"/>
    <n v="-3039264"/>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3DDE9C-B2FA-444E-9047-364F77EC612A}" name="PivotTable1" cacheId="0" applyNumberFormats="0" applyBorderFormats="0" applyFontFormats="0" applyPatternFormats="0" applyAlignmentFormats="0" applyWidthHeightFormats="1" dataCaption="Values" updatedVersion="6" minRefreshableVersion="3" useAutoFormatting="1" itemPrintTitles="1" createdVersion="5" indent="0" outline="1" outlineData="1" multipleFieldFilters="0">
  <location ref="A5:F19" firstHeaderRow="1" firstDataRow="2" firstDataCol="1" rowPageCount="1" colPageCount="1"/>
  <pivotFields count="9">
    <pivotField axis="axisCol" showAll="0">
      <items count="5">
        <item x="0"/>
        <item x="1"/>
        <item x="2"/>
        <item x="3"/>
        <item t="default"/>
      </items>
    </pivotField>
    <pivotField axis="axisRow" showAll="0">
      <items count="4">
        <item x="0"/>
        <item x="1"/>
        <item x="2"/>
        <item t="default"/>
      </items>
    </pivotField>
    <pivotField axis="axisRow" showAll="0">
      <items count="10">
        <item x="0"/>
        <item x="1"/>
        <item x="7"/>
        <item x="2"/>
        <item x="3"/>
        <item x="6"/>
        <item x="5"/>
        <item x="8"/>
        <item x="4"/>
        <item t="default"/>
      </items>
    </pivotField>
    <pivotField axis="axisPage" multipleItemSelectionAllowed="1" showAll="0">
      <items count="7">
        <item x="0"/>
        <item x="2"/>
        <item x="3"/>
        <item x="1"/>
        <item x="4"/>
        <item x="5"/>
        <item t="default"/>
      </items>
    </pivotField>
    <pivotField showAll="0"/>
    <pivotField showAll="0" defaultSubtotal="0"/>
    <pivotField showAll="0"/>
    <pivotField dataField="1" showAll="0" defaultSubtotal="0"/>
    <pivotField axis="axisRow" multipleItemSelectionAllowed="1" showAll="0">
      <items count="4">
        <item sd="0" x="0"/>
        <item sd="0" x="1"/>
        <item sd="0" x="2"/>
        <item t="default"/>
      </items>
    </pivotField>
  </pivotFields>
  <rowFields count="3">
    <field x="1"/>
    <field x="8"/>
    <field x="2"/>
  </rowFields>
  <rowItems count="13">
    <i>
      <x/>
    </i>
    <i r="1">
      <x/>
    </i>
    <i r="1">
      <x v="1"/>
    </i>
    <i r="1">
      <x v="2"/>
    </i>
    <i>
      <x v="1"/>
    </i>
    <i r="1">
      <x/>
    </i>
    <i r="1">
      <x v="1"/>
    </i>
    <i r="1">
      <x v="2"/>
    </i>
    <i>
      <x v="2"/>
    </i>
    <i r="1">
      <x/>
    </i>
    <i r="1">
      <x v="1"/>
    </i>
    <i r="1">
      <x v="2"/>
    </i>
    <i t="grand">
      <x/>
    </i>
  </rowItems>
  <colFields count="1">
    <field x="0"/>
  </colFields>
  <colItems count="5">
    <i>
      <x/>
    </i>
    <i>
      <x v="1"/>
    </i>
    <i>
      <x v="2"/>
    </i>
    <i>
      <x v="3"/>
    </i>
    <i t="grand">
      <x/>
    </i>
  </colItems>
  <pageFields count="1">
    <pageField fld="3" hier="-1"/>
  </pageFields>
  <dataFields count="1">
    <dataField name="Sum of Amt" fld="7" baseField="0" baseItem="0"/>
  </dataFields>
  <formats count="4">
    <format dxfId="7">
      <pivotArea outline="0" collapsedLevelsAreSubtotals="1" fieldPosition="0">
        <references count="1">
          <reference field="0" count="0" selected="0"/>
        </references>
      </pivotArea>
    </format>
    <format dxfId="6">
      <pivotArea grandCol="1" outline="0" collapsedLevelsAreSubtotals="1" fieldPosition="0"/>
    </format>
    <format dxfId="5">
      <pivotArea dataOnly="0" labelOnly="1" fieldPosition="0">
        <references count="1">
          <reference field="0" count="0"/>
        </references>
      </pivotArea>
    </format>
    <format dxfId="4">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18CDA7C-1068-4475-BF57-A00048B3393E}" name="PivotTable1" cacheId="1" applyNumberFormats="0" applyBorderFormats="0" applyFontFormats="0" applyPatternFormats="0" applyAlignmentFormats="0" applyWidthHeightFormats="1" dataCaption="Values" updatedVersion="6" minRefreshableVersion="3" itemPrintTitles="1" createdVersion="5" indent="0" outline="1" outlineData="1" multipleFieldFilters="0">
  <location ref="A5:E19" firstHeaderRow="1" firstDataRow="2" firstDataCol="1" rowPageCount="1" colPageCount="1"/>
  <pivotFields count="12">
    <pivotField axis="axisCol" multipleItemSelectionAllowed="1" showAll="0">
      <items count="5">
        <item x="0"/>
        <item x="2"/>
        <item x="3"/>
        <item h="1" x="1"/>
        <item t="default"/>
      </items>
    </pivotField>
    <pivotField showAll="0"/>
    <pivotField showAll="0"/>
    <pivotField axis="axisRow" showAll="0">
      <items count="4">
        <item x="0"/>
        <item x="1"/>
        <item x="2"/>
        <item t="default"/>
      </items>
    </pivotField>
    <pivotField axis="axisRow" showAll="0">
      <items count="7">
        <item x="1"/>
        <item x="2"/>
        <item x="3"/>
        <item x="0"/>
        <item x="4"/>
        <item x="5"/>
        <item t="default"/>
      </items>
    </pivotField>
    <pivotField axis="axisPage" multipleItemSelectionAllowed="1" showAll="0">
      <items count="6">
        <item x="0"/>
        <item x="2"/>
        <item x="3"/>
        <item x="4"/>
        <item x="1"/>
        <item t="default"/>
      </items>
    </pivotField>
    <pivotField showAll="0"/>
    <pivotField showAll="0"/>
    <pivotField showAll="0" defaultSubtotal="0"/>
    <pivotField showAll="0"/>
    <pivotField dataField="1" showAll="0" defaultSubtotal="0"/>
    <pivotField axis="axisRow" multipleItemSelectionAllowed="1" showAll="0">
      <items count="4">
        <item sd="0" x="1"/>
        <item sd="0" x="2"/>
        <item sd="0" x="0"/>
        <item t="default"/>
      </items>
    </pivotField>
  </pivotFields>
  <rowFields count="3">
    <field x="3"/>
    <field x="11"/>
    <field x="4"/>
  </rowFields>
  <rowItems count="13">
    <i>
      <x/>
    </i>
    <i r="1">
      <x/>
    </i>
    <i r="1">
      <x v="1"/>
    </i>
    <i r="1">
      <x v="2"/>
    </i>
    <i>
      <x v="1"/>
    </i>
    <i r="1">
      <x/>
    </i>
    <i r="1">
      <x v="1"/>
    </i>
    <i r="1">
      <x v="2"/>
    </i>
    <i>
      <x v="2"/>
    </i>
    <i r="1">
      <x/>
    </i>
    <i r="1">
      <x v="1"/>
    </i>
    <i r="1">
      <x v="2"/>
    </i>
    <i t="grand">
      <x/>
    </i>
  </rowItems>
  <colFields count="1">
    <field x="0"/>
  </colFields>
  <colItems count="4">
    <i>
      <x/>
    </i>
    <i>
      <x v="1"/>
    </i>
    <i>
      <x v="2"/>
    </i>
    <i t="grand">
      <x/>
    </i>
  </colItems>
  <pageFields count="1">
    <pageField fld="5" hier="-1"/>
  </pageFields>
  <dataFields count="1">
    <dataField name="Sum of Amt" fld="10" baseField="0" baseItem="0"/>
  </dataFields>
  <formats count="4">
    <format dxfId="3">
      <pivotArea outline="0" collapsedLevelsAreSubtotals="1" fieldPosition="0">
        <references count="1">
          <reference field="0" count="0" selected="0"/>
        </references>
      </pivotArea>
    </format>
    <format dxfId="2">
      <pivotArea grandCol="1" outline="0" collapsedLevelsAreSubtotals="1" fieldPosition="0"/>
    </format>
    <format dxfId="1">
      <pivotArea dataOnly="0" labelOnly="1" fieldPosition="0">
        <references count="1">
          <reference field="0"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C0FB0-3282-41D2-9142-B4CF8CC2069B}">
  <sheetPr>
    <tabColor rgb="FFFF9999"/>
  </sheetPr>
  <dimension ref="A2:L35"/>
  <sheetViews>
    <sheetView zoomScaleNormal="100" workbookViewId="0">
      <selection activeCell="B38" sqref="B38"/>
    </sheetView>
  </sheetViews>
  <sheetFormatPr defaultColWidth="9.1796875" defaultRowHeight="12.5"/>
  <cols>
    <col min="1" max="1" width="2.7265625" style="1" customWidth="1"/>
    <col min="2" max="2" width="36.81640625" style="1" customWidth="1"/>
    <col min="3" max="3" width="1.7265625" style="1" customWidth="1"/>
    <col min="4" max="4" width="14" style="1" customWidth="1"/>
    <col min="5" max="5" width="5.1796875" style="1" customWidth="1"/>
    <col min="6" max="6" width="30.81640625" style="1" customWidth="1"/>
    <col min="7" max="7" width="12.81640625" style="2" customWidth="1"/>
    <col min="8" max="16384" width="9.1796875" style="1"/>
  </cols>
  <sheetData>
    <row r="2" spans="1:12" ht="13">
      <c r="A2" s="3" t="s">
        <v>0</v>
      </c>
      <c r="C2" s="3"/>
    </row>
    <row r="3" spans="1:12" ht="13">
      <c r="L3" s="3"/>
    </row>
    <row r="4" spans="1:12" ht="13">
      <c r="D4" s="4" t="s">
        <v>1</v>
      </c>
      <c r="G4" s="4" t="s">
        <v>2</v>
      </c>
      <c r="L4" s="5"/>
    </row>
    <row r="6" spans="1:12">
      <c r="B6" s="6" t="s">
        <v>3</v>
      </c>
      <c r="D6" s="7">
        <f>ROUND(p.11!D12,0)</f>
        <v>1923402</v>
      </c>
      <c r="E6" s="8" t="s">
        <v>4</v>
      </c>
      <c r="F6" s="8"/>
      <c r="G6" s="2">
        <f>ROUND(p.11!B12,0)</f>
        <v>1657194</v>
      </c>
      <c r="H6" s="8" t="s">
        <v>4</v>
      </c>
      <c r="J6" s="9"/>
    </row>
    <row r="8" spans="1:12" ht="25">
      <c r="B8" s="10" t="s">
        <v>21</v>
      </c>
      <c r="D8" s="7">
        <f>ROUNDUP(-'PowerPlan_CF Adj 2021 p.5'!L37,0)</f>
        <v>17793</v>
      </c>
      <c r="E8" s="8" t="s">
        <v>5</v>
      </c>
      <c r="G8" s="2">
        <f>ROUND(-'PowerPlan_CF Adj 2020 p.8'!L68,0)</f>
        <v>266650</v>
      </c>
      <c r="H8" s="8" t="s">
        <v>6</v>
      </c>
      <c r="J8" s="9"/>
      <c r="L8" s="11"/>
    </row>
    <row r="9" spans="1:12" ht="33.75" customHeight="1">
      <c r="B9" s="10" t="s">
        <v>22</v>
      </c>
      <c r="D9" s="9">
        <f>ROUND('PowerPlan_CF Adj 2021 p.5'!L32,0)</f>
        <v>502152</v>
      </c>
      <c r="E9" s="8" t="s">
        <v>5</v>
      </c>
      <c r="G9" s="2">
        <f>ROUND('PowerPlan_CF Adj 2020 p.8'!L63,0)</f>
        <v>508355</v>
      </c>
      <c r="H9" s="8" t="s">
        <v>6</v>
      </c>
      <c r="J9" s="9"/>
      <c r="L9" s="11"/>
    </row>
    <row r="10" spans="1:12" ht="48" customHeight="1">
      <c r="B10" s="10" t="s">
        <v>7</v>
      </c>
      <c r="D10" s="9">
        <f>ROUND('PowerPlan_CF Adj 2021 p.5'!E37,0)</f>
        <v>901393</v>
      </c>
      <c r="E10" s="8" t="s">
        <v>5</v>
      </c>
      <c r="F10" s="8"/>
      <c r="G10" s="12">
        <f>ROUND('PowerPlan_CF Adj 2020 p.8'!E68,0)</f>
        <v>823874</v>
      </c>
      <c r="H10" s="8" t="s">
        <v>6</v>
      </c>
      <c r="J10" s="9"/>
    </row>
    <row r="11" spans="1:12">
      <c r="B11" s="10"/>
      <c r="D11" s="9"/>
      <c r="G11" s="12"/>
      <c r="J11" s="9"/>
    </row>
    <row r="12" spans="1:12" ht="25">
      <c r="B12" s="10" t="s">
        <v>8</v>
      </c>
      <c r="D12" s="13">
        <f>ROUND(-p.11!D14,0)</f>
        <v>-154744</v>
      </c>
      <c r="E12" s="8" t="s">
        <v>4</v>
      </c>
      <c r="F12" s="8"/>
      <c r="G12" s="14">
        <f>ROUND(-p.11!B14,0)</f>
        <v>-138158</v>
      </c>
      <c r="H12" s="8" t="s">
        <v>4</v>
      </c>
      <c r="J12" s="9"/>
    </row>
    <row r="13" spans="1:12">
      <c r="B13" s="10"/>
      <c r="D13" s="9"/>
      <c r="G13" s="12"/>
      <c r="J13" s="9"/>
    </row>
    <row r="14" spans="1:12" ht="13" thickBot="1">
      <c r="B14" s="6" t="s">
        <v>9</v>
      </c>
      <c r="D14" s="15">
        <f>SUM(D6:D12)</f>
        <v>3189996</v>
      </c>
      <c r="G14" s="15">
        <f>SUM(G6:G12)</f>
        <v>3117915</v>
      </c>
      <c r="J14" s="11"/>
    </row>
    <row r="15" spans="1:12" ht="18" customHeight="1" thickTop="1">
      <c r="B15" s="6"/>
    </row>
    <row r="16" spans="1:12">
      <c r="B16" s="6"/>
    </row>
    <row r="17" spans="2:10">
      <c r="B17" s="6"/>
    </row>
    <row r="18" spans="2:10">
      <c r="B18" s="6"/>
    </row>
    <row r="19" spans="2:10" ht="13">
      <c r="B19" s="6" t="s">
        <v>10</v>
      </c>
      <c r="D19" s="4">
        <v>2021</v>
      </c>
      <c r="F19" s="6" t="s">
        <v>10</v>
      </c>
      <c r="G19" s="4">
        <v>2020</v>
      </c>
    </row>
    <row r="20" spans="2:10" ht="13">
      <c r="B20" s="6"/>
      <c r="D20" s="16"/>
      <c r="F20" s="6"/>
    </row>
    <row r="21" spans="2:10">
      <c r="B21" s="6" t="s">
        <v>11</v>
      </c>
      <c r="D21" s="9">
        <v>3209734</v>
      </c>
      <c r="E21" s="8" t="s">
        <v>12</v>
      </c>
      <c r="F21" s="6" t="s">
        <v>11</v>
      </c>
      <c r="G21" s="9">
        <v>3099551</v>
      </c>
      <c r="H21" s="8" t="s">
        <v>13</v>
      </c>
    </row>
    <row r="22" spans="2:10">
      <c r="D22" s="17" t="s">
        <v>14</v>
      </c>
      <c r="G22" s="17" t="s">
        <v>15</v>
      </c>
    </row>
    <row r="23" spans="2:10">
      <c r="B23" s="6" t="s">
        <v>16</v>
      </c>
      <c r="D23" s="11">
        <f>D21*6/12</f>
        <v>1604867</v>
      </c>
      <c r="F23" s="6" t="s">
        <v>17</v>
      </c>
      <c r="G23" s="11">
        <f>G21*10/12</f>
        <v>2582959.1666666665</v>
      </c>
    </row>
    <row r="24" spans="2:10">
      <c r="G24" s="1"/>
    </row>
    <row r="25" spans="2:10" ht="13">
      <c r="B25" s="6" t="s">
        <v>10</v>
      </c>
      <c r="D25" s="4">
        <v>2022</v>
      </c>
      <c r="F25" s="6" t="s">
        <v>10</v>
      </c>
      <c r="G25" s="4">
        <v>2021</v>
      </c>
    </row>
    <row r="26" spans="2:10" ht="13">
      <c r="B26" s="6"/>
      <c r="D26" s="16"/>
      <c r="F26" s="6"/>
      <c r="G26" s="16"/>
    </row>
    <row r="27" spans="2:10">
      <c r="B27" s="6" t="s">
        <v>11</v>
      </c>
      <c r="D27" s="9">
        <v>3170258</v>
      </c>
      <c r="E27" s="8" t="s">
        <v>12</v>
      </c>
      <c r="F27" s="6" t="s">
        <v>11</v>
      </c>
      <c r="G27" s="9">
        <v>3209734</v>
      </c>
      <c r="H27" s="8" t="s">
        <v>12</v>
      </c>
      <c r="J27" s="11"/>
    </row>
    <row r="28" spans="2:10">
      <c r="D28" s="18" t="s">
        <v>14</v>
      </c>
      <c r="G28" s="17" t="s">
        <v>18</v>
      </c>
      <c r="J28" s="11"/>
    </row>
    <row r="29" spans="2:10">
      <c r="B29" s="6" t="s">
        <v>19</v>
      </c>
      <c r="D29" s="11">
        <f>D27*6/12</f>
        <v>1585129</v>
      </c>
      <c r="F29" s="6" t="s">
        <v>20</v>
      </c>
      <c r="G29" s="11">
        <f>G27*2/12</f>
        <v>534955.66666666663</v>
      </c>
    </row>
    <row r="30" spans="2:10">
      <c r="B30" s="6"/>
      <c r="F30" s="6"/>
      <c r="G30" s="1"/>
    </row>
    <row r="31" spans="2:10" ht="13" thickBot="1">
      <c r="B31" s="6" t="s">
        <v>10</v>
      </c>
      <c r="D31" s="15">
        <f>D23+D29</f>
        <v>3189996</v>
      </c>
      <c r="F31" s="6" t="s">
        <v>10</v>
      </c>
      <c r="G31" s="15">
        <f>G23+G29</f>
        <v>3117914.833333333</v>
      </c>
    </row>
    <row r="32" spans="2:10" ht="13" thickTop="1"/>
    <row r="33" spans="4:7">
      <c r="D33" s="19">
        <f>D14-D31</f>
        <v>0</v>
      </c>
      <c r="E33" s="8"/>
      <c r="F33" s="8"/>
      <c r="G33" s="20">
        <f>G14-G31</f>
        <v>0.16666666697710752</v>
      </c>
    </row>
    <row r="34" spans="4:7">
      <c r="D34" s="21"/>
    </row>
    <row r="35" spans="4:7">
      <c r="D35" s="22"/>
    </row>
  </sheetData>
  <pageMargins left="1" right="1" top="1.5" bottom="1" header="0.5" footer="0.5"/>
  <pageSetup scale="74" orientation="portrait" r:id="rId1"/>
  <headerFooter>
    <oddHeader>&amp;R&amp;"Times New Roman,Bold"&amp;12Case No. 2020-00350
Attachment to Response to Kroger-2 Question No. 12
Page &amp;P of &amp;N
Arbough</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DD00-94CE-4F23-B456-13A1D3B8B404}">
  <sheetPr>
    <tabColor theme="9" tint="0.79998168889431442"/>
    <pageSetUpPr fitToPage="1"/>
  </sheetPr>
  <dimension ref="A1:Q46"/>
  <sheetViews>
    <sheetView zoomScale="90" zoomScaleNormal="90" workbookViewId="0">
      <selection activeCell="L37" sqref="L37"/>
    </sheetView>
  </sheetViews>
  <sheetFormatPr defaultColWidth="9.1796875" defaultRowHeight="14.5"/>
  <cols>
    <col min="1" max="1" width="59.453125" style="23" customWidth="1"/>
    <col min="2" max="3" width="19" style="23" bestFit="1" customWidth="1"/>
    <col min="4" max="7" width="15.1796875" style="23" customWidth="1"/>
    <col min="8" max="8" width="2.1796875" style="23" customWidth="1"/>
    <col min="9" max="9" width="16.81640625" style="23" customWidth="1"/>
    <col min="10" max="14" width="15.1796875" style="23" customWidth="1"/>
    <col min="15" max="15" width="17.7265625" style="23" customWidth="1"/>
    <col min="16" max="16" width="14.81640625" style="23" customWidth="1"/>
    <col min="17" max="17" width="12.81640625" style="23" bestFit="1" customWidth="1"/>
    <col min="18" max="18" width="16.26953125" style="23" customWidth="1"/>
    <col min="19" max="16384" width="9.1796875" style="23"/>
  </cols>
  <sheetData>
    <row r="1" spans="1:17" ht="18.5">
      <c r="A1" s="98" t="s">
        <v>55</v>
      </c>
    </row>
    <row r="2" spans="1:17" ht="18.5">
      <c r="A2" s="97">
        <v>2021</v>
      </c>
    </row>
    <row r="3" spans="1:17" ht="15" thickBot="1">
      <c r="A3" s="66"/>
    </row>
    <row r="4" spans="1:17" ht="18.5">
      <c r="A4" s="96" t="s">
        <v>54</v>
      </c>
      <c r="B4" s="95"/>
      <c r="C4" s="95"/>
      <c r="D4" s="95"/>
      <c r="E4" s="95"/>
      <c r="F4" s="95"/>
      <c r="G4" s="95"/>
      <c r="H4" s="95"/>
      <c r="I4" s="95"/>
      <c r="J4" s="95"/>
      <c r="K4" s="95"/>
      <c r="L4" s="95"/>
      <c r="M4" s="95"/>
      <c r="N4" s="94"/>
    </row>
    <row r="5" spans="1:17">
      <c r="A5" s="48"/>
      <c r="B5" s="188" t="s">
        <v>53</v>
      </c>
      <c r="C5" s="189"/>
      <c r="D5" s="189"/>
      <c r="E5" s="189"/>
      <c r="F5" s="189"/>
      <c r="G5" s="190"/>
      <c r="I5" s="188" t="s">
        <v>52</v>
      </c>
      <c r="J5" s="189"/>
      <c r="K5" s="189"/>
      <c r="L5" s="189"/>
      <c r="M5" s="189"/>
      <c r="N5" s="191"/>
    </row>
    <row r="6" spans="1:17">
      <c r="A6" s="48"/>
      <c r="B6" s="92" t="s">
        <v>11</v>
      </c>
      <c r="C6" s="92" t="s">
        <v>51</v>
      </c>
      <c r="D6" s="93" t="s">
        <v>50</v>
      </c>
      <c r="E6" s="92" t="s">
        <v>49</v>
      </c>
      <c r="F6" s="92" t="s">
        <v>48</v>
      </c>
      <c r="G6" s="92" t="s">
        <v>47</v>
      </c>
      <c r="I6" s="92" t="s">
        <v>11</v>
      </c>
      <c r="J6" s="92" t="s">
        <v>51</v>
      </c>
      <c r="K6" s="93" t="s">
        <v>50</v>
      </c>
      <c r="L6" s="92" t="s">
        <v>49</v>
      </c>
      <c r="M6" s="92" t="s">
        <v>48</v>
      </c>
      <c r="N6" s="91" t="s">
        <v>47</v>
      </c>
    </row>
    <row r="7" spans="1:17">
      <c r="A7" s="47" t="s">
        <v>46</v>
      </c>
      <c r="B7" s="58">
        <v>3209734</v>
      </c>
      <c r="C7" s="58">
        <v>692293</v>
      </c>
      <c r="D7" s="83">
        <v>25705</v>
      </c>
      <c r="E7" s="58"/>
      <c r="F7" s="58">
        <v>0</v>
      </c>
      <c r="G7" s="58">
        <f>SUM(B7:E7)</f>
        <v>3927732</v>
      </c>
      <c r="I7" s="58">
        <f>B7</f>
        <v>3209734</v>
      </c>
      <c r="J7" s="58">
        <f>C7</f>
        <v>692293</v>
      </c>
      <c r="K7" s="83">
        <f>D7</f>
        <v>25705</v>
      </c>
      <c r="L7" s="58"/>
      <c r="M7" s="58">
        <f>F7</f>
        <v>0</v>
      </c>
      <c r="N7" s="77">
        <f>SUM(I7:L7)</f>
        <v>3927732</v>
      </c>
      <c r="Q7" s="26"/>
    </row>
    <row r="8" spans="1:17">
      <c r="A8" s="48"/>
      <c r="D8" s="75"/>
      <c r="K8" s="75"/>
      <c r="N8" s="35"/>
    </row>
    <row r="9" spans="1:17">
      <c r="A9" s="76" t="s">
        <v>45</v>
      </c>
      <c r="D9" s="75"/>
      <c r="K9" s="75"/>
      <c r="N9" s="35"/>
    </row>
    <row r="10" spans="1:17">
      <c r="A10" s="85" t="s">
        <v>44</v>
      </c>
      <c r="B10" s="86">
        <f>'2021 act Calc p.7'!M14</f>
        <v>0.70914070028255383</v>
      </c>
      <c r="C10" s="86">
        <f>'2021 act Calc p.7'!K18</f>
        <v>0.59177705349612353</v>
      </c>
      <c r="D10" s="90">
        <f>'2021 act Calc p.7'!M9</f>
        <v>0.77557898281947502</v>
      </c>
      <c r="F10" s="46">
        <v>1</v>
      </c>
      <c r="I10" s="86">
        <f>'2021 act Calc p.7'!M15</f>
        <v>0.29085929971744628</v>
      </c>
      <c r="J10" s="86">
        <f>'2021 act Calc p.7'!K19</f>
        <v>0.40822294650387647</v>
      </c>
      <c r="K10" s="90">
        <f>'2021 act Calc p.7'!M10</f>
        <v>0.22442101718052521</v>
      </c>
      <c r="M10" s="46">
        <v>0</v>
      </c>
      <c r="N10" s="35"/>
    </row>
    <row r="11" spans="1:17">
      <c r="A11" s="85" t="s">
        <v>43</v>
      </c>
      <c r="B11" s="58">
        <f>ROUND(B7*B10,2)</f>
        <v>2276153.02</v>
      </c>
      <c r="C11" s="58">
        <f>ROUND(C7*C10,2)</f>
        <v>409683.11</v>
      </c>
      <c r="D11" s="83">
        <f>ROUND(D7*D10,2)</f>
        <v>19936.259999999998</v>
      </c>
      <c r="E11" s="58"/>
      <c r="F11" s="58">
        <f>ROUND(F7*F10,2)</f>
        <v>0</v>
      </c>
      <c r="G11" s="58">
        <f>SUM(B11:F11)</f>
        <v>2705772.3899999997</v>
      </c>
      <c r="I11" s="58">
        <f>ROUND(I7*I10,2)</f>
        <v>933580.98</v>
      </c>
      <c r="J11" s="58">
        <f>ROUND(J7*J10,2)</f>
        <v>282609.89</v>
      </c>
      <c r="K11" s="83">
        <f>ROUND(K7*K10,2)</f>
        <v>5768.74</v>
      </c>
      <c r="L11" s="58"/>
      <c r="M11" s="58">
        <f>ROUND(M7*M10,2)</f>
        <v>0</v>
      </c>
      <c r="N11" s="77">
        <f>SUM(I11:M11)</f>
        <v>1221959.6100000001</v>
      </c>
      <c r="O11" s="26"/>
      <c r="P11" s="26"/>
      <c r="Q11" s="26"/>
    </row>
    <row r="12" spans="1:17">
      <c r="A12" s="48"/>
      <c r="D12" s="75"/>
      <c r="K12" s="75"/>
      <c r="N12" s="35"/>
      <c r="Q12" s="26"/>
    </row>
    <row r="13" spans="1:17">
      <c r="A13" s="76" t="s">
        <v>42</v>
      </c>
      <c r="D13" s="75"/>
      <c r="K13" s="75"/>
      <c r="N13" s="35"/>
    </row>
    <row r="14" spans="1:17">
      <c r="A14" s="85" t="s">
        <v>41</v>
      </c>
      <c r="B14" s="86">
        <f>'2021 act Calc p.7'!J9</f>
        <v>0.37380748585869189</v>
      </c>
      <c r="C14" s="86">
        <f>'2021 act Calc p.7'!K9</f>
        <v>0.40025527613303358</v>
      </c>
      <c r="D14" s="89"/>
      <c r="E14" s="86">
        <f>'2021 act Calc p.7'!L9</f>
        <v>1.516220827749464E-3</v>
      </c>
      <c r="F14" s="86">
        <v>0</v>
      </c>
      <c r="G14" s="86"/>
      <c r="I14" s="86">
        <f>'2021 act Calc p.7'!J10</f>
        <v>0.10196005428833085</v>
      </c>
      <c r="J14" s="86">
        <f>'2021 act Calc p.7'!K10</f>
        <v>0.12246096289219434</v>
      </c>
      <c r="K14" s="89"/>
      <c r="L14" s="86">
        <f>'2021 act Calc p.7'!L10</f>
        <v>0</v>
      </c>
      <c r="M14" s="86">
        <v>0</v>
      </c>
      <c r="N14" s="35"/>
    </row>
    <row r="15" spans="1:17">
      <c r="A15" s="85" t="s">
        <v>40</v>
      </c>
      <c r="B15" s="87">
        <f>ROUND($D$7*B14,2)</f>
        <v>9608.7199999999993</v>
      </c>
      <c r="C15" s="58">
        <f>ROUND($D$7*C14,2)</f>
        <v>10288.56</v>
      </c>
      <c r="D15" s="83">
        <f>-D11</f>
        <v>-19936.259999999998</v>
      </c>
      <c r="E15" s="58">
        <f>ROUND($D$7*E14,2)</f>
        <v>38.97</v>
      </c>
      <c r="F15" s="58">
        <f>ROUND($D$7*F14,2)</f>
        <v>0</v>
      </c>
      <c r="G15" s="88">
        <f>SUM(B15:F15)</f>
        <v>-9.9999999995645794E-3</v>
      </c>
      <c r="I15" s="87">
        <f>ROUND($D$7*I14,2)</f>
        <v>2620.88</v>
      </c>
      <c r="J15" s="58">
        <f>ROUND($D$7*J14,2)</f>
        <v>3147.86</v>
      </c>
      <c r="K15" s="83">
        <f>-K11</f>
        <v>-5768.74</v>
      </c>
      <c r="L15" s="58">
        <f>ROUND($D$7*L14,2)</f>
        <v>0</v>
      </c>
      <c r="M15" s="58">
        <f>ROUND($D$7*M14,2)</f>
        <v>0</v>
      </c>
      <c r="N15" s="77">
        <f>SUM(I15:M15)</f>
        <v>0</v>
      </c>
      <c r="O15" s="26"/>
      <c r="P15" s="26"/>
    </row>
    <row r="16" spans="1:17">
      <c r="A16" s="85"/>
      <c r="B16" s="58"/>
      <c r="C16" s="58"/>
      <c r="D16" s="83"/>
      <c r="E16" s="58"/>
      <c r="F16" s="58"/>
      <c r="G16" s="58"/>
      <c r="I16" s="58"/>
      <c r="J16" s="58"/>
      <c r="K16" s="83"/>
      <c r="L16" s="58"/>
      <c r="M16" s="58"/>
      <c r="N16" s="77"/>
      <c r="O16" s="26"/>
      <c r="P16" s="26"/>
    </row>
    <row r="17" spans="1:16">
      <c r="A17" s="85" t="s">
        <v>39</v>
      </c>
      <c r="B17" s="58"/>
      <c r="C17" s="86">
        <f>'2021 act Calc p.7'!K14</f>
        <v>0.15031947234698545</v>
      </c>
      <c r="D17" s="83"/>
      <c r="E17" s="58"/>
      <c r="F17" s="58"/>
      <c r="G17" s="58"/>
      <c r="I17" s="58"/>
      <c r="J17" s="86">
        <f>'2021 act Calc p.7'!K15</f>
        <v>7.0952449436146462E-3</v>
      </c>
      <c r="K17" s="83"/>
      <c r="L17" s="58"/>
      <c r="M17" s="58"/>
      <c r="N17" s="77"/>
      <c r="O17" s="26"/>
      <c r="P17" s="26"/>
    </row>
    <row r="18" spans="1:16">
      <c r="A18" s="85" t="s">
        <v>38</v>
      </c>
      <c r="B18" s="58">
        <f>-ROUND(B7*C17,2)</f>
        <v>-482485.52</v>
      </c>
      <c r="C18" s="84">
        <f>-B18</f>
        <v>482485.52</v>
      </c>
      <c r="D18" s="83"/>
      <c r="E18" s="58"/>
      <c r="F18" s="58"/>
      <c r="G18" s="58"/>
      <c r="I18" s="58">
        <f>-ROUND(I7*J17,2)</f>
        <v>-22773.85</v>
      </c>
      <c r="J18" s="84">
        <f>-I18</f>
        <v>22773.85</v>
      </c>
      <c r="K18" s="83"/>
      <c r="L18" s="58"/>
      <c r="M18" s="58"/>
      <c r="N18" s="77"/>
      <c r="O18" s="26"/>
      <c r="P18" s="26"/>
    </row>
    <row r="19" spans="1:16">
      <c r="A19" s="79" t="s">
        <v>37</v>
      </c>
      <c r="B19" s="81">
        <f>B15+B11+B18</f>
        <v>1803276.2200000002</v>
      </c>
      <c r="C19" s="81">
        <f>C15+C11+C18</f>
        <v>902457.19</v>
      </c>
      <c r="D19" s="82">
        <f>D15+D11+D18</f>
        <v>0</v>
      </c>
      <c r="E19" s="81">
        <f>E15+E11+E18</f>
        <v>38.97</v>
      </c>
      <c r="F19" s="81">
        <f>F15+F11+F18</f>
        <v>0</v>
      </c>
      <c r="G19" s="81">
        <f>SUM(B19:F19)</f>
        <v>2705772.3800000004</v>
      </c>
      <c r="I19" s="81">
        <f>I15+I11+I18</f>
        <v>913428.01</v>
      </c>
      <c r="J19" s="81">
        <f>J15+J11+J18</f>
        <v>308531.59999999998</v>
      </c>
      <c r="K19" s="82">
        <f>K15+K11+K18</f>
        <v>0</v>
      </c>
      <c r="L19" s="81">
        <f>L15+L11+L18</f>
        <v>0</v>
      </c>
      <c r="M19" s="81">
        <f>M15+M11+M18</f>
        <v>0</v>
      </c>
      <c r="N19" s="80">
        <f>SUM(I19:M19)</f>
        <v>1221959.6099999999</v>
      </c>
      <c r="O19" s="26"/>
      <c r="P19" s="26"/>
    </row>
    <row r="20" spans="1:16">
      <c r="A20" s="79"/>
      <c r="B20" s="26"/>
      <c r="C20" s="26"/>
      <c r="D20" s="78"/>
      <c r="E20" s="26"/>
      <c r="F20" s="26"/>
      <c r="G20" s="26"/>
      <c r="I20" s="26"/>
      <c r="J20" s="26"/>
      <c r="K20" s="78"/>
      <c r="L20" s="26"/>
      <c r="M20" s="26"/>
      <c r="N20" s="77"/>
      <c r="O20" s="26"/>
      <c r="P20" s="26"/>
    </row>
    <row r="21" spans="1:16">
      <c r="A21" s="76" t="s">
        <v>36</v>
      </c>
      <c r="D21" s="75"/>
      <c r="K21" s="75"/>
      <c r="N21" s="35"/>
    </row>
    <row r="22" spans="1:16">
      <c r="A22" s="48" t="s">
        <v>35</v>
      </c>
      <c r="D22" s="75"/>
      <c r="E22" s="26">
        <v>-234965</v>
      </c>
      <c r="F22" s="26"/>
      <c r="G22" s="26"/>
      <c r="H22" s="57"/>
      <c r="K22" s="75"/>
      <c r="N22" s="35"/>
    </row>
    <row r="23" spans="1:16">
      <c r="A23" s="74" t="s">
        <v>34</v>
      </c>
      <c r="B23" s="73">
        <f>SUM(B19:B22)</f>
        <v>1803276.2200000002</v>
      </c>
      <c r="C23" s="70">
        <f>SUM(C19:C22)</f>
        <v>902457.19</v>
      </c>
      <c r="D23" s="71">
        <f>SUM(D19:D22)</f>
        <v>0</v>
      </c>
      <c r="E23" s="70">
        <f>SUM(E19:E22)</f>
        <v>-234926.03</v>
      </c>
      <c r="F23" s="70">
        <f>SUM(F19:F22)</f>
        <v>0</v>
      </c>
      <c r="G23" s="70">
        <f>SUM(B23:F23)</f>
        <v>2470807.3800000004</v>
      </c>
      <c r="H23" s="66"/>
      <c r="I23" s="72">
        <f>SUM(I19:I22)</f>
        <v>913428.01</v>
      </c>
      <c r="J23" s="70">
        <f>SUM(J19:J22)</f>
        <v>308531.59999999998</v>
      </c>
      <c r="K23" s="71">
        <f>SUM(K19:K22)</f>
        <v>0</v>
      </c>
      <c r="L23" s="70">
        <f>SUM(L19:L22)</f>
        <v>0</v>
      </c>
      <c r="M23" s="70">
        <f>SUM(M19:M22)</f>
        <v>0</v>
      </c>
      <c r="N23" s="69">
        <f>SUM(I23:M23)</f>
        <v>1221959.6099999999</v>
      </c>
      <c r="O23" s="26"/>
      <c r="P23" s="26"/>
    </row>
    <row r="24" spans="1:16">
      <c r="A24" s="67"/>
      <c r="B24" s="65"/>
      <c r="C24" s="65"/>
      <c r="D24" s="65"/>
      <c r="E24" s="65"/>
      <c r="F24" s="65"/>
      <c r="G24" s="65"/>
      <c r="H24" s="66"/>
      <c r="I24" s="65"/>
      <c r="J24" s="65"/>
      <c r="K24" s="65"/>
      <c r="L24" s="65"/>
      <c r="M24" s="65"/>
      <c r="N24" s="68"/>
      <c r="O24" s="26"/>
      <c r="P24" s="26"/>
    </row>
    <row r="25" spans="1:16" ht="15" thickBot="1">
      <c r="A25" s="67"/>
      <c r="B25" s="65"/>
      <c r="C25" s="65"/>
      <c r="D25" s="65"/>
      <c r="E25" s="65"/>
      <c r="F25" s="65"/>
      <c r="G25" s="65"/>
      <c r="H25" s="66"/>
      <c r="I25" s="65"/>
      <c r="J25" s="65"/>
      <c r="K25" s="65"/>
      <c r="L25" s="65"/>
      <c r="M25" s="64" t="s">
        <v>33</v>
      </c>
      <c r="N25" s="63">
        <f>G23+N23</f>
        <v>3692766.99</v>
      </c>
      <c r="O25" s="24">
        <f>N25-3692767</f>
        <v>-9.9999997764825821E-3</v>
      </c>
      <c r="P25" s="23" t="s">
        <v>32</v>
      </c>
    </row>
    <row r="26" spans="1:16" ht="15.5" thickTop="1" thickBot="1">
      <c r="A26" s="62"/>
      <c r="B26" s="60"/>
      <c r="C26" s="60"/>
      <c r="D26" s="60"/>
      <c r="E26" s="60"/>
      <c r="F26" s="60"/>
      <c r="G26" s="60"/>
      <c r="H26" s="61"/>
      <c r="I26" s="60"/>
      <c r="J26" s="60"/>
      <c r="K26" s="60"/>
      <c r="L26" s="60"/>
      <c r="M26" s="60"/>
      <c r="N26" s="59"/>
      <c r="O26" s="26"/>
      <c r="P26" s="26"/>
    </row>
    <row r="27" spans="1:16" ht="15" thickBot="1">
      <c r="A27" s="57"/>
      <c r="B27" s="58"/>
      <c r="C27" s="58"/>
    </row>
    <row r="28" spans="1:16" ht="15" thickBot="1">
      <c r="A28" s="57"/>
      <c r="B28" s="192" t="s">
        <v>31</v>
      </c>
      <c r="C28" s="193"/>
      <c r="D28" s="193"/>
      <c r="E28" s="193"/>
      <c r="F28" s="193"/>
      <c r="G28" s="193"/>
      <c r="H28" s="193"/>
      <c r="I28" s="193"/>
      <c r="J28" s="193"/>
      <c r="K28" s="193"/>
      <c r="L28" s="193"/>
      <c r="M28" s="193"/>
      <c r="N28" s="194"/>
    </row>
    <row r="29" spans="1:16">
      <c r="B29" s="47" t="s">
        <v>30</v>
      </c>
      <c r="I29" s="45" t="s">
        <v>29</v>
      </c>
      <c r="N29" s="35"/>
    </row>
    <row r="30" spans="1:16">
      <c r="B30" s="44">
        <v>2021</v>
      </c>
      <c r="C30" s="56">
        <f>B23</f>
        <v>1803276.2200000002</v>
      </c>
      <c r="D30" s="27" t="s">
        <v>25</v>
      </c>
      <c r="E30" s="25">
        <f>C30*6/12</f>
        <v>901638.11</v>
      </c>
      <c r="F30" s="39"/>
      <c r="G30" s="39"/>
      <c r="H30" s="39"/>
      <c r="I30" s="185">
        <v>2021</v>
      </c>
      <c r="J30" s="55">
        <f>C18+J18</f>
        <v>505259.37</v>
      </c>
      <c r="K30" s="27" t="s">
        <v>25</v>
      </c>
      <c r="L30" s="25">
        <f>J30*6/12</f>
        <v>252629.68499999997</v>
      </c>
      <c r="M30" s="39"/>
      <c r="N30" s="49"/>
    </row>
    <row r="31" spans="1:16">
      <c r="B31" s="41" t="s">
        <v>26</v>
      </c>
      <c r="C31" s="54">
        <f>'PowerPlan_CF Adj 2022 p.6'!B23</f>
        <v>1734040.57</v>
      </c>
      <c r="D31" s="27" t="s">
        <v>25</v>
      </c>
      <c r="E31" s="25">
        <f>C31*6/12</f>
        <v>867020.28500000003</v>
      </c>
      <c r="F31" s="39"/>
      <c r="G31" s="39"/>
      <c r="H31" s="39"/>
      <c r="I31" s="37" t="s">
        <v>26</v>
      </c>
      <c r="J31" s="53">
        <f>'PowerPlan_CF Adj 2022 p.6'!C18+'PowerPlan_CF Adj 2022 p.6'!J18</f>
        <v>499045.27</v>
      </c>
      <c r="K31" s="27" t="s">
        <v>25</v>
      </c>
      <c r="L31" s="25">
        <f>J31*6/12</f>
        <v>249522.63500000001</v>
      </c>
      <c r="M31" s="39"/>
      <c r="N31" s="49"/>
    </row>
    <row r="32" spans="1:16" ht="15" thickBot="1">
      <c r="B32" s="52"/>
      <c r="C32" s="39"/>
      <c r="D32" s="39"/>
      <c r="E32" s="51">
        <f>SUM(E30:E31)</f>
        <v>1768658.395</v>
      </c>
      <c r="F32" s="50" t="s">
        <v>4</v>
      </c>
      <c r="G32" s="39"/>
      <c r="H32" s="39"/>
      <c r="I32" s="39"/>
      <c r="J32" s="39"/>
      <c r="K32" s="39"/>
      <c r="L32" s="51">
        <f>SUM(L30:L31)</f>
        <v>502152.31999999995</v>
      </c>
      <c r="M32" s="50" t="s">
        <v>23</v>
      </c>
      <c r="N32" s="49"/>
    </row>
    <row r="33" spans="2:14" ht="15" thickTop="1">
      <c r="B33" s="48"/>
      <c r="I33" s="39"/>
      <c r="J33" s="39"/>
      <c r="K33" s="39"/>
      <c r="L33" s="39"/>
      <c r="N33" s="35"/>
    </row>
    <row r="34" spans="2:14">
      <c r="B34" s="47" t="s">
        <v>28</v>
      </c>
      <c r="G34" s="46"/>
      <c r="H34" s="46"/>
      <c r="I34" s="45" t="s">
        <v>27</v>
      </c>
      <c r="N34" s="35"/>
    </row>
    <row r="35" spans="2:14">
      <c r="B35" s="44">
        <v>2021</v>
      </c>
      <c r="C35" s="43">
        <f>I23</f>
        <v>913428.01</v>
      </c>
      <c r="D35" s="27" t="s">
        <v>25</v>
      </c>
      <c r="E35" s="25">
        <f>C35*6/12</f>
        <v>456714.00500000006</v>
      </c>
      <c r="F35" s="39"/>
      <c r="G35" s="39"/>
      <c r="H35" s="39"/>
      <c r="I35" s="185">
        <v>2021</v>
      </c>
      <c r="J35" s="42">
        <f>B15+I15</f>
        <v>12229.599999999999</v>
      </c>
      <c r="K35" s="27" t="s">
        <v>25</v>
      </c>
      <c r="L35" s="25">
        <f>J35*6/12</f>
        <v>6114.7999999999993</v>
      </c>
      <c r="M35" s="39"/>
      <c r="N35" s="35"/>
    </row>
    <row r="36" spans="2:14">
      <c r="B36" s="41" t="s">
        <v>26</v>
      </c>
      <c r="C36" s="40">
        <f>'PowerPlan_CF Adj 2022 p.6'!I23</f>
        <v>889358.48</v>
      </c>
      <c r="D36" s="27" t="s">
        <v>25</v>
      </c>
      <c r="E36" s="25">
        <f>C36*6/12</f>
        <v>444679.24</v>
      </c>
      <c r="F36" s="39"/>
      <c r="G36" s="38"/>
      <c r="H36" s="38"/>
      <c r="I36" s="37" t="s">
        <v>26</v>
      </c>
      <c r="J36" s="36">
        <f>'PowerPlan_CF Adj 2022 p.6'!B15+'PowerPlan_CF Adj 2022 p.6'!I15</f>
        <v>-47813.68</v>
      </c>
      <c r="K36" s="27" t="s">
        <v>25</v>
      </c>
      <c r="L36" s="25">
        <f>J36*6/12</f>
        <v>-23906.84</v>
      </c>
      <c r="N36" s="35"/>
    </row>
    <row r="37" spans="2:14" ht="15" thickBot="1">
      <c r="B37" s="34"/>
      <c r="C37" s="32"/>
      <c r="D37" s="32"/>
      <c r="E37" s="31">
        <f>SUM(E35:E36)</f>
        <v>901393.24500000011</v>
      </c>
      <c r="F37" s="30" t="s">
        <v>24</v>
      </c>
      <c r="G37" s="33"/>
      <c r="H37" s="33"/>
      <c r="I37" s="32"/>
      <c r="J37" s="32"/>
      <c r="K37" s="32"/>
      <c r="L37" s="31">
        <f>SUM(L35:L36)</f>
        <v>-17792.04</v>
      </c>
      <c r="M37" s="30" t="s">
        <v>23</v>
      </c>
      <c r="N37" s="29"/>
    </row>
    <row r="40" spans="2:14">
      <c r="C40" s="26"/>
      <c r="D40" s="27"/>
      <c r="E40" s="25"/>
      <c r="J40" s="28"/>
      <c r="K40" s="27"/>
      <c r="L40" s="25"/>
    </row>
    <row r="41" spans="2:14">
      <c r="C41" s="28"/>
      <c r="D41" s="27"/>
      <c r="E41" s="25"/>
      <c r="J41" s="28"/>
      <c r="K41" s="27"/>
      <c r="L41" s="25"/>
    </row>
    <row r="42" spans="2:14">
      <c r="E42" s="24"/>
      <c r="L42" s="24"/>
    </row>
    <row r="44" spans="2:14">
      <c r="C44" s="26"/>
      <c r="E44" s="25"/>
    </row>
    <row r="45" spans="2:14">
      <c r="E45" s="25"/>
    </row>
    <row r="46" spans="2:14">
      <c r="E46" s="24"/>
      <c r="F46" s="24"/>
    </row>
  </sheetData>
  <mergeCells count="3">
    <mergeCell ref="B5:G5"/>
    <mergeCell ref="I5:N5"/>
    <mergeCell ref="B28:N28"/>
  </mergeCells>
  <pageMargins left="0.7" right="0.7" top="0.75" bottom="0.75" header="0.3" footer="0.3"/>
  <pageSetup scale="43" fitToHeight="0" orientation="landscape" r:id="rId1"/>
  <headerFooter>
    <oddFooter>&amp;R&amp;"Times New Roman,Bold"&amp;12Case No. 2020-00350
Attachment to Response to Kroger-2 Question No. 12
Page &amp;P of &amp;N
Arbough</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BBA12-2BDB-4653-BDB5-E78A8E8E20F3}">
  <sheetPr>
    <tabColor theme="9" tint="0.79998168889431442"/>
  </sheetPr>
  <dimension ref="A1:P28"/>
  <sheetViews>
    <sheetView zoomScale="90" zoomScaleNormal="90" workbookViewId="0">
      <selection activeCell="E38" sqref="E38"/>
    </sheetView>
  </sheetViews>
  <sheetFormatPr defaultColWidth="9.1796875" defaultRowHeight="14.5"/>
  <cols>
    <col min="1" max="1" width="59.453125" style="23" customWidth="1"/>
    <col min="2" max="2" width="16.453125" style="23" customWidth="1"/>
    <col min="3" max="7" width="15.1796875" style="23" customWidth="1"/>
    <col min="8" max="8" width="2.1796875" style="23" customWidth="1"/>
    <col min="9" max="14" width="15.1796875" style="23" customWidth="1"/>
    <col min="15" max="15" width="14.81640625" style="23" bestFit="1" customWidth="1"/>
    <col min="16" max="16384" width="9.1796875" style="23"/>
  </cols>
  <sheetData>
    <row r="1" spans="1:15" ht="18.5">
      <c r="A1" s="98" t="s">
        <v>55</v>
      </c>
    </row>
    <row r="2" spans="1:15" ht="18.5">
      <c r="A2" s="97">
        <f>'[9]PowerPlan_CF Adj 2021 p.3'!A2+1</f>
        <v>2022</v>
      </c>
    </row>
    <row r="3" spans="1:15" ht="15" thickBot="1">
      <c r="A3" s="66"/>
    </row>
    <row r="4" spans="1:15" ht="18.5">
      <c r="A4" s="96" t="s">
        <v>54</v>
      </c>
      <c r="B4" s="95"/>
      <c r="C4" s="95"/>
      <c r="D4" s="95"/>
      <c r="E4" s="95"/>
      <c r="F4" s="95"/>
      <c r="G4" s="95"/>
      <c r="H4" s="95"/>
      <c r="I4" s="95"/>
      <c r="J4" s="95"/>
      <c r="K4" s="95"/>
      <c r="L4" s="95"/>
      <c r="M4" s="95"/>
      <c r="N4" s="94"/>
    </row>
    <row r="5" spans="1:15">
      <c r="A5" s="48"/>
      <c r="B5" s="188" t="s">
        <v>53</v>
      </c>
      <c r="C5" s="189"/>
      <c r="D5" s="189"/>
      <c r="E5" s="189"/>
      <c r="F5" s="189"/>
      <c r="G5" s="190"/>
      <c r="I5" s="188" t="s">
        <v>52</v>
      </c>
      <c r="J5" s="189"/>
      <c r="K5" s="189"/>
      <c r="L5" s="189"/>
      <c r="M5" s="189"/>
      <c r="N5" s="191"/>
    </row>
    <row r="6" spans="1:15">
      <c r="A6" s="48"/>
      <c r="B6" s="92" t="s">
        <v>11</v>
      </c>
      <c r="C6" s="92" t="s">
        <v>51</v>
      </c>
      <c r="D6" s="93" t="s">
        <v>50</v>
      </c>
      <c r="E6" s="92" t="s">
        <v>49</v>
      </c>
      <c r="F6" s="92" t="s">
        <v>48</v>
      </c>
      <c r="G6" s="92" t="s">
        <v>47</v>
      </c>
      <c r="I6" s="92" t="s">
        <v>11</v>
      </c>
      <c r="J6" s="92" t="s">
        <v>51</v>
      </c>
      <c r="K6" s="93" t="s">
        <v>50</v>
      </c>
      <c r="L6" s="92" t="s">
        <v>49</v>
      </c>
      <c r="M6" s="92" t="s">
        <v>48</v>
      </c>
      <c r="N6" s="91" t="s">
        <v>47</v>
      </c>
    </row>
    <row r="7" spans="1:15">
      <c r="A7" s="47" t="s">
        <v>46</v>
      </c>
      <c r="B7" s="58">
        <v>3170258</v>
      </c>
      <c r="C7" s="58">
        <v>676725</v>
      </c>
      <c r="D7" s="83">
        <v>-100498</v>
      </c>
      <c r="E7" s="58"/>
      <c r="F7" s="58">
        <v>0</v>
      </c>
      <c r="G7" s="58">
        <f>SUM(B7:E7)</f>
        <v>3746485</v>
      </c>
      <c r="I7" s="58">
        <f>B7</f>
        <v>3170258</v>
      </c>
      <c r="J7" s="58">
        <f>C7</f>
        <v>676725</v>
      </c>
      <c r="K7" s="83">
        <f>D7</f>
        <v>-100498</v>
      </c>
      <c r="L7" s="58"/>
      <c r="M7" s="58">
        <f>F7</f>
        <v>0</v>
      </c>
      <c r="N7" s="77">
        <f>SUM(I7:L7)</f>
        <v>3746485</v>
      </c>
    </row>
    <row r="8" spans="1:15">
      <c r="A8" s="48"/>
      <c r="D8" s="75"/>
      <c r="K8" s="75"/>
      <c r="N8" s="35"/>
    </row>
    <row r="9" spans="1:15">
      <c r="A9" s="76" t="s">
        <v>45</v>
      </c>
      <c r="D9" s="75"/>
      <c r="K9" s="75"/>
      <c r="N9" s="35"/>
    </row>
    <row r="10" spans="1:15">
      <c r="A10" s="85" t="s">
        <v>44</v>
      </c>
      <c r="B10" s="86">
        <f>'2021 act Calc p.7'!M14</f>
        <v>0.70914070028255383</v>
      </c>
      <c r="C10" s="86">
        <f>'2021 act Calc p.7'!K18</f>
        <v>0.59177705349612353</v>
      </c>
      <c r="D10" s="90">
        <f>'2021 act Calc p.7'!M9</f>
        <v>0.77557898281947502</v>
      </c>
      <c r="F10" s="46">
        <v>1</v>
      </c>
      <c r="I10" s="86">
        <f>'2021 act Calc p.7'!M15</f>
        <v>0.29085929971744628</v>
      </c>
      <c r="J10" s="86">
        <f>'2021 act Calc p.7'!K19</f>
        <v>0.40822294650387647</v>
      </c>
      <c r="K10" s="90">
        <f>'2021 act Calc p.7'!M10</f>
        <v>0.22442101718052521</v>
      </c>
      <c r="M10" s="46">
        <v>0</v>
      </c>
      <c r="N10" s="35"/>
    </row>
    <row r="11" spans="1:15">
      <c r="A11" s="85" t="s">
        <v>43</v>
      </c>
      <c r="B11" s="58">
        <f>ROUND(B7*B10,2)</f>
        <v>2248158.98</v>
      </c>
      <c r="C11" s="58">
        <f>ROUND(C7*C10,2)</f>
        <v>400470.33</v>
      </c>
      <c r="D11" s="83">
        <f>ROUND(D7*D10,2)</f>
        <v>-77944.14</v>
      </c>
      <c r="E11" s="58"/>
      <c r="F11" s="58">
        <f>ROUND(F7*F10,2)</f>
        <v>0</v>
      </c>
      <c r="G11" s="58">
        <f>SUM(B11:F11)</f>
        <v>2570685.17</v>
      </c>
      <c r="I11" s="58">
        <f>ROUND(I7*I10,2)</f>
        <v>922099.02</v>
      </c>
      <c r="J11" s="58">
        <f>ROUND(J7*J10,2)</f>
        <v>276254.67</v>
      </c>
      <c r="K11" s="83">
        <f>ROUND(K7*K10,2)</f>
        <v>-22553.86</v>
      </c>
      <c r="L11" s="58"/>
      <c r="M11" s="58">
        <f>ROUND(M7*M10,2)</f>
        <v>0</v>
      </c>
      <c r="N11" s="77">
        <f>SUM(I11:M11)</f>
        <v>1175799.8299999998</v>
      </c>
      <c r="O11" s="26"/>
    </row>
    <row r="12" spans="1:15">
      <c r="A12" s="48"/>
      <c r="D12" s="75"/>
      <c r="K12" s="75"/>
      <c r="N12" s="35"/>
    </row>
    <row r="13" spans="1:15">
      <c r="A13" s="76" t="s">
        <v>42</v>
      </c>
      <c r="D13" s="75"/>
      <c r="K13" s="75"/>
      <c r="N13" s="35"/>
    </row>
    <row r="14" spans="1:15">
      <c r="A14" s="85" t="s">
        <v>41</v>
      </c>
      <c r="B14" s="86">
        <f>'2021 act Calc p.7'!J9</f>
        <v>0.37380748585869189</v>
      </c>
      <c r="C14" s="86">
        <f>'2021 act Calc p.7'!K9</f>
        <v>0.40025527613303358</v>
      </c>
      <c r="D14" s="89"/>
      <c r="E14" s="86">
        <f>'2021 act Calc p.7'!L9</f>
        <v>1.516220827749464E-3</v>
      </c>
      <c r="F14" s="86">
        <v>0</v>
      </c>
      <c r="G14" s="86"/>
      <c r="I14" s="86">
        <f>'2021 act Calc p.7'!J10</f>
        <v>0.10196005428833085</v>
      </c>
      <c r="J14" s="86">
        <f>'2021 act Calc p.7'!K10</f>
        <v>0.12246096289219434</v>
      </c>
      <c r="K14" s="89"/>
      <c r="L14" s="86">
        <f>'2021 act Calc p.7'!L10</f>
        <v>0</v>
      </c>
      <c r="M14" s="86">
        <v>0</v>
      </c>
      <c r="N14" s="35"/>
    </row>
    <row r="15" spans="1:15">
      <c r="A15" s="85" t="s">
        <v>40</v>
      </c>
      <c r="B15" s="36">
        <f>ROUND($D$7*B14,2)</f>
        <v>-37566.9</v>
      </c>
      <c r="C15" s="38">
        <f>ROUND($D$7*C14,2)</f>
        <v>-40224.85</v>
      </c>
      <c r="D15" s="83">
        <f>-D11</f>
        <v>77944.14</v>
      </c>
      <c r="E15" s="58">
        <f>ROUND($D$7*E14,2)</f>
        <v>-152.38</v>
      </c>
      <c r="F15" s="58">
        <f>ROUND($D$7*F14,2)</f>
        <v>0</v>
      </c>
      <c r="G15" s="58">
        <f>SUM(B15:F15)</f>
        <v>9.9999999994224709E-3</v>
      </c>
      <c r="I15" s="36">
        <f>ROUND($D$7*I14,2)</f>
        <v>-10246.780000000001</v>
      </c>
      <c r="J15" s="38">
        <f>ROUND($D$7*J14,2)</f>
        <v>-12307.08</v>
      </c>
      <c r="K15" s="83">
        <f>-K11</f>
        <v>22553.86</v>
      </c>
      <c r="L15" s="58">
        <f>ROUND($D$7*L14,2)</f>
        <v>0</v>
      </c>
      <c r="M15" s="58">
        <f>ROUND($D$7*M14,2)</f>
        <v>0</v>
      </c>
      <c r="N15" s="77">
        <f>SUM(I15:M15)</f>
        <v>0</v>
      </c>
      <c r="O15" s="26"/>
    </row>
    <row r="16" spans="1:15">
      <c r="A16" s="85"/>
      <c r="B16" s="58"/>
      <c r="C16" s="58"/>
      <c r="D16" s="83"/>
      <c r="E16" s="58"/>
      <c r="F16" s="58"/>
      <c r="G16" s="58"/>
      <c r="I16" s="58"/>
      <c r="J16" s="58"/>
      <c r="K16" s="83"/>
      <c r="L16" s="58"/>
      <c r="M16" s="58"/>
      <c r="N16" s="77"/>
      <c r="O16" s="26"/>
    </row>
    <row r="17" spans="1:16">
      <c r="A17" s="85" t="s">
        <v>39</v>
      </c>
      <c r="B17" s="58"/>
      <c r="C17" s="86">
        <f>'2021 act Calc p.7'!K14</f>
        <v>0.15031947234698545</v>
      </c>
      <c r="D17" s="83"/>
      <c r="E17" s="58"/>
      <c r="F17" s="58"/>
      <c r="G17" s="58"/>
      <c r="I17" s="58"/>
      <c r="J17" s="86">
        <f>'2021 act Calc p.7'!K15</f>
        <v>7.0952449436146462E-3</v>
      </c>
      <c r="K17" s="83"/>
      <c r="L17" s="58"/>
      <c r="M17" s="58"/>
      <c r="N17" s="77"/>
      <c r="O17" s="26"/>
    </row>
    <row r="18" spans="1:16">
      <c r="A18" s="85" t="s">
        <v>38</v>
      </c>
      <c r="B18" s="58">
        <f>-ROUND(B7*C17,2)</f>
        <v>-476551.51</v>
      </c>
      <c r="C18" s="101">
        <f>-B18</f>
        <v>476551.51</v>
      </c>
      <c r="D18" s="83"/>
      <c r="E18" s="58"/>
      <c r="F18" s="58"/>
      <c r="G18" s="58"/>
      <c r="I18" s="58">
        <f>-ROUND(I7*J17,2)</f>
        <v>-22493.759999999998</v>
      </c>
      <c r="J18" s="101">
        <f>-I18</f>
        <v>22493.759999999998</v>
      </c>
      <c r="K18" s="83"/>
      <c r="L18" s="58"/>
      <c r="M18" s="58"/>
      <c r="N18" s="77"/>
      <c r="O18" s="26"/>
    </row>
    <row r="19" spans="1:16">
      <c r="A19" s="79" t="s">
        <v>37</v>
      </c>
      <c r="B19" s="81">
        <f>B15+B11+B18</f>
        <v>1734040.57</v>
      </c>
      <c r="C19" s="81">
        <f>C15+C11+C18</f>
        <v>836796.99</v>
      </c>
      <c r="D19" s="82">
        <f>D15+D11+D18</f>
        <v>0</v>
      </c>
      <c r="E19" s="81">
        <f>E15+E11+E18</f>
        <v>-152.38</v>
      </c>
      <c r="F19" s="81">
        <f>F15+F11+F18</f>
        <v>0</v>
      </c>
      <c r="G19" s="81">
        <f>SUM(B19:F19)</f>
        <v>2570685.1800000002</v>
      </c>
      <c r="I19" s="81">
        <f>I15+I11+I18</f>
        <v>889358.48</v>
      </c>
      <c r="J19" s="81">
        <f>J15+J11+J18</f>
        <v>286441.34999999998</v>
      </c>
      <c r="K19" s="82">
        <f>K15+K11+K18</f>
        <v>0</v>
      </c>
      <c r="L19" s="81">
        <f>L15+L11+L18</f>
        <v>0</v>
      </c>
      <c r="M19" s="81">
        <f>M15+M11+M18</f>
        <v>0</v>
      </c>
      <c r="N19" s="80">
        <f>SUM(I19:M19)</f>
        <v>1175799.83</v>
      </c>
      <c r="O19" s="26"/>
    </row>
    <row r="20" spans="1:16">
      <c r="A20" s="79"/>
      <c r="B20" s="26"/>
      <c r="C20" s="26"/>
      <c r="D20" s="78"/>
      <c r="E20" s="26"/>
      <c r="F20" s="26"/>
      <c r="G20" s="26"/>
      <c r="I20" s="26"/>
      <c r="J20" s="26"/>
      <c r="K20" s="78"/>
      <c r="L20" s="26"/>
      <c r="M20" s="26"/>
      <c r="N20" s="77"/>
      <c r="O20" s="26"/>
    </row>
    <row r="21" spans="1:16">
      <c r="A21" s="76" t="s">
        <v>36</v>
      </c>
      <c r="D21" s="75"/>
      <c r="K21" s="75"/>
      <c r="N21" s="35"/>
    </row>
    <row r="22" spans="1:16">
      <c r="A22" s="48" t="s">
        <v>35</v>
      </c>
      <c r="D22" s="75"/>
      <c r="E22" s="26">
        <v>-251319</v>
      </c>
      <c r="F22" s="26"/>
      <c r="G22" s="26"/>
      <c r="H22" s="57"/>
      <c r="K22" s="75"/>
      <c r="N22" s="35"/>
    </row>
    <row r="23" spans="1:16">
      <c r="A23" s="74" t="s">
        <v>34</v>
      </c>
      <c r="B23" s="100">
        <f>SUM(B19:B22)</f>
        <v>1734040.57</v>
      </c>
      <c r="C23" s="70">
        <f>SUM(C19:C22)</f>
        <v>836796.99</v>
      </c>
      <c r="D23" s="71">
        <f>SUM(D19:D22)</f>
        <v>0</v>
      </c>
      <c r="E23" s="70">
        <f>SUM(E19:E22)</f>
        <v>-251471.38</v>
      </c>
      <c r="F23" s="70">
        <f>SUM(F19:F22)</f>
        <v>0</v>
      </c>
      <c r="G23" s="70">
        <f>SUM(B23:F23)</f>
        <v>2319366.1800000002</v>
      </c>
      <c r="H23" s="66"/>
      <c r="I23" s="99">
        <f>SUM(I19:I22)</f>
        <v>889358.48</v>
      </c>
      <c r="J23" s="70">
        <f>SUM(J19:J22)</f>
        <v>286441.34999999998</v>
      </c>
      <c r="K23" s="71">
        <f>SUM(K19:K22)</f>
        <v>0</v>
      </c>
      <c r="L23" s="70">
        <f>SUM(L19:L22)</f>
        <v>0</v>
      </c>
      <c r="M23" s="70">
        <f>SUM(M19:M22)</f>
        <v>0</v>
      </c>
      <c r="N23" s="69">
        <f>SUM(I23:M23)</f>
        <v>1175799.83</v>
      </c>
      <c r="O23" s="26"/>
    </row>
    <row r="24" spans="1:16">
      <c r="A24" s="67"/>
      <c r="B24" s="65"/>
      <c r="C24" s="65"/>
      <c r="D24" s="65"/>
      <c r="E24" s="65"/>
      <c r="F24" s="65"/>
      <c r="G24" s="65"/>
      <c r="H24" s="66"/>
      <c r="I24" s="65"/>
      <c r="J24" s="65"/>
      <c r="K24" s="65"/>
      <c r="L24" s="65"/>
      <c r="M24" s="65"/>
      <c r="N24" s="68"/>
      <c r="O24" s="26"/>
    </row>
    <row r="25" spans="1:16" ht="15" thickBot="1">
      <c r="A25" s="67"/>
      <c r="B25" s="65"/>
      <c r="C25" s="65"/>
      <c r="D25" s="65"/>
      <c r="E25" s="65"/>
      <c r="F25" s="65"/>
      <c r="G25" s="65"/>
      <c r="H25" s="66"/>
      <c r="I25" s="65"/>
      <c r="J25" s="65"/>
      <c r="K25" s="65"/>
      <c r="L25" s="65"/>
      <c r="M25" s="64" t="s">
        <v>33</v>
      </c>
      <c r="N25" s="63">
        <f>G23+N23</f>
        <v>3495166.0100000002</v>
      </c>
      <c r="O25" s="24">
        <f>N25-3495166</f>
        <v>1.0000000242143869E-2</v>
      </c>
      <c r="P25" s="23" t="s">
        <v>32</v>
      </c>
    </row>
    <row r="26" spans="1:16" ht="15.5" thickTop="1" thickBot="1">
      <c r="A26" s="62"/>
      <c r="B26" s="60"/>
      <c r="C26" s="60"/>
      <c r="D26" s="60"/>
      <c r="E26" s="60"/>
      <c r="F26" s="60"/>
      <c r="G26" s="60"/>
      <c r="H26" s="61"/>
      <c r="I26" s="60"/>
      <c r="J26" s="60"/>
      <c r="K26" s="60"/>
      <c r="L26" s="60"/>
      <c r="M26" s="60"/>
      <c r="N26" s="59"/>
      <c r="O26" s="26"/>
    </row>
    <row r="27" spans="1:16">
      <c r="A27" s="57"/>
      <c r="B27" s="58"/>
      <c r="C27" s="58"/>
    </row>
    <row r="28" spans="1:16">
      <c r="A28" s="57"/>
      <c r="B28" s="58"/>
      <c r="C28" s="58"/>
    </row>
  </sheetData>
  <mergeCells count="2">
    <mergeCell ref="B5:G5"/>
    <mergeCell ref="I5:N5"/>
  </mergeCells>
  <pageMargins left="0.7" right="0.7" top="0.75" bottom="0.75" header="0.3" footer="0.3"/>
  <pageSetup scale="44" orientation="landscape" r:id="rId1"/>
  <headerFooter>
    <oddFooter>&amp;R&amp;"Times New Roman,Bold"&amp;12Case No. 2020-00350
Attachment to Response to Kroger-2 Question No. 12
Page &amp;P of &amp;N
Arbough</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F0D4F-FF4F-4B4F-BA0F-AADB321F20CC}">
  <sheetPr>
    <tabColor theme="9" tint="0.79998168889431442"/>
  </sheetPr>
  <dimension ref="A1:O116"/>
  <sheetViews>
    <sheetView zoomScaleNormal="100" workbookViewId="0">
      <selection activeCell="M22" sqref="M22"/>
    </sheetView>
  </sheetViews>
  <sheetFormatPr defaultColWidth="9.1796875" defaultRowHeight="14.5"/>
  <cols>
    <col min="1" max="1" width="45.1796875" style="102" bestFit="1" customWidth="1"/>
    <col min="2" max="2" width="16.26953125" style="102" bestFit="1" customWidth="1"/>
    <col min="3" max="3" width="9" style="102" bestFit="1" customWidth="1"/>
    <col min="4" max="6" width="12.54296875" style="102" bestFit="1" customWidth="1"/>
    <col min="7" max="7" width="1.7265625" style="102" customWidth="1"/>
    <col min="8" max="8" width="1.54296875" style="102" customWidth="1"/>
    <col min="9" max="9" width="19" style="102" customWidth="1"/>
    <col min="10" max="10" width="13.1796875" style="102" customWidth="1"/>
    <col min="11" max="11" width="15.453125" style="102" customWidth="1"/>
    <col min="12" max="12" width="11.7265625" style="102" customWidth="1"/>
    <col min="13" max="13" width="13.81640625" style="102" customWidth="1"/>
    <col min="14" max="14" width="3.7265625" style="102" customWidth="1"/>
    <col min="15" max="15" width="14.54296875" style="102" customWidth="1"/>
    <col min="16" max="16384" width="9.1796875" style="102"/>
  </cols>
  <sheetData>
    <row r="1" spans="1:15">
      <c r="A1" s="110" t="s">
        <v>75</v>
      </c>
      <c r="E1" s="103"/>
      <c r="I1" s="129"/>
    </row>
    <row r="2" spans="1:15">
      <c r="E2" s="103"/>
      <c r="I2" s="128"/>
    </row>
    <row r="3" spans="1:15">
      <c r="A3" s="102" t="s">
        <v>74</v>
      </c>
      <c r="B3" s="102" t="s">
        <v>73</v>
      </c>
      <c r="E3" s="103"/>
    </row>
    <row r="4" spans="1:15">
      <c r="I4" s="127" t="s">
        <v>72</v>
      </c>
    </row>
    <row r="5" spans="1:15" ht="15" thickBot="1">
      <c r="A5" s="102" t="s">
        <v>71</v>
      </c>
      <c r="B5" s="102" t="s">
        <v>70</v>
      </c>
      <c r="I5" s="126"/>
      <c r="J5" s="195" t="s">
        <v>69</v>
      </c>
      <c r="K5" s="195"/>
      <c r="L5" s="195"/>
      <c r="M5" s="195"/>
    </row>
    <row r="6" spans="1:15">
      <c r="A6" s="102" t="s">
        <v>68</v>
      </c>
      <c r="B6" s="125">
        <v>4</v>
      </c>
      <c r="C6" s="125">
        <v>20</v>
      </c>
      <c r="D6" s="125">
        <v>100</v>
      </c>
      <c r="E6" s="125">
        <v>110</v>
      </c>
      <c r="F6" s="125" t="s">
        <v>58</v>
      </c>
      <c r="I6" s="124"/>
      <c r="J6" s="123" t="s">
        <v>11</v>
      </c>
      <c r="K6" s="123" t="s">
        <v>51</v>
      </c>
      <c r="L6" s="123" t="s">
        <v>49</v>
      </c>
      <c r="M6" s="122" t="s">
        <v>47</v>
      </c>
      <c r="N6" s="120"/>
    </row>
    <row r="7" spans="1:15">
      <c r="A7" s="115" t="s">
        <v>67</v>
      </c>
      <c r="B7" s="104">
        <v>162989.79</v>
      </c>
      <c r="C7" s="104">
        <v>28774.399999994414</v>
      </c>
      <c r="D7" s="104">
        <v>60172750.099999994</v>
      </c>
      <c r="E7" s="104">
        <v>66110591.769999996</v>
      </c>
      <c r="F7" s="104">
        <v>126475106.05999997</v>
      </c>
      <c r="I7" s="117" t="s">
        <v>66</v>
      </c>
      <c r="M7" s="121"/>
      <c r="N7" s="120"/>
      <c r="O7" s="110"/>
    </row>
    <row r="8" spans="1:15">
      <c r="A8" s="111" t="s">
        <v>62</v>
      </c>
      <c r="B8" s="104">
        <v>10669</v>
      </c>
      <c r="C8" s="104">
        <v>-33701.129999999997</v>
      </c>
      <c r="D8" s="104">
        <v>7248370.8000000007</v>
      </c>
      <c r="E8" s="104">
        <v>8183740.3199999994</v>
      </c>
      <c r="F8" s="104">
        <v>15409078.99</v>
      </c>
      <c r="I8" s="85" t="s">
        <v>47</v>
      </c>
      <c r="J8" s="107">
        <f>+D7/F7</f>
        <v>0.47576754014702272</v>
      </c>
      <c r="K8" s="107">
        <f>+E7/F7</f>
        <v>0.5227162390252279</v>
      </c>
      <c r="L8" s="107">
        <f>+(B7+C7)/F7</f>
        <v>1.516220827749464E-3</v>
      </c>
      <c r="M8" s="116">
        <f>SUM(J8:L8)</f>
        <v>1</v>
      </c>
      <c r="O8" s="110"/>
    </row>
    <row r="9" spans="1:15">
      <c r="A9" s="111" t="s">
        <v>61</v>
      </c>
      <c r="B9" s="104">
        <v>0</v>
      </c>
      <c r="C9" s="104">
        <v>62475.53</v>
      </c>
      <c r="D9" s="104">
        <v>5647037.879999999</v>
      </c>
      <c r="E9" s="104">
        <v>7304522.9499999993</v>
      </c>
      <c r="F9" s="104">
        <v>13014036.359999999</v>
      </c>
      <c r="I9" s="85" t="s">
        <v>53</v>
      </c>
      <c r="J9" s="107">
        <f>+D10/F7</f>
        <v>0.37380748585869189</v>
      </c>
      <c r="K9" s="107">
        <f>+E10/F7</f>
        <v>0.40025527613303358</v>
      </c>
      <c r="L9" s="107">
        <f>($B$7+$C$7)/F7</f>
        <v>1.516220827749464E-3</v>
      </c>
      <c r="M9" s="116">
        <f>SUM(J9:L9)</f>
        <v>0.77557898281947502</v>
      </c>
      <c r="N9" s="107"/>
      <c r="O9" s="106"/>
    </row>
    <row r="10" spans="1:15">
      <c r="A10" s="111" t="s">
        <v>59</v>
      </c>
      <c r="B10" s="104">
        <v>152320.79</v>
      </c>
      <c r="C10" s="104">
        <v>-5.5879354476928711E-9</v>
      </c>
      <c r="D10" s="104">
        <v>47277341.419999994</v>
      </c>
      <c r="E10" s="104">
        <v>50622328.5</v>
      </c>
      <c r="F10" s="104">
        <v>98051990.709999979</v>
      </c>
      <c r="I10" s="85" t="s">
        <v>57</v>
      </c>
      <c r="J10" s="107">
        <f>(+D9+D8)/F7</f>
        <v>0.10196005428833085</v>
      </c>
      <c r="K10" s="107">
        <f>(+E8+E9)/F7</f>
        <v>0.12246096289219434</v>
      </c>
      <c r="L10" s="107">
        <v>0</v>
      </c>
      <c r="M10" s="116">
        <f>SUM(J10:L10)</f>
        <v>0.22442101718052521</v>
      </c>
      <c r="N10" s="107"/>
      <c r="O10" s="109"/>
    </row>
    <row r="11" spans="1:15">
      <c r="A11" s="115" t="s">
        <v>65</v>
      </c>
      <c r="B11" s="104">
        <v>4.1100000000000003</v>
      </c>
      <c r="C11" s="104">
        <v>57465.729999999996</v>
      </c>
      <c r="D11" s="104">
        <v>62699636.590000004</v>
      </c>
      <c r="E11" s="104">
        <v>11724501.210000001</v>
      </c>
      <c r="F11" s="104">
        <v>74481607.640000001</v>
      </c>
      <c r="I11" s="118"/>
      <c r="J11" s="107"/>
      <c r="K11" s="107"/>
      <c r="L11" s="107"/>
      <c r="M11" s="116"/>
      <c r="N11" s="107"/>
      <c r="O11" s="109"/>
    </row>
    <row r="12" spans="1:15">
      <c r="A12" s="111" t="s">
        <v>62</v>
      </c>
      <c r="B12" s="104"/>
      <c r="C12" s="104">
        <v>327.84</v>
      </c>
      <c r="D12" s="104">
        <v>13346532.060000001</v>
      </c>
      <c r="E12" s="104">
        <v>527135.62</v>
      </c>
      <c r="F12" s="104">
        <v>13873995.52</v>
      </c>
      <c r="I12" s="117" t="s">
        <v>64</v>
      </c>
      <c r="J12" s="107"/>
      <c r="K12" s="107"/>
      <c r="L12" s="107"/>
      <c r="M12" s="116"/>
      <c r="N12" s="107"/>
    </row>
    <row r="13" spans="1:15">
      <c r="A13" s="111" t="s">
        <v>61</v>
      </c>
      <c r="B13" s="104"/>
      <c r="C13" s="104">
        <v>57137.89</v>
      </c>
      <c r="D13" s="104">
        <v>7731205.1999999993</v>
      </c>
      <c r="E13" s="104">
        <v>1329.63</v>
      </c>
      <c r="F13" s="104">
        <v>7789672.7199999988</v>
      </c>
      <c r="I13" s="85" t="s">
        <v>47</v>
      </c>
      <c r="J13" s="107">
        <f>(+D11+C11+B11)/F11</f>
        <v>0.84258528270939992</v>
      </c>
      <c r="K13" s="107">
        <f>+E11/F11</f>
        <v>0.15741471729060011</v>
      </c>
      <c r="L13" s="107"/>
      <c r="M13" s="116">
        <f>SUM(J13:L13)</f>
        <v>1</v>
      </c>
      <c r="N13" s="107"/>
    </row>
    <row r="14" spans="1:15">
      <c r="A14" s="111" t="s">
        <v>59</v>
      </c>
      <c r="B14" s="104">
        <v>4.1100000000000003</v>
      </c>
      <c r="C14" s="104">
        <v>0</v>
      </c>
      <c r="D14" s="104">
        <v>41621899.330000006</v>
      </c>
      <c r="E14" s="104">
        <v>11196035.960000001</v>
      </c>
      <c r="F14" s="104">
        <v>52817939.400000006</v>
      </c>
      <c r="I14" s="85" t="s">
        <v>53</v>
      </c>
      <c r="J14" s="107">
        <f>(+B14+C14+D14)/F11</f>
        <v>0.55882122793556832</v>
      </c>
      <c r="K14" s="107">
        <f>+E14/F11</f>
        <v>0.15031947234698545</v>
      </c>
      <c r="L14" s="107"/>
      <c r="M14" s="116">
        <f>SUM(J14:L14)</f>
        <v>0.70914070028255383</v>
      </c>
      <c r="N14" s="107"/>
    </row>
    <row r="15" spans="1:15">
      <c r="A15" s="115" t="s">
        <v>63</v>
      </c>
      <c r="B15" s="104">
        <v>1431.34</v>
      </c>
      <c r="C15" s="104">
        <v>114421.58</v>
      </c>
      <c r="D15" s="104">
        <v>775330.01</v>
      </c>
      <c r="E15" s="104">
        <v>59427205.590000004</v>
      </c>
      <c r="F15" s="104">
        <v>60318388.520000003</v>
      </c>
      <c r="I15" s="85" t="s">
        <v>57</v>
      </c>
      <c r="J15" s="107">
        <f>+(D12+D13+C12+C13)/F11</f>
        <v>0.28376405477383165</v>
      </c>
      <c r="K15" s="119">
        <f>+(E12+E13)/F11</f>
        <v>7.0952449436146462E-3</v>
      </c>
      <c r="L15" s="107"/>
      <c r="M15" s="116">
        <f>SUM(J15:L15)</f>
        <v>0.29085929971744628</v>
      </c>
      <c r="N15" s="107"/>
    </row>
    <row r="16" spans="1:15">
      <c r="A16" s="111" t="s">
        <v>62</v>
      </c>
      <c r="B16" s="104"/>
      <c r="C16" s="104"/>
      <c r="D16" s="104">
        <v>116041.42000000001</v>
      </c>
      <c r="E16" s="104">
        <v>18863306.789999999</v>
      </c>
      <c r="F16" s="104">
        <v>18979348.210000001</v>
      </c>
      <c r="I16" s="118"/>
      <c r="J16" s="107"/>
      <c r="K16" s="107"/>
      <c r="L16" s="107"/>
      <c r="M16" s="116"/>
      <c r="N16" s="107"/>
    </row>
    <row r="17" spans="1:15">
      <c r="A17" s="111" t="s">
        <v>61</v>
      </c>
      <c r="B17" s="104">
        <v>1431.34</v>
      </c>
      <c r="C17" s="104">
        <v>114421.58</v>
      </c>
      <c r="D17" s="104">
        <v>4610.2400000000007</v>
      </c>
      <c r="E17" s="104">
        <v>5523538.9199999999</v>
      </c>
      <c r="F17" s="104">
        <v>5644002.0800000001</v>
      </c>
      <c r="I17" s="117" t="s">
        <v>60</v>
      </c>
      <c r="J17" s="107"/>
      <c r="K17" s="107"/>
      <c r="L17" s="107"/>
      <c r="M17" s="116"/>
      <c r="N17" s="107"/>
    </row>
    <row r="18" spans="1:15">
      <c r="A18" s="111" t="s">
        <v>59</v>
      </c>
      <c r="B18" s="104"/>
      <c r="C18" s="104">
        <v>6.3664629124104977E-12</v>
      </c>
      <c r="D18" s="104">
        <v>654678.35</v>
      </c>
      <c r="E18" s="104">
        <v>35040359.880000003</v>
      </c>
      <c r="F18" s="104">
        <v>35695038.230000004</v>
      </c>
      <c r="I18" s="85" t="s">
        <v>53</v>
      </c>
      <c r="J18" s="107"/>
      <c r="K18" s="107">
        <f>+F18/F15</f>
        <v>0.59177705349612353</v>
      </c>
      <c r="L18" s="107"/>
      <c r="M18" s="116"/>
      <c r="N18" s="107"/>
    </row>
    <row r="19" spans="1:15" ht="15" thickBot="1">
      <c r="A19" s="115" t="s">
        <v>58</v>
      </c>
      <c r="B19" s="104">
        <v>164425.24</v>
      </c>
      <c r="C19" s="104">
        <v>200661.70999999443</v>
      </c>
      <c r="D19" s="104">
        <v>123647716.69999999</v>
      </c>
      <c r="E19" s="104">
        <v>137262298.56999999</v>
      </c>
      <c r="F19" s="104">
        <v>261275102.22000003</v>
      </c>
      <c r="I19" s="114" t="s">
        <v>57</v>
      </c>
      <c r="J19" s="113"/>
      <c r="K19" s="113">
        <f>(+F17+F16)/F15</f>
        <v>0.40822294650387647</v>
      </c>
      <c r="L19" s="113"/>
      <c r="M19" s="112"/>
      <c r="N19" s="107"/>
    </row>
    <row r="20" spans="1:15">
      <c r="I20" s="111"/>
      <c r="J20" s="107"/>
      <c r="K20" s="107"/>
      <c r="L20" s="107"/>
      <c r="M20" s="107"/>
      <c r="N20" s="107"/>
    </row>
    <row r="21" spans="1:15">
      <c r="N21" s="107"/>
    </row>
    <row r="22" spans="1:15">
      <c r="I22" s="110" t="s">
        <v>56</v>
      </c>
      <c r="J22" s="109">
        <f>+D7/(D7+E7)</f>
        <v>0.47649000421562887</v>
      </c>
      <c r="K22" s="109">
        <f>+E7/(D7+E7)</f>
        <v>0.52350999578437118</v>
      </c>
      <c r="M22" s="107">
        <f>SUM(J22:L22)</f>
        <v>1</v>
      </c>
    </row>
    <row r="24" spans="1:15">
      <c r="O24" s="104"/>
    </row>
    <row r="27" spans="1:15">
      <c r="E27" s="103"/>
    </row>
    <row r="28" spans="1:15">
      <c r="E28" s="103"/>
    </row>
    <row r="29" spans="1:15">
      <c r="E29" s="103"/>
    </row>
    <row r="30" spans="1:15">
      <c r="E30" s="103"/>
    </row>
    <row r="31" spans="1:15">
      <c r="E31" s="103"/>
    </row>
    <row r="32" spans="1:15">
      <c r="E32" s="103"/>
    </row>
    <row r="33" spans="5:5">
      <c r="E33" s="103"/>
    </row>
    <row r="34" spans="5:5">
      <c r="E34" s="103"/>
    </row>
    <row r="35" spans="5:5">
      <c r="E35" s="103"/>
    </row>
    <row r="36" spans="5:5">
      <c r="E36" s="103"/>
    </row>
    <row r="37" spans="5:5">
      <c r="E37" s="103"/>
    </row>
    <row r="38" spans="5:5">
      <c r="E38" s="103"/>
    </row>
    <row r="39" spans="5:5">
      <c r="E39" s="103"/>
    </row>
    <row r="40" spans="5:5">
      <c r="E40" s="103"/>
    </row>
    <row r="41" spans="5:5">
      <c r="E41" s="103"/>
    </row>
    <row r="42" spans="5:5">
      <c r="E42" s="103"/>
    </row>
    <row r="43" spans="5:5">
      <c r="E43" s="103"/>
    </row>
    <row r="44" spans="5:5">
      <c r="E44" s="103"/>
    </row>
    <row r="45" spans="5:5">
      <c r="E45" s="103"/>
    </row>
    <row r="46" spans="5:5">
      <c r="E46" s="103"/>
    </row>
    <row r="47" spans="5:5">
      <c r="E47" s="103"/>
    </row>
    <row r="48" spans="5:5">
      <c r="E48" s="103"/>
    </row>
    <row r="49" spans="5:5">
      <c r="E49" s="103"/>
    </row>
    <row r="50" spans="5:5">
      <c r="E50" s="103"/>
    </row>
    <row r="51" spans="5:5">
      <c r="E51" s="103"/>
    </row>
    <row r="52" spans="5:5">
      <c r="E52" s="103"/>
    </row>
    <row r="53" spans="5:5">
      <c r="E53" s="103"/>
    </row>
    <row r="54" spans="5:5">
      <c r="E54" s="103"/>
    </row>
    <row r="55" spans="5:5">
      <c r="E55" s="103"/>
    </row>
    <row r="56" spans="5:5">
      <c r="E56" s="103"/>
    </row>
    <row r="57" spans="5:5">
      <c r="E57" s="103"/>
    </row>
    <row r="58" spans="5:5">
      <c r="E58" s="103"/>
    </row>
    <row r="59" spans="5:5">
      <c r="E59" s="103"/>
    </row>
    <row r="60" spans="5:5">
      <c r="E60" s="103"/>
    </row>
    <row r="61" spans="5:5">
      <c r="E61" s="103"/>
    </row>
    <row r="62" spans="5:5">
      <c r="E62" s="103"/>
    </row>
    <row r="63" spans="5:5">
      <c r="E63" s="103"/>
    </row>
    <row r="64" spans="5:5">
      <c r="E64" s="103"/>
    </row>
    <row r="65" spans="5:5">
      <c r="E65" s="103"/>
    </row>
    <row r="66" spans="5:5">
      <c r="E66" s="103"/>
    </row>
    <row r="67" spans="5:5">
      <c r="E67" s="103"/>
    </row>
    <row r="68" spans="5:5">
      <c r="E68" s="103"/>
    </row>
    <row r="69" spans="5:5">
      <c r="E69" s="103"/>
    </row>
    <row r="70" spans="5:5">
      <c r="E70" s="103"/>
    </row>
    <row r="71" spans="5:5">
      <c r="E71" s="103"/>
    </row>
    <row r="72" spans="5:5">
      <c r="E72" s="103"/>
    </row>
    <row r="73" spans="5:5">
      <c r="E73" s="103"/>
    </row>
    <row r="74" spans="5:5">
      <c r="E74" s="103"/>
    </row>
    <row r="75" spans="5:5">
      <c r="E75" s="103"/>
    </row>
    <row r="76" spans="5:5">
      <c r="E76" s="103"/>
    </row>
    <row r="77" spans="5:5">
      <c r="E77" s="103"/>
    </row>
    <row r="78" spans="5:5">
      <c r="E78" s="103"/>
    </row>
    <row r="79" spans="5:5">
      <c r="E79" s="103"/>
    </row>
    <row r="80" spans="5:5">
      <c r="E80" s="103"/>
    </row>
    <row r="81" spans="5:5">
      <c r="E81" s="103"/>
    </row>
    <row r="82" spans="5:5">
      <c r="E82" s="103"/>
    </row>
    <row r="83" spans="5:5">
      <c r="E83" s="103"/>
    </row>
    <row r="84" spans="5:5">
      <c r="E84" s="103"/>
    </row>
    <row r="85" spans="5:5">
      <c r="E85" s="103"/>
    </row>
    <row r="86" spans="5:5">
      <c r="E86" s="103"/>
    </row>
    <row r="87" spans="5:5">
      <c r="E87" s="103"/>
    </row>
    <row r="88" spans="5:5">
      <c r="E88" s="103"/>
    </row>
    <row r="89" spans="5:5">
      <c r="E89" s="103"/>
    </row>
    <row r="90" spans="5:5">
      <c r="E90" s="103"/>
    </row>
    <row r="91" spans="5:5">
      <c r="E91" s="103"/>
    </row>
    <row r="92" spans="5:5">
      <c r="E92" s="103"/>
    </row>
    <row r="93" spans="5:5">
      <c r="E93" s="103"/>
    </row>
    <row r="94" spans="5:5">
      <c r="E94" s="103"/>
    </row>
    <row r="95" spans="5:5">
      <c r="E95" s="103"/>
    </row>
    <row r="96" spans="5:5">
      <c r="E96" s="103"/>
    </row>
    <row r="97" spans="5:5">
      <c r="E97" s="103"/>
    </row>
    <row r="98" spans="5:5">
      <c r="E98" s="103"/>
    </row>
    <row r="99" spans="5:5">
      <c r="E99" s="103"/>
    </row>
    <row r="100" spans="5:5">
      <c r="E100" s="103"/>
    </row>
    <row r="101" spans="5:5">
      <c r="E101" s="103"/>
    </row>
    <row r="102" spans="5:5">
      <c r="E102" s="103"/>
    </row>
    <row r="103" spans="5:5">
      <c r="E103" s="103"/>
    </row>
    <row r="104" spans="5:5">
      <c r="E104" s="103"/>
    </row>
    <row r="105" spans="5:5">
      <c r="E105" s="103"/>
    </row>
    <row r="106" spans="5:5">
      <c r="E106" s="103"/>
    </row>
    <row r="107" spans="5:5">
      <c r="E107" s="103"/>
    </row>
    <row r="108" spans="5:5">
      <c r="E108" s="103"/>
    </row>
    <row r="109" spans="5:5">
      <c r="E109" s="103"/>
    </row>
    <row r="110" spans="5:5">
      <c r="E110" s="103"/>
    </row>
    <row r="111" spans="5:5">
      <c r="E111" s="103"/>
    </row>
    <row r="112" spans="5:5">
      <c r="E112" s="103"/>
    </row>
    <row r="113" spans="5:5">
      <c r="E113" s="103"/>
    </row>
    <row r="114" spans="5:5">
      <c r="E114" s="103"/>
    </row>
    <row r="115" spans="5:5">
      <c r="E115" s="103"/>
    </row>
    <row r="116" spans="5:5">
      <c r="E116" s="103"/>
    </row>
  </sheetData>
  <mergeCells count="1">
    <mergeCell ref="J5:M5"/>
  </mergeCells>
  <pageMargins left="0.7" right="0.7" top="0.75" bottom="0.75" header="0.3" footer="0.3"/>
  <pageSetup scale="59" fitToHeight="0" orientation="landscape" r:id="rId2"/>
  <headerFooter>
    <oddFooter>&amp;R&amp;"Times New Roman,Bold"&amp;12Case No. 2020-00350
Attachment to Response to Kroger-2 Question No. 12
Page &amp;P of &amp;N
Arbough</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9081D-D26F-4983-BB78-F2E6318E53D5}">
  <sheetPr>
    <pageSetUpPr fitToPage="1"/>
  </sheetPr>
  <dimension ref="A1:P69"/>
  <sheetViews>
    <sheetView zoomScale="80" zoomScaleNormal="80" workbookViewId="0">
      <selection activeCell="J67" sqref="J67"/>
    </sheetView>
  </sheetViews>
  <sheetFormatPr defaultColWidth="9.1796875" defaultRowHeight="14.5"/>
  <cols>
    <col min="1" max="1" width="59.453125" style="23" customWidth="1"/>
    <col min="2" max="2" width="19.453125" style="23" bestFit="1" customWidth="1"/>
    <col min="3" max="7" width="15.1796875" style="23" customWidth="1"/>
    <col min="8" max="8" width="2.1796875" style="23" customWidth="1"/>
    <col min="9" max="9" width="17.26953125" style="23" bestFit="1" customWidth="1"/>
    <col min="10" max="14" width="15.1796875" style="23" customWidth="1"/>
    <col min="15" max="15" width="14.81640625" style="23" bestFit="1" customWidth="1"/>
    <col min="16" max="16" width="10.26953125" style="23" bestFit="1" customWidth="1"/>
    <col min="17" max="16384" width="9.1796875" style="23"/>
  </cols>
  <sheetData>
    <row r="1" spans="1:16" ht="15.5">
      <c r="A1" s="158" t="s">
        <v>55</v>
      </c>
    </row>
    <row r="2" spans="1:16" ht="15.5">
      <c r="A2" s="157">
        <v>2020</v>
      </c>
    </row>
    <row r="3" spans="1:16" ht="16" thickBot="1">
      <c r="A3" s="157"/>
    </row>
    <row r="4" spans="1:16" ht="18.5">
      <c r="A4" s="96" t="s">
        <v>54</v>
      </c>
      <c r="B4" s="95"/>
      <c r="C4" s="95"/>
      <c r="D4" s="95"/>
      <c r="E4" s="95"/>
      <c r="F4" s="95"/>
      <c r="G4" s="95"/>
      <c r="H4" s="95"/>
      <c r="I4" s="95"/>
      <c r="J4" s="95"/>
      <c r="K4" s="95"/>
      <c r="L4" s="95"/>
      <c r="M4" s="95"/>
      <c r="N4" s="94"/>
    </row>
    <row r="5" spans="1:16">
      <c r="A5" s="48"/>
      <c r="B5" s="188" t="s">
        <v>53</v>
      </c>
      <c r="C5" s="189"/>
      <c r="D5" s="189"/>
      <c r="E5" s="189"/>
      <c r="F5" s="189"/>
      <c r="G5" s="190"/>
      <c r="I5" s="188" t="s">
        <v>91</v>
      </c>
      <c r="J5" s="189"/>
      <c r="K5" s="189"/>
      <c r="L5" s="189"/>
      <c r="M5" s="189"/>
      <c r="N5" s="191"/>
    </row>
    <row r="6" spans="1:16">
      <c r="A6" s="48"/>
      <c r="B6" s="92" t="s">
        <v>11</v>
      </c>
      <c r="C6" s="92" t="s">
        <v>51</v>
      </c>
      <c r="D6" s="152" t="s">
        <v>90</v>
      </c>
      <c r="E6" s="92" t="s">
        <v>49</v>
      </c>
      <c r="F6" s="92" t="s">
        <v>48</v>
      </c>
      <c r="G6" s="92" t="s">
        <v>47</v>
      </c>
      <c r="I6" s="92" t="s">
        <v>11</v>
      </c>
      <c r="J6" s="92" t="s">
        <v>51</v>
      </c>
      <c r="K6" s="152" t="s">
        <v>90</v>
      </c>
      <c r="L6" s="92" t="s">
        <v>49</v>
      </c>
      <c r="M6" s="92" t="s">
        <v>48</v>
      </c>
      <c r="N6" s="91" t="s">
        <v>47</v>
      </c>
    </row>
    <row r="7" spans="1:16">
      <c r="A7" s="47" t="s">
        <v>46</v>
      </c>
      <c r="B7" s="58">
        <v>3099551</v>
      </c>
      <c r="C7" s="58">
        <v>621</v>
      </c>
      <c r="D7" s="147">
        <v>-682900</v>
      </c>
      <c r="E7" s="58"/>
      <c r="F7" s="58">
        <v>-9951</v>
      </c>
      <c r="G7" s="58">
        <f>SUM(B7:F7)</f>
        <v>2407321</v>
      </c>
      <c r="I7" s="58">
        <v>3099551</v>
      </c>
      <c r="J7" s="58">
        <v>621</v>
      </c>
      <c r="K7" s="147">
        <v>-682900</v>
      </c>
      <c r="L7" s="58"/>
      <c r="M7" s="58">
        <v>-9951</v>
      </c>
      <c r="N7" s="77">
        <f>SUM(I7:M7)</f>
        <v>2407321</v>
      </c>
    </row>
    <row r="8" spans="1:16">
      <c r="A8" s="48"/>
      <c r="B8" s="151"/>
      <c r="D8" s="141"/>
      <c r="K8" s="141"/>
      <c r="N8" s="35"/>
      <c r="P8" s="26"/>
    </row>
    <row r="9" spans="1:16">
      <c r="A9" s="76" t="s">
        <v>45</v>
      </c>
      <c r="B9" s="151" t="s">
        <v>89</v>
      </c>
      <c r="D9" s="147"/>
      <c r="K9" s="147"/>
      <c r="N9" s="35"/>
    </row>
    <row r="10" spans="1:16">
      <c r="A10" s="85" t="s">
        <v>44</v>
      </c>
      <c r="B10" s="86">
        <f>'2021BP Calc p.9'!N14</f>
        <v>0.7182472669185096</v>
      </c>
      <c r="C10" s="86">
        <f>'2021BP Calc p.9'!L18</f>
        <v>0.58824033529677988</v>
      </c>
      <c r="D10" s="155">
        <f>'2021BP Calc p.9'!$N$9</f>
        <v>0.78328732888993247</v>
      </c>
      <c r="F10" s="156">
        <v>1</v>
      </c>
      <c r="I10" s="86">
        <f>'2021BP Calc p.9'!$N$15</f>
        <v>0.28175273308149029</v>
      </c>
      <c r="J10" s="86">
        <f>'2021BP Calc p.9'!$L$19</f>
        <v>0.41175966470322006</v>
      </c>
      <c r="K10" s="155">
        <f>'2021BP Calc p.9'!$N$10</f>
        <v>0.21671267111006745</v>
      </c>
      <c r="M10" s="46">
        <v>0</v>
      </c>
      <c r="N10" s="35"/>
    </row>
    <row r="11" spans="1:16">
      <c r="A11" s="85" t="s">
        <v>88</v>
      </c>
      <c r="B11" s="58">
        <f>ROUND(B7*B10,2)</f>
        <v>2226244.0299999998</v>
      </c>
      <c r="C11" s="58">
        <f>ROUND(C7*C10,2)</f>
        <v>365.3</v>
      </c>
      <c r="D11" s="147">
        <f>ROUND(D7*D10,2)</f>
        <v>-534906.92000000004</v>
      </c>
      <c r="E11" s="58"/>
      <c r="F11" s="58">
        <f>ROUND(F7*F10,2)</f>
        <v>-9951</v>
      </c>
      <c r="G11" s="58">
        <f>SUM(B11:F11)</f>
        <v>1681751.4099999997</v>
      </c>
      <c r="I11" s="58">
        <f>ROUND(I7*I10,2)</f>
        <v>873306.97</v>
      </c>
      <c r="J11" s="58">
        <f>ROUND(J7*J10,2)</f>
        <v>255.7</v>
      </c>
      <c r="K11" s="147">
        <f>ROUND(K7*K10,2)</f>
        <v>-147993.07999999999</v>
      </c>
      <c r="L11" s="58"/>
      <c r="M11" s="58">
        <f>ROUND(M7*M10,2)</f>
        <v>0</v>
      </c>
      <c r="N11" s="77">
        <f>SUM(I11:M11)</f>
        <v>725569.59</v>
      </c>
      <c r="O11" s="26"/>
    </row>
    <row r="12" spans="1:16">
      <c r="A12" s="48"/>
      <c r="D12" s="147"/>
      <c r="K12" s="147"/>
      <c r="N12" s="35"/>
    </row>
    <row r="13" spans="1:16">
      <c r="A13" s="76" t="s">
        <v>87</v>
      </c>
      <c r="D13" s="147"/>
      <c r="K13" s="147"/>
      <c r="N13" s="35"/>
    </row>
    <row r="14" spans="1:16">
      <c r="A14" s="85" t="s">
        <v>86</v>
      </c>
      <c r="B14" s="86">
        <f>'2021BP Calc p.9'!$K$9</f>
        <v>0.37352823658972684</v>
      </c>
      <c r="C14" s="86">
        <f>'2021BP Calc p.9'!$L$9</f>
        <v>0.40860431453647883</v>
      </c>
      <c r="D14" s="89"/>
      <c r="E14" s="86">
        <f>'2021BP Calc p.9'!$M$9</f>
        <v>1.1547777637268798E-3</v>
      </c>
      <c r="F14" s="86">
        <v>0</v>
      </c>
      <c r="G14" s="86"/>
      <c r="I14" s="86">
        <f>'2021BP Calc p.9'!$K$10</f>
        <v>9.8614840893745906E-2</v>
      </c>
      <c r="J14" s="86">
        <f>'2021BP Calc p.9'!$L$10</f>
        <v>0.11809783021632154</v>
      </c>
      <c r="K14" s="147"/>
      <c r="L14" s="86">
        <f>'2021BP Calc p.9'!$M$10</f>
        <v>0</v>
      </c>
      <c r="M14" s="86">
        <v>0</v>
      </c>
      <c r="N14" s="35"/>
    </row>
    <row r="15" spans="1:16">
      <c r="A15" s="85" t="s">
        <v>85</v>
      </c>
      <c r="B15" s="36">
        <f>ROUND($D$7*B14,2)</f>
        <v>-255082.43</v>
      </c>
      <c r="C15" s="38">
        <f>ROUND($D$7*C14,2)</f>
        <v>-279035.89</v>
      </c>
      <c r="D15" s="83">
        <f>-D11</f>
        <v>534906.92000000004</v>
      </c>
      <c r="E15" s="58">
        <f>ROUND($D$7*E14,2)</f>
        <v>-788.6</v>
      </c>
      <c r="F15" s="58">
        <f>ROUND($D$7*F14,2)</f>
        <v>0</v>
      </c>
      <c r="G15" s="58">
        <f>SUM(B15:F15)</f>
        <v>-2.3305801732931286E-11</v>
      </c>
      <c r="I15" s="36">
        <f>ROUND($D$7*I14,2)</f>
        <v>-67344.070000000007</v>
      </c>
      <c r="J15" s="38">
        <f>ROUND($D$7*J14,2)</f>
        <v>-80649.009999999995</v>
      </c>
      <c r="K15" s="147">
        <f>-K11</f>
        <v>147993.07999999999</v>
      </c>
      <c r="L15" s="58">
        <f>ROUND($D$7*L14,2)</f>
        <v>0</v>
      </c>
      <c r="M15" s="58">
        <f>ROUND($D$7*M14,2)</f>
        <v>0</v>
      </c>
      <c r="N15" s="77">
        <f>SUM(I15:M15)</f>
        <v>-2.9103830456733704E-11</v>
      </c>
      <c r="O15" s="26"/>
    </row>
    <row r="16" spans="1:16">
      <c r="A16" s="85"/>
      <c r="B16" s="58"/>
      <c r="C16" s="58"/>
      <c r="D16" s="83"/>
      <c r="E16" s="58"/>
      <c r="F16" s="58"/>
      <c r="G16" s="58"/>
      <c r="I16" s="58"/>
      <c r="J16" s="58"/>
      <c r="K16" s="147"/>
      <c r="L16" s="58"/>
      <c r="M16" s="58"/>
      <c r="N16" s="77"/>
      <c r="O16" s="26"/>
    </row>
    <row r="17" spans="1:16">
      <c r="A17" s="85" t="s">
        <v>39</v>
      </c>
      <c r="B17" s="58"/>
      <c r="C17" s="39">
        <f>'2021BP Calc p.9'!$L$14</f>
        <v>0.16420886831491815</v>
      </c>
      <c r="D17" s="83"/>
      <c r="E17" s="58"/>
      <c r="F17" s="58"/>
      <c r="G17" s="58"/>
      <c r="I17" s="58"/>
      <c r="J17" s="39">
        <f>'2021BP Calc p.9'!$L$15</f>
        <v>0</v>
      </c>
      <c r="K17" s="147"/>
      <c r="L17" s="58"/>
      <c r="M17" s="58"/>
      <c r="N17" s="77"/>
      <c r="O17" s="26"/>
    </row>
    <row r="18" spans="1:16">
      <c r="A18" s="85" t="s">
        <v>38</v>
      </c>
      <c r="B18" s="58">
        <f>-ROUND(B7*C17,2)</f>
        <v>-508973.76</v>
      </c>
      <c r="C18" s="101">
        <f>-B18</f>
        <v>508973.76</v>
      </c>
      <c r="D18" s="83"/>
      <c r="E18" s="58"/>
      <c r="F18" s="58"/>
      <c r="G18" s="58"/>
      <c r="I18" s="58">
        <f>-ROUND(I7*J17,2)</f>
        <v>0</v>
      </c>
      <c r="J18" s="101">
        <f>-I18</f>
        <v>0</v>
      </c>
      <c r="K18" s="147"/>
      <c r="L18" s="58"/>
      <c r="M18" s="58"/>
      <c r="N18" s="77"/>
      <c r="O18" s="26"/>
    </row>
    <row r="19" spans="1:16">
      <c r="A19" s="79" t="s">
        <v>37</v>
      </c>
      <c r="B19" s="81">
        <f>B15+B11+B18</f>
        <v>1462187.8399999999</v>
      </c>
      <c r="C19" s="81">
        <f>C15+C11+C18</f>
        <v>230303.16999999998</v>
      </c>
      <c r="D19" s="82">
        <f>D15+D11+D18</f>
        <v>0</v>
      </c>
      <c r="E19" s="81">
        <f>E15+E11+E18</f>
        <v>-788.6</v>
      </c>
      <c r="F19" s="81">
        <f>F15+F11+F18</f>
        <v>-9951</v>
      </c>
      <c r="G19" s="81">
        <f>SUM(B19:F19)</f>
        <v>1681751.4099999997</v>
      </c>
      <c r="I19" s="81">
        <f>I15+I11+I18</f>
        <v>805962.89999999991</v>
      </c>
      <c r="J19" s="81">
        <f>J15+J11+J18</f>
        <v>-80393.31</v>
      </c>
      <c r="K19" s="145">
        <f>K15+K11+K18</f>
        <v>0</v>
      </c>
      <c r="L19" s="81">
        <f>L15+L11+L18</f>
        <v>0</v>
      </c>
      <c r="M19" s="81">
        <f>M15+M11+M18</f>
        <v>0</v>
      </c>
      <c r="N19" s="144">
        <f>SUM(I19:M19)</f>
        <v>725569.58999999985</v>
      </c>
      <c r="O19" s="26"/>
    </row>
    <row r="20" spans="1:16">
      <c r="A20" s="79"/>
      <c r="B20" s="26"/>
      <c r="C20" s="26"/>
      <c r="D20" s="78"/>
      <c r="E20" s="26"/>
      <c r="F20" s="26"/>
      <c r="G20" s="26"/>
      <c r="I20" s="26"/>
      <c r="J20" s="26"/>
      <c r="K20" s="143"/>
      <c r="L20" s="26"/>
      <c r="M20" s="26"/>
      <c r="N20" s="77"/>
      <c r="O20" s="26"/>
    </row>
    <row r="21" spans="1:16">
      <c r="A21" s="76" t="s">
        <v>36</v>
      </c>
      <c r="D21" s="75"/>
      <c r="K21" s="141"/>
      <c r="N21" s="35"/>
    </row>
    <row r="22" spans="1:16">
      <c r="A22" s="48" t="s">
        <v>35</v>
      </c>
      <c r="D22" s="75"/>
      <c r="E22" s="26">
        <v>-249623</v>
      </c>
      <c r="F22" s="26"/>
      <c r="G22" s="26"/>
      <c r="H22" s="57"/>
      <c r="K22" s="141"/>
      <c r="N22" s="35"/>
    </row>
    <row r="23" spans="1:16">
      <c r="A23" s="74" t="s">
        <v>34</v>
      </c>
      <c r="B23" s="100">
        <f>SUM(B19:B22)</f>
        <v>1462187.8399999999</v>
      </c>
      <c r="C23" s="70">
        <f>SUM(C19:C22)</f>
        <v>230303.16999999998</v>
      </c>
      <c r="D23" s="71">
        <f>SUM(D19:D22)</f>
        <v>0</v>
      </c>
      <c r="E23" s="70">
        <f>SUM(E19:E22)</f>
        <v>-250411.6</v>
      </c>
      <c r="F23" s="70">
        <f>SUM(F19:F22)</f>
        <v>-9951</v>
      </c>
      <c r="G23" s="70">
        <f>SUM(B23:F23)</f>
        <v>1432128.4099999997</v>
      </c>
      <c r="H23" s="66"/>
      <c r="I23" s="99">
        <f>SUM(I19:I22)</f>
        <v>805962.89999999991</v>
      </c>
      <c r="J23" s="70">
        <f>SUM(J19:J22)</f>
        <v>-80393.31</v>
      </c>
      <c r="K23" s="140">
        <f>SUM(K19:K22)</f>
        <v>0</v>
      </c>
      <c r="L23" s="70">
        <f>SUM(L19:L22)</f>
        <v>0</v>
      </c>
      <c r="M23" s="70">
        <f>SUM(M19:M22)</f>
        <v>0</v>
      </c>
      <c r="N23" s="69">
        <f>SUM(I23:M23)</f>
        <v>725569.58999999985</v>
      </c>
      <c r="O23" s="26"/>
    </row>
    <row r="24" spans="1:16">
      <c r="A24" s="67"/>
      <c r="B24" s="154"/>
      <c r="C24" s="65"/>
      <c r="D24" s="65"/>
      <c r="E24" s="65"/>
      <c r="F24" s="65"/>
      <c r="G24" s="66"/>
      <c r="H24" s="65"/>
      <c r="I24" s="154"/>
      <c r="K24" s="65"/>
      <c r="L24" s="65"/>
      <c r="M24" s="65"/>
      <c r="N24" s="68"/>
      <c r="O24" s="26"/>
    </row>
    <row r="25" spans="1:16" ht="15" thickBot="1">
      <c r="A25" s="67"/>
      <c r="B25" s="65"/>
      <c r="C25" s="65"/>
      <c r="D25" s="65"/>
      <c r="E25" s="65"/>
      <c r="F25" s="65"/>
      <c r="G25" s="65"/>
      <c r="H25" s="66"/>
      <c r="I25" s="65"/>
      <c r="J25" s="65"/>
      <c r="K25" s="65"/>
      <c r="L25" s="65"/>
      <c r="M25" s="64" t="s">
        <v>33</v>
      </c>
      <c r="N25" s="63">
        <f>G23+N23</f>
        <v>2157697.9999999995</v>
      </c>
      <c r="O25" s="153">
        <f>N25-2157698</f>
        <v>0</v>
      </c>
      <c r="P25" s="23" t="s">
        <v>32</v>
      </c>
    </row>
    <row r="26" spans="1:16" ht="15.5" thickTop="1" thickBot="1">
      <c r="A26" s="62"/>
      <c r="B26" s="60"/>
      <c r="C26" s="60"/>
      <c r="D26" s="60"/>
      <c r="E26" s="60"/>
      <c r="F26" s="60"/>
      <c r="G26" s="60"/>
      <c r="H26" s="61"/>
      <c r="I26" s="60"/>
      <c r="J26" s="60"/>
      <c r="K26" s="60"/>
      <c r="L26" s="60"/>
      <c r="M26" s="60"/>
      <c r="N26" s="137"/>
      <c r="O26" s="26"/>
    </row>
    <row r="27" spans="1:16" ht="15" thickBot="1">
      <c r="A27" s="57"/>
      <c r="B27" s="58"/>
      <c r="C27" s="58"/>
    </row>
    <row r="28" spans="1:16" ht="15" hidden="1" thickBot="1">
      <c r="A28" s="57"/>
      <c r="B28" s="58"/>
      <c r="C28" s="58"/>
    </row>
    <row r="29" spans="1:16" ht="19" hidden="1" thickBot="1">
      <c r="A29" s="96" t="s">
        <v>84</v>
      </c>
      <c r="B29" s="95"/>
      <c r="C29" s="95"/>
      <c r="D29" s="95"/>
      <c r="E29" s="95"/>
      <c r="F29" s="95"/>
      <c r="G29" s="95"/>
      <c r="H29" s="95"/>
      <c r="I29" s="95"/>
      <c r="J29" s="95"/>
      <c r="K29" s="95"/>
      <c r="L29" s="95"/>
      <c r="M29" s="95"/>
      <c r="N29" s="94"/>
    </row>
    <row r="30" spans="1:16" ht="15" hidden="1" thickBot="1">
      <c r="A30" s="48"/>
      <c r="B30" s="188" t="s">
        <v>53</v>
      </c>
      <c r="C30" s="189"/>
      <c r="D30" s="189"/>
      <c r="E30" s="189"/>
      <c r="F30" s="189"/>
      <c r="G30" s="190"/>
      <c r="I30" s="188" t="s">
        <v>52</v>
      </c>
      <c r="J30" s="189"/>
      <c r="K30" s="189"/>
      <c r="L30" s="189"/>
      <c r="M30" s="189"/>
      <c r="N30" s="191"/>
    </row>
    <row r="31" spans="1:16" ht="15" hidden="1" thickBot="1">
      <c r="A31" s="48"/>
      <c r="B31" s="92" t="s">
        <v>11</v>
      </c>
      <c r="C31" s="92" t="s">
        <v>51</v>
      </c>
      <c r="D31" s="152" t="s">
        <v>50</v>
      </c>
      <c r="E31" s="92" t="s">
        <v>49</v>
      </c>
      <c r="F31" s="92" t="s">
        <v>48</v>
      </c>
      <c r="G31" s="92" t="s">
        <v>47</v>
      </c>
      <c r="I31" s="92" t="s">
        <v>11</v>
      </c>
      <c r="J31" s="92" t="s">
        <v>51</v>
      </c>
      <c r="K31" s="152" t="s">
        <v>50</v>
      </c>
      <c r="L31" s="92" t="s">
        <v>49</v>
      </c>
      <c r="M31" s="92" t="s">
        <v>48</v>
      </c>
      <c r="N31" s="91" t="s">
        <v>47</v>
      </c>
    </row>
    <row r="32" spans="1:16" ht="15" hidden="1" thickBot="1">
      <c r="A32" s="47" t="s">
        <v>46</v>
      </c>
      <c r="B32" s="58">
        <f>'[13]FAS106 - Expense data'!C31-'[13]FAS106 - Expense data'!C20</f>
        <v>2206695</v>
      </c>
      <c r="C32" s="58">
        <f>'[13]FAS106 - Expense data'!G31-'[13]FAS106 - Expense data'!G20</f>
        <v>-1110850</v>
      </c>
      <c r="D32" s="147">
        <f>'[13]FAS106 - Expense data'!Q31-'[13]FAS106 - Expense data'!Q20</f>
        <v>-2613736</v>
      </c>
      <c r="E32" s="58"/>
      <c r="F32" s="58">
        <f>'[13]FAS106 - Expense data'!E28-'[13]FAS106 - Expense data'!Q28</f>
        <v>-9951</v>
      </c>
      <c r="G32" s="58">
        <f>SUM(B32:F32)</f>
        <v>-1527842</v>
      </c>
      <c r="I32" s="58">
        <f>B32</f>
        <v>2206695</v>
      </c>
      <c r="J32" s="58">
        <f>C32</f>
        <v>-1110850</v>
      </c>
      <c r="K32" s="147">
        <f>D32</f>
        <v>-2613736</v>
      </c>
      <c r="L32" s="58"/>
      <c r="M32" s="58">
        <f>'[13]FAS106 - Expense data'!E28-'[13]FAS106 - Expense data'!Q28</f>
        <v>-9951</v>
      </c>
      <c r="N32" s="77">
        <f>SUM(I32:M32)</f>
        <v>-1527842</v>
      </c>
    </row>
    <row r="33" spans="1:14" ht="15" hidden="1" thickBot="1">
      <c r="A33" s="48"/>
      <c r="B33" s="151"/>
      <c r="D33" s="141"/>
      <c r="K33" s="141"/>
      <c r="N33" s="35"/>
    </row>
    <row r="34" spans="1:14" ht="15" hidden="1" thickBot="1">
      <c r="A34" s="76" t="s">
        <v>45</v>
      </c>
      <c r="B34" s="151"/>
      <c r="D34" s="141"/>
      <c r="K34" s="141"/>
      <c r="N34" s="35"/>
    </row>
    <row r="35" spans="1:14" ht="15" hidden="1" thickBot="1">
      <c r="A35" s="85" t="s">
        <v>44</v>
      </c>
      <c r="B35" s="86">
        <f>B10</f>
        <v>0.7182472669185096</v>
      </c>
      <c r="C35" s="86">
        <f>C10</f>
        <v>0.58824033529677988</v>
      </c>
      <c r="D35" s="150">
        <f>D10</f>
        <v>0.78328732888993247</v>
      </c>
      <c r="E35" s="86"/>
      <c r="F35" s="86">
        <f>F10</f>
        <v>1</v>
      </c>
      <c r="G35" s="86"/>
      <c r="H35" s="86"/>
      <c r="I35" s="86">
        <f>I10</f>
        <v>0.28175273308149029</v>
      </c>
      <c r="J35" s="86">
        <f>J10</f>
        <v>0.41175966470322006</v>
      </c>
      <c r="K35" s="150">
        <f>K10</f>
        <v>0.21671267111006745</v>
      </c>
      <c r="L35" s="86"/>
      <c r="M35" s="86">
        <f>M10</f>
        <v>0</v>
      </c>
      <c r="N35" s="35"/>
    </row>
    <row r="36" spans="1:14" ht="15" hidden="1" thickBot="1">
      <c r="A36" s="85" t="s">
        <v>43</v>
      </c>
      <c r="B36" s="58">
        <f>ROUND(B32*B35,2)</f>
        <v>1584952.65</v>
      </c>
      <c r="C36" s="58">
        <f>ROUND(C32*C35,2)</f>
        <v>-653446.78</v>
      </c>
      <c r="D36" s="147">
        <f>ROUND(D32*D35,2)</f>
        <v>-2047306.29</v>
      </c>
      <c r="E36" s="58"/>
      <c r="F36" s="58">
        <f>ROUND(F32*F35,2)</f>
        <v>-9951</v>
      </c>
      <c r="G36" s="58">
        <f>SUM(B36:F36)</f>
        <v>-1125751.4200000002</v>
      </c>
      <c r="I36" s="58">
        <f>ROUND(I32*I35,2)</f>
        <v>621742.35</v>
      </c>
      <c r="J36" s="58">
        <f>ROUND(J32*J35,2)</f>
        <v>-457403.22</v>
      </c>
      <c r="K36" s="147">
        <f>ROUND(K32*K35,2)</f>
        <v>-566429.71</v>
      </c>
      <c r="L36" s="58"/>
      <c r="M36" s="58">
        <f>ROUND(M32*M35,2)</f>
        <v>0</v>
      </c>
      <c r="N36" s="77">
        <f>SUM(I36:M36)</f>
        <v>-402090.57999999996</v>
      </c>
    </row>
    <row r="37" spans="1:14" ht="15" hidden="1" thickBot="1">
      <c r="A37" s="48"/>
      <c r="D37" s="141"/>
      <c r="K37" s="141"/>
      <c r="N37" s="35"/>
    </row>
    <row r="38" spans="1:14" ht="15" hidden="1" thickBot="1">
      <c r="A38" s="76" t="s">
        <v>42</v>
      </c>
      <c r="D38" s="141"/>
      <c r="K38" s="141"/>
      <c r="N38" s="35"/>
    </row>
    <row r="39" spans="1:14" ht="15" hidden="1" thickBot="1">
      <c r="A39" s="85" t="s">
        <v>41</v>
      </c>
      <c r="B39" s="86">
        <f>B14</f>
        <v>0.37352823658972684</v>
      </c>
      <c r="C39" s="86">
        <f>C14</f>
        <v>0.40860431453647883</v>
      </c>
      <c r="D39" s="150"/>
      <c r="E39" s="86">
        <f>E14</f>
        <v>1.1547777637268798E-3</v>
      </c>
      <c r="F39" s="86">
        <f>F14</f>
        <v>0</v>
      </c>
      <c r="G39" s="86"/>
      <c r="I39" s="86">
        <f>I14</f>
        <v>9.8614840893745906E-2</v>
      </c>
      <c r="J39" s="86">
        <f>J14</f>
        <v>0.11809783021632154</v>
      </c>
      <c r="K39" s="150"/>
      <c r="L39" s="86">
        <f>L14</f>
        <v>0</v>
      </c>
      <c r="M39" s="86">
        <f>M14</f>
        <v>0</v>
      </c>
      <c r="N39" s="35"/>
    </row>
    <row r="40" spans="1:14" ht="15" hidden="1" thickBot="1">
      <c r="A40" s="85" t="s">
        <v>40</v>
      </c>
      <c r="B40" s="58">
        <f>ROUND($D$32*B39,2)</f>
        <v>-976304.2</v>
      </c>
      <c r="C40" s="58">
        <f>ROUND($D$32*C39,2)</f>
        <v>-1067983.81</v>
      </c>
      <c r="D40" s="147">
        <f>-D36</f>
        <v>2047306.29</v>
      </c>
      <c r="E40" s="58">
        <f>ROUND($D$32*E39,2)</f>
        <v>-3018.28</v>
      </c>
      <c r="F40" s="58">
        <f>ROUND($D$32*F39,2)</f>
        <v>0</v>
      </c>
      <c r="G40" s="149">
        <f>SUM(B40:F40)</f>
        <v>2.7739588404074311E-11</v>
      </c>
      <c r="I40" s="58">
        <f>ROUND($K$32*I39,2)</f>
        <v>-257753.16</v>
      </c>
      <c r="J40" s="58">
        <f>ROUND($K$32*J39,2)</f>
        <v>-308676.55</v>
      </c>
      <c r="K40" s="147">
        <f>-K36</f>
        <v>566429.71</v>
      </c>
      <c r="L40" s="58">
        <f>ROUND($K$32*L39,2)</f>
        <v>0</v>
      </c>
      <c r="M40" s="58">
        <f>ROUND($K$32*M39,2)</f>
        <v>0</v>
      </c>
      <c r="N40" s="77">
        <f>SUM(I40:M40)</f>
        <v>0</v>
      </c>
    </row>
    <row r="41" spans="1:14" ht="15" hidden="1" thickBot="1">
      <c r="A41" s="85"/>
      <c r="B41" s="58"/>
      <c r="C41" s="58"/>
      <c r="D41" s="147"/>
      <c r="E41" s="58"/>
      <c r="F41" s="58"/>
      <c r="G41" s="58"/>
      <c r="I41" s="58"/>
      <c r="J41" s="58"/>
      <c r="K41" s="147"/>
      <c r="L41" s="58"/>
      <c r="M41" s="58"/>
      <c r="N41" s="77"/>
    </row>
    <row r="42" spans="1:14" ht="15" hidden="1" thickBot="1">
      <c r="A42" s="85" t="s">
        <v>39</v>
      </c>
      <c r="B42" s="58"/>
      <c r="C42" s="148">
        <f>C17</f>
        <v>0.16420886831491815</v>
      </c>
      <c r="D42" s="147"/>
      <c r="E42" s="58"/>
      <c r="F42" s="58"/>
      <c r="G42" s="58"/>
      <c r="I42" s="58"/>
      <c r="J42" s="148">
        <f>J17</f>
        <v>0</v>
      </c>
      <c r="K42" s="147"/>
      <c r="L42" s="58"/>
      <c r="M42" s="58"/>
      <c r="N42" s="77"/>
    </row>
    <row r="43" spans="1:14" ht="15" hidden="1" thickBot="1">
      <c r="A43" s="85" t="s">
        <v>38</v>
      </c>
      <c r="B43" s="58">
        <f>-ROUND(B32*C42,2)</f>
        <v>-362358.89</v>
      </c>
      <c r="C43" s="58">
        <f>-B43</f>
        <v>362358.89</v>
      </c>
      <c r="D43" s="147"/>
      <c r="E43" s="58"/>
      <c r="F43" s="58"/>
      <c r="G43" s="58"/>
      <c r="I43" s="58">
        <f>-ROUND(I32*J42,2)</f>
        <v>0</v>
      </c>
      <c r="J43" s="58">
        <f>-I43</f>
        <v>0</v>
      </c>
      <c r="K43" s="147"/>
      <c r="L43" s="58"/>
      <c r="M43" s="58"/>
      <c r="N43" s="77"/>
    </row>
    <row r="44" spans="1:14" ht="15" hidden="1" thickBot="1">
      <c r="A44" s="79" t="s">
        <v>37</v>
      </c>
      <c r="B44" s="81">
        <f>B40+B36+B43</f>
        <v>246289.55999999994</v>
      </c>
      <c r="C44" s="81">
        <f>C40+C36+C43</f>
        <v>-1359071.7000000002</v>
      </c>
      <c r="D44" s="145">
        <f>D40+D36+D43</f>
        <v>0</v>
      </c>
      <c r="E44" s="81">
        <f>E40+E36+E43</f>
        <v>-3018.28</v>
      </c>
      <c r="F44" s="81">
        <f>F40+F36+F43</f>
        <v>-9951</v>
      </c>
      <c r="G44" s="146">
        <f>SUM(B44:F44)</f>
        <v>-1125751.4200000002</v>
      </c>
      <c r="I44" s="81">
        <f>I40+I36+I43</f>
        <v>363989.18999999994</v>
      </c>
      <c r="J44" s="81">
        <f>J40+J36+J43</f>
        <v>-766079.77</v>
      </c>
      <c r="K44" s="145">
        <f>K40+K36+K43</f>
        <v>0</v>
      </c>
      <c r="L44" s="81">
        <f>L40+L36+L43</f>
        <v>0</v>
      </c>
      <c r="M44" s="81">
        <f>M40+M36+M43</f>
        <v>0</v>
      </c>
      <c r="N44" s="144">
        <f>SUM(I44:M44)</f>
        <v>-402090.58000000007</v>
      </c>
    </row>
    <row r="45" spans="1:14" ht="15" hidden="1" thickBot="1">
      <c r="A45" s="79"/>
      <c r="B45" s="26"/>
      <c r="C45" s="26"/>
      <c r="D45" s="143"/>
      <c r="E45" s="26"/>
      <c r="F45" s="26"/>
      <c r="G45" s="26"/>
      <c r="I45" s="26"/>
      <c r="J45" s="26"/>
      <c r="K45" s="143"/>
      <c r="L45" s="26"/>
      <c r="M45" s="26"/>
      <c r="N45" s="77"/>
    </row>
    <row r="46" spans="1:14" ht="15" hidden="1" thickBot="1">
      <c r="A46" s="76" t="s">
        <v>36</v>
      </c>
      <c r="D46" s="141"/>
      <c r="K46" s="141"/>
      <c r="N46" s="35"/>
    </row>
    <row r="47" spans="1:14" ht="15" hidden="1" thickBot="1">
      <c r="A47" s="48" t="s">
        <v>35</v>
      </c>
      <c r="D47" s="141"/>
      <c r="E47" s="26">
        <f>E22</f>
        <v>-249623</v>
      </c>
      <c r="F47" s="142" t="s">
        <v>83</v>
      </c>
      <c r="G47" s="26"/>
      <c r="H47" s="57"/>
      <c r="K47" s="141"/>
      <c r="L47" s="26">
        <v>0</v>
      </c>
      <c r="N47" s="35"/>
    </row>
    <row r="48" spans="1:14" ht="15" hidden="1" thickBot="1">
      <c r="A48" s="74" t="s">
        <v>34</v>
      </c>
      <c r="B48" s="70">
        <f>SUM(B44:B47)</f>
        <v>246289.55999999994</v>
      </c>
      <c r="C48" s="70">
        <f>SUM(C44:C47)</f>
        <v>-1359071.7000000002</v>
      </c>
      <c r="D48" s="140">
        <f>SUM(D44:D47)</f>
        <v>0</v>
      </c>
      <c r="E48" s="70">
        <f>SUM(E44:E47)</f>
        <v>-252641.28</v>
      </c>
      <c r="F48" s="70">
        <f>SUM(F44:F47)</f>
        <v>-9951</v>
      </c>
      <c r="G48" s="70">
        <f>SUM(B48:F48)</f>
        <v>-1375374.4200000002</v>
      </c>
      <c r="H48" s="66"/>
      <c r="I48" s="139">
        <f>SUM(I44:I47)</f>
        <v>363989.18999999994</v>
      </c>
      <c r="J48" s="139">
        <f>SUM(J44:J47)</f>
        <v>-766079.77</v>
      </c>
      <c r="K48" s="70">
        <f>SUM(K44:K47)</f>
        <v>0</v>
      </c>
      <c r="L48" s="70">
        <f>SUM(L44:L47)</f>
        <v>0</v>
      </c>
      <c r="M48" s="70">
        <f>SUM(M44:M47)</f>
        <v>0</v>
      </c>
      <c r="N48" s="69">
        <f>SUM(I48:M48)</f>
        <v>-402090.58000000007</v>
      </c>
    </row>
    <row r="49" spans="1:16" ht="15" hidden="1" thickBot="1">
      <c r="A49" s="67"/>
      <c r="B49" s="65"/>
      <c r="C49" s="65"/>
      <c r="D49" s="65"/>
      <c r="E49" s="65"/>
      <c r="F49" s="65"/>
      <c r="G49" s="65"/>
      <c r="H49" s="66"/>
      <c r="I49" s="65"/>
      <c r="J49" s="65"/>
      <c r="K49" s="65"/>
      <c r="L49" s="65"/>
      <c r="M49" s="65"/>
      <c r="N49" s="68"/>
    </row>
    <row r="50" spans="1:16" ht="15" hidden="1" thickBot="1">
      <c r="A50" s="67"/>
      <c r="B50" s="65"/>
      <c r="C50" s="65"/>
      <c r="D50" s="65"/>
      <c r="E50" s="65"/>
      <c r="F50" s="65"/>
      <c r="G50" s="65"/>
      <c r="H50" s="66"/>
      <c r="I50" s="65"/>
      <c r="J50" s="65"/>
      <c r="K50" s="65"/>
      <c r="L50" s="65"/>
      <c r="M50" s="64" t="s">
        <v>33</v>
      </c>
      <c r="N50" s="63">
        <f>G48+N48</f>
        <v>-1777465.0000000002</v>
      </c>
      <c r="O50" s="138">
        <f>N50-('[13]FAS106 - Expense data'!O31-'[13]FAS106 - Expense data'!O20)</f>
        <v>0</v>
      </c>
      <c r="P50" s="23" t="s">
        <v>32</v>
      </c>
    </row>
    <row r="51" spans="1:16" ht="15" hidden="1" thickBot="1">
      <c r="A51" s="62"/>
      <c r="B51" s="60"/>
      <c r="C51" s="60"/>
      <c r="D51" s="60"/>
      <c r="E51" s="60"/>
      <c r="F51" s="60"/>
      <c r="G51" s="60"/>
      <c r="H51" s="61"/>
      <c r="I51" s="60"/>
      <c r="J51" s="60"/>
      <c r="K51" s="60"/>
      <c r="L51" s="60"/>
      <c r="M51" s="60"/>
      <c r="N51" s="137"/>
    </row>
    <row r="52" spans="1:16" ht="15" hidden="1" thickBot="1"/>
    <row r="53" spans="1:16" ht="15" hidden="1" thickBot="1">
      <c r="A53" s="108" t="s">
        <v>82</v>
      </c>
      <c r="B53" s="102"/>
      <c r="C53" s="102"/>
      <c r="D53" s="102"/>
      <c r="E53" s="102"/>
      <c r="F53" s="102"/>
    </row>
    <row r="54" spans="1:16" ht="15" hidden="1" thickBot="1">
      <c r="A54" s="136" t="s">
        <v>81</v>
      </c>
      <c r="B54" s="110"/>
      <c r="C54" s="110"/>
      <c r="D54" s="102"/>
      <c r="E54" s="102"/>
      <c r="F54" s="102"/>
    </row>
    <row r="55" spans="1:16" ht="15" hidden="1" thickBot="1">
      <c r="A55" s="200" t="s">
        <v>80</v>
      </c>
      <c r="B55" s="200"/>
      <c r="C55" s="200"/>
      <c r="D55" s="200"/>
      <c r="E55" s="200"/>
      <c r="F55" s="200"/>
    </row>
    <row r="56" spans="1:16" ht="15" hidden="1" thickBot="1">
      <c r="A56" s="199" t="s">
        <v>79</v>
      </c>
      <c r="B56" s="199"/>
      <c r="C56" s="199"/>
      <c r="D56" s="199"/>
      <c r="E56" s="199"/>
      <c r="F56" s="199"/>
    </row>
    <row r="57" spans="1:16" ht="15" hidden="1" thickBot="1">
      <c r="A57" s="199"/>
      <c r="B57" s="199"/>
      <c r="C57" s="199"/>
      <c r="D57" s="199"/>
      <c r="E57" s="199"/>
      <c r="F57" s="199"/>
    </row>
    <row r="58" spans="1:16" ht="15" hidden="1" thickBot="1"/>
    <row r="59" spans="1:16" ht="15" thickBot="1">
      <c r="B59" s="196" t="s">
        <v>2</v>
      </c>
      <c r="C59" s="197"/>
      <c r="D59" s="197"/>
      <c r="E59" s="197"/>
      <c r="F59" s="197"/>
      <c r="G59" s="197"/>
      <c r="H59" s="197"/>
      <c r="I59" s="197"/>
      <c r="J59" s="197"/>
      <c r="K59" s="197"/>
      <c r="L59" s="197"/>
      <c r="M59" s="197"/>
      <c r="N59" s="198"/>
    </row>
    <row r="60" spans="1:16">
      <c r="B60" s="47" t="s">
        <v>30</v>
      </c>
      <c r="I60" s="45" t="s">
        <v>29</v>
      </c>
      <c r="N60" s="35"/>
    </row>
    <row r="61" spans="1:16">
      <c r="B61" s="135">
        <v>2020</v>
      </c>
      <c r="C61" s="54">
        <f>B23</f>
        <v>1462187.8399999999</v>
      </c>
      <c r="D61" s="27" t="s">
        <v>78</v>
      </c>
      <c r="E61" s="25">
        <f>C61*10/12</f>
        <v>1218489.8666666665</v>
      </c>
      <c r="F61" s="39"/>
      <c r="G61" s="39"/>
      <c r="H61" s="39"/>
      <c r="I61" s="134">
        <v>2020</v>
      </c>
      <c r="J61" s="53">
        <f>C18+J18</f>
        <v>508973.76</v>
      </c>
      <c r="K61" s="27" t="s">
        <v>78</v>
      </c>
      <c r="L61" s="25">
        <f>J61*10/12</f>
        <v>424144.8</v>
      </c>
      <c r="M61" s="39"/>
      <c r="N61" s="35"/>
    </row>
    <row r="62" spans="1:16">
      <c r="B62" s="41" t="s">
        <v>77</v>
      </c>
      <c r="C62" s="56">
        <f>ROUND('PowerPlan_CF Adj 2021 p.5'!C30,0)</f>
        <v>1803276</v>
      </c>
      <c r="D62" s="27" t="s">
        <v>76</v>
      </c>
      <c r="E62" s="25">
        <f>C62*2/12</f>
        <v>300546</v>
      </c>
      <c r="F62" s="39"/>
      <c r="G62" s="39"/>
      <c r="H62" s="39"/>
      <c r="I62" s="37" t="s">
        <v>77</v>
      </c>
      <c r="J62" s="55">
        <f>ROUND('PowerPlan_CF Adj 2021 p.5'!J30,0)</f>
        <v>505259</v>
      </c>
      <c r="K62" s="27" t="s">
        <v>76</v>
      </c>
      <c r="L62" s="25">
        <f>J62*2/12</f>
        <v>84209.833333333328</v>
      </c>
      <c r="M62" s="39"/>
      <c r="N62" s="35"/>
    </row>
    <row r="63" spans="1:16" ht="15" thickBot="1">
      <c r="B63" s="52"/>
      <c r="C63" s="39"/>
      <c r="D63" s="39"/>
      <c r="E63" s="51">
        <f>SUM(E61:E62)</f>
        <v>1519035.8666666665</v>
      </c>
      <c r="F63" s="50" t="s">
        <v>4</v>
      </c>
      <c r="G63" s="39"/>
      <c r="H63" s="39"/>
      <c r="I63" s="39"/>
      <c r="J63" s="39"/>
      <c r="K63" s="39"/>
      <c r="L63" s="51">
        <f>SUM(L61:L62)</f>
        <v>508354.6333333333</v>
      </c>
      <c r="M63" s="50" t="s">
        <v>23</v>
      </c>
      <c r="N63" s="35"/>
    </row>
    <row r="64" spans="1:16" ht="15" thickTop="1">
      <c r="B64" s="48"/>
      <c r="I64" s="39"/>
      <c r="J64" s="39"/>
      <c r="K64" s="39"/>
      <c r="L64" s="39"/>
      <c r="N64" s="35"/>
    </row>
    <row r="65" spans="2:14">
      <c r="B65" s="47" t="s">
        <v>28</v>
      </c>
      <c r="G65" s="46"/>
      <c r="H65" s="46"/>
      <c r="I65" s="45" t="s">
        <v>27</v>
      </c>
      <c r="N65" s="35"/>
    </row>
    <row r="66" spans="2:14">
      <c r="B66" s="135">
        <v>2020</v>
      </c>
      <c r="C66" s="40">
        <f>I23</f>
        <v>805962.89999999991</v>
      </c>
      <c r="D66" s="27" t="s">
        <v>78</v>
      </c>
      <c r="E66" s="25">
        <f>C66*10/12</f>
        <v>671635.74999999988</v>
      </c>
      <c r="F66" s="39"/>
      <c r="G66" s="39"/>
      <c r="H66" s="39"/>
      <c r="I66" s="134">
        <v>2020</v>
      </c>
      <c r="J66" s="36">
        <f>B15+I15</f>
        <v>-322426.5</v>
      </c>
      <c r="K66" s="27" t="s">
        <v>78</v>
      </c>
      <c r="L66" s="25">
        <f>J66*10/12</f>
        <v>-268688.75</v>
      </c>
      <c r="M66" s="39"/>
      <c r="N66" s="35"/>
    </row>
    <row r="67" spans="2:14">
      <c r="B67" s="41" t="s">
        <v>77</v>
      </c>
      <c r="C67" s="43">
        <f>ROUND('PowerPlan_CF Adj 2021 p.5'!C35,0)</f>
        <v>913428</v>
      </c>
      <c r="D67" s="27" t="s">
        <v>76</v>
      </c>
      <c r="E67" s="25">
        <f>C67*2/12</f>
        <v>152238</v>
      </c>
      <c r="F67" s="39"/>
      <c r="G67" s="38"/>
      <c r="H67" s="38"/>
      <c r="I67" s="37" t="s">
        <v>77</v>
      </c>
      <c r="J67" s="42">
        <f>ROUND('PowerPlan_CF Adj 2021 p.5'!J35,0)</f>
        <v>12230</v>
      </c>
      <c r="K67" s="27" t="s">
        <v>76</v>
      </c>
      <c r="L67" s="25">
        <f>J67*2/12</f>
        <v>2038.3333333333333</v>
      </c>
      <c r="N67" s="35"/>
    </row>
    <row r="68" spans="2:14" ht="15" thickBot="1">
      <c r="B68" s="52"/>
      <c r="C68" s="39"/>
      <c r="D68" s="39"/>
      <c r="E68" s="133">
        <f>SUM(E66:E67)</f>
        <v>823873.74999999988</v>
      </c>
      <c r="F68" s="50" t="s">
        <v>24</v>
      </c>
      <c r="I68" s="39"/>
      <c r="J68" s="39"/>
      <c r="K68" s="39"/>
      <c r="L68" s="51">
        <f>SUM(L66:L67)</f>
        <v>-266650.41666666669</v>
      </c>
      <c r="M68" s="50" t="s">
        <v>23</v>
      </c>
      <c r="N68" s="35"/>
    </row>
    <row r="69" spans="2:14" ht="15.5" thickTop="1" thickBot="1">
      <c r="B69" s="132"/>
      <c r="C69" s="33"/>
      <c r="D69" s="33"/>
      <c r="E69" s="131"/>
      <c r="F69" s="130"/>
      <c r="G69" s="33"/>
      <c r="H69" s="33"/>
      <c r="I69" s="33"/>
      <c r="J69" s="33"/>
      <c r="K69" s="33"/>
      <c r="L69" s="33"/>
      <c r="M69" s="33"/>
      <c r="N69" s="29"/>
    </row>
  </sheetData>
  <mergeCells count="7">
    <mergeCell ref="B59:N59"/>
    <mergeCell ref="A56:F57"/>
    <mergeCell ref="B5:G5"/>
    <mergeCell ref="I5:N5"/>
    <mergeCell ref="B30:G30"/>
    <mergeCell ref="I30:N30"/>
    <mergeCell ref="A55:F55"/>
  </mergeCells>
  <pageMargins left="0.45" right="0.2" top="0.75" bottom="0.75" header="0.3" footer="0.3"/>
  <pageSetup scale="48" orientation="landscape" r:id="rId1"/>
  <headerFooter>
    <oddFooter>&amp;R&amp;"Times New Roman,Bold"&amp;12Case No. 2020-00350
Attachment to Response to Kroger-2 Question No. 12
Page &amp;P of &amp;N
Arbough</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600D9-04C8-4A6B-907E-323C19CDA6BC}">
  <sheetPr>
    <tabColor theme="7" tint="0.79998168889431442"/>
    <pageSetUpPr fitToPage="1"/>
  </sheetPr>
  <dimension ref="A1:O132"/>
  <sheetViews>
    <sheetView zoomScaleNormal="100" workbookViewId="0">
      <selection activeCell="N25" sqref="N25:O27"/>
    </sheetView>
  </sheetViews>
  <sheetFormatPr defaultColWidth="9.1796875" defaultRowHeight="14.5"/>
  <cols>
    <col min="1" max="1" width="45.1796875" style="102" bestFit="1" customWidth="1"/>
    <col min="2" max="2" width="15.26953125" style="102" bestFit="1" customWidth="1"/>
    <col min="3" max="5" width="12.54296875" style="102" bestFit="1" customWidth="1"/>
    <col min="6" max="6" width="1.1796875" style="102" customWidth="1"/>
    <col min="7" max="7" width="1" style="102" customWidth="1"/>
    <col min="8" max="8" width="12.54296875" style="102" bestFit="1" customWidth="1"/>
    <col min="9" max="9" width="1.54296875" style="102" customWidth="1"/>
    <col min="10" max="10" width="13.7265625" style="102" customWidth="1"/>
    <col min="11" max="14" width="11.7265625" style="102" customWidth="1"/>
    <col min="15" max="15" width="19.26953125" style="102" customWidth="1"/>
    <col min="16" max="16384" width="9.1796875" style="102"/>
  </cols>
  <sheetData>
    <row r="1" spans="1:14">
      <c r="A1" s="110" t="s">
        <v>93</v>
      </c>
      <c r="E1" s="103"/>
      <c r="J1" s="129"/>
    </row>
    <row r="2" spans="1:14">
      <c r="E2" s="103"/>
      <c r="J2" s="128"/>
    </row>
    <row r="3" spans="1:14">
      <c r="A3" s="102" t="s">
        <v>74</v>
      </c>
      <c r="B3" s="102" t="s">
        <v>73</v>
      </c>
      <c r="E3" s="103"/>
      <c r="J3" s="127" t="s">
        <v>6</v>
      </c>
    </row>
    <row r="4" spans="1:14" ht="15" thickBot="1">
      <c r="K4" s="110" t="s">
        <v>92</v>
      </c>
    </row>
    <row r="5" spans="1:14">
      <c r="A5" s="102" t="s">
        <v>71</v>
      </c>
      <c r="B5" s="102" t="s">
        <v>70</v>
      </c>
      <c r="J5" s="124"/>
      <c r="K5" s="201" t="s">
        <v>69</v>
      </c>
      <c r="L5" s="201"/>
      <c r="M5" s="201"/>
      <c r="N5" s="202"/>
    </row>
    <row r="6" spans="1:14">
      <c r="A6" s="102" t="s">
        <v>68</v>
      </c>
      <c r="B6" s="125">
        <v>4</v>
      </c>
      <c r="C6" s="125">
        <v>100</v>
      </c>
      <c r="D6" s="125">
        <v>110</v>
      </c>
      <c r="E6" s="125" t="s">
        <v>58</v>
      </c>
      <c r="J6" s="118"/>
      <c r="K6" s="120" t="s">
        <v>11</v>
      </c>
      <c r="L6" s="120" t="s">
        <v>51</v>
      </c>
      <c r="M6" s="120" t="s">
        <v>49</v>
      </c>
      <c r="N6" s="170" t="s">
        <v>47</v>
      </c>
    </row>
    <row r="7" spans="1:14">
      <c r="A7" s="115" t="s">
        <v>67</v>
      </c>
      <c r="B7" s="104">
        <v>157668</v>
      </c>
      <c r="C7" s="104">
        <v>64464226</v>
      </c>
      <c r="D7" s="104">
        <v>71913468</v>
      </c>
      <c r="E7" s="104">
        <v>136535362</v>
      </c>
      <c r="H7" s="104">
        <f>+D7+C7</f>
        <v>136377694</v>
      </c>
      <c r="J7" s="117" t="s">
        <v>66</v>
      </c>
      <c r="N7" s="121"/>
    </row>
    <row r="8" spans="1:14">
      <c r="A8" s="111" t="s">
        <v>62</v>
      </c>
      <c r="B8" s="104">
        <v>9020</v>
      </c>
      <c r="C8" s="104">
        <v>7296529</v>
      </c>
      <c r="D8" s="104">
        <v>7647608</v>
      </c>
      <c r="E8" s="104">
        <v>14953157</v>
      </c>
      <c r="H8" s="169">
        <f>+D7/H7</f>
        <v>0.52731107185314341</v>
      </c>
      <c r="J8" s="85" t="s">
        <v>47</v>
      </c>
      <c r="K8" s="160">
        <f>+C7/E7</f>
        <v>0.47214307748347273</v>
      </c>
      <c r="L8" s="160">
        <f>+D7/E7</f>
        <v>0.52670214475280042</v>
      </c>
      <c r="M8" s="160">
        <f>+(B7)/E7</f>
        <v>1.1547777637268798E-3</v>
      </c>
      <c r="N8" s="166">
        <f>SUM(K8:M8)</f>
        <v>1</v>
      </c>
    </row>
    <row r="9" spans="1:14">
      <c r="A9" s="111" t="s">
        <v>61</v>
      </c>
      <c r="B9" s="104">
        <v>9274</v>
      </c>
      <c r="C9" s="104">
        <v>6167884</v>
      </c>
      <c r="D9" s="104">
        <v>8476922</v>
      </c>
      <c r="E9" s="104">
        <v>14654080</v>
      </c>
      <c r="H9" s="169">
        <f>+C7/H7</f>
        <v>0.47268892814685665</v>
      </c>
      <c r="J9" s="85" t="s">
        <v>53</v>
      </c>
      <c r="K9" s="160">
        <f>+C10/E7</f>
        <v>0.37352823658972684</v>
      </c>
      <c r="L9" s="160">
        <f>+D10/E7</f>
        <v>0.40860431453647883</v>
      </c>
      <c r="M9" s="160">
        <f>($B$7)/E7</f>
        <v>1.1547777637268798E-3</v>
      </c>
      <c r="N9" s="166">
        <f>SUM(K9:M9)</f>
        <v>0.78328732888993247</v>
      </c>
    </row>
    <row r="10" spans="1:14">
      <c r="A10" s="111" t="s">
        <v>59</v>
      </c>
      <c r="B10" s="104">
        <v>139374</v>
      </c>
      <c r="C10" s="104">
        <v>50999813</v>
      </c>
      <c r="D10" s="104">
        <v>55788938</v>
      </c>
      <c r="E10" s="104">
        <v>106928125</v>
      </c>
      <c r="J10" s="85" t="s">
        <v>57</v>
      </c>
      <c r="K10" s="160">
        <f>(+C9+C8)/E7</f>
        <v>9.8614840893745906E-2</v>
      </c>
      <c r="L10" s="160">
        <f>(+D8+D9)/E7</f>
        <v>0.11809783021632154</v>
      </c>
      <c r="M10" s="160">
        <v>0</v>
      </c>
      <c r="N10" s="166">
        <f>SUM(K10:M10)</f>
        <v>0.21671267111006745</v>
      </c>
    </row>
    <row r="11" spans="1:14">
      <c r="A11" s="115" t="s">
        <v>65</v>
      </c>
      <c r="B11" s="104">
        <v>0</v>
      </c>
      <c r="C11" s="104">
        <v>66761375</v>
      </c>
      <c r="D11" s="104">
        <v>13116686</v>
      </c>
      <c r="E11" s="104">
        <v>79878061</v>
      </c>
      <c r="J11" s="118"/>
      <c r="K11" s="160"/>
      <c r="L11" s="160"/>
      <c r="M11" s="160"/>
      <c r="N11" s="166"/>
    </row>
    <row r="12" spans="1:14">
      <c r="A12" s="111" t="s">
        <v>62</v>
      </c>
      <c r="B12" s="104"/>
      <c r="C12" s="104">
        <v>13461881</v>
      </c>
      <c r="D12" s="104">
        <v>0</v>
      </c>
      <c r="E12" s="104">
        <v>13461881</v>
      </c>
      <c r="J12" s="117" t="s">
        <v>64</v>
      </c>
      <c r="K12" s="160"/>
      <c r="L12" s="160"/>
      <c r="M12" s="160"/>
      <c r="N12" s="166"/>
    </row>
    <row r="13" spans="1:14">
      <c r="A13" s="111" t="s">
        <v>61</v>
      </c>
      <c r="B13" s="104"/>
      <c r="C13" s="104">
        <v>9043981</v>
      </c>
      <c r="D13" s="104"/>
      <c r="E13" s="104">
        <v>9043981</v>
      </c>
      <c r="J13" s="85" t="s">
        <v>47</v>
      </c>
      <c r="K13" s="160">
        <f>+C11/E11</f>
        <v>0.83579113168508179</v>
      </c>
      <c r="L13" s="160">
        <f>+D11/E11</f>
        <v>0.16420886831491815</v>
      </c>
      <c r="M13" s="160">
        <v>0</v>
      </c>
      <c r="N13" s="166">
        <f>SUM(K13:M13)</f>
        <v>1</v>
      </c>
    </row>
    <row r="14" spans="1:14">
      <c r="A14" s="111" t="s">
        <v>59</v>
      </c>
      <c r="B14" s="104">
        <v>0</v>
      </c>
      <c r="C14" s="104">
        <v>44255513</v>
      </c>
      <c r="D14" s="104">
        <v>13116686</v>
      </c>
      <c r="E14" s="104">
        <v>57372199</v>
      </c>
      <c r="J14" s="85" t="s">
        <v>53</v>
      </c>
      <c r="K14" s="160">
        <f>+C14/E11</f>
        <v>0.5540383986035915</v>
      </c>
      <c r="L14" s="160">
        <f>+D14/E11</f>
        <v>0.16420886831491815</v>
      </c>
      <c r="M14" s="160">
        <v>0</v>
      </c>
      <c r="N14" s="166">
        <f>SUM(K14:M14)</f>
        <v>0.7182472669185096</v>
      </c>
    </row>
    <row r="15" spans="1:14">
      <c r="A15" s="115" t="s">
        <v>63</v>
      </c>
      <c r="B15" s="104">
        <v>0</v>
      </c>
      <c r="C15" s="104">
        <v>548895</v>
      </c>
      <c r="D15" s="104">
        <v>61854806</v>
      </c>
      <c r="E15" s="104">
        <v>62403701</v>
      </c>
      <c r="J15" s="85" t="s">
        <v>57</v>
      </c>
      <c r="K15" s="160">
        <f>+(C12+C13)/E11</f>
        <v>0.28175273308149029</v>
      </c>
      <c r="L15" s="168">
        <f>+(D12+D13)/E11</f>
        <v>0</v>
      </c>
      <c r="M15" s="160">
        <v>0</v>
      </c>
      <c r="N15" s="166">
        <f>SUM(K15:M15)</f>
        <v>0.28175273308149029</v>
      </c>
    </row>
    <row r="16" spans="1:14">
      <c r="A16" s="111" t="s">
        <v>62</v>
      </c>
      <c r="B16" s="104"/>
      <c r="C16" s="104"/>
      <c r="D16" s="104">
        <v>19919850</v>
      </c>
      <c r="E16" s="104">
        <v>19919850</v>
      </c>
      <c r="J16" s="118"/>
      <c r="K16" s="160"/>
      <c r="L16" s="160"/>
      <c r="M16" s="160"/>
      <c r="N16" s="166"/>
    </row>
    <row r="17" spans="1:15">
      <c r="A17" s="111" t="s">
        <v>61</v>
      </c>
      <c r="B17" s="104"/>
      <c r="C17" s="104"/>
      <c r="D17" s="104">
        <v>5775477</v>
      </c>
      <c r="E17" s="104">
        <v>5775477</v>
      </c>
      <c r="J17" s="117" t="s">
        <v>60</v>
      </c>
      <c r="K17" s="160"/>
      <c r="L17" s="160"/>
      <c r="M17" s="160"/>
      <c r="N17" s="166"/>
    </row>
    <row r="18" spans="1:15">
      <c r="A18" s="111" t="s">
        <v>59</v>
      </c>
      <c r="B18" s="104">
        <v>0</v>
      </c>
      <c r="C18" s="104">
        <v>548895</v>
      </c>
      <c r="D18" s="104">
        <v>36159479</v>
      </c>
      <c r="E18" s="104">
        <v>36708374</v>
      </c>
      <c r="J18" s="85" t="s">
        <v>53</v>
      </c>
      <c r="K18" s="160"/>
      <c r="L18" s="167">
        <f>+E18/E15</f>
        <v>0.58824033529677988</v>
      </c>
      <c r="M18" s="160"/>
      <c r="N18" s="166"/>
    </row>
    <row r="19" spans="1:15" ht="15" thickBot="1">
      <c r="A19" s="115" t="s">
        <v>58</v>
      </c>
      <c r="B19" s="104">
        <v>157668</v>
      </c>
      <c r="C19" s="104">
        <v>131774496</v>
      </c>
      <c r="D19" s="104">
        <v>146884960</v>
      </c>
      <c r="E19" s="104">
        <v>278817124</v>
      </c>
      <c r="J19" s="114" t="s">
        <v>57</v>
      </c>
      <c r="K19" s="164"/>
      <c r="L19" s="165">
        <f>(+E17+E16)/E15</f>
        <v>0.41175966470322006</v>
      </c>
      <c r="M19" s="164"/>
      <c r="N19" s="163"/>
    </row>
    <row r="22" spans="1:15">
      <c r="J22" s="105"/>
      <c r="K22" s="104"/>
      <c r="L22" s="104"/>
      <c r="M22" s="104"/>
      <c r="N22" s="104"/>
      <c r="O22" s="104"/>
    </row>
    <row r="23" spans="1:15">
      <c r="N23" s="104"/>
      <c r="O23" s="104"/>
    </row>
    <row r="24" spans="1:15">
      <c r="D24" s="160"/>
      <c r="N24" s="104"/>
      <c r="O24" s="104"/>
    </row>
    <row r="25" spans="1:15">
      <c r="N25" s="186"/>
      <c r="O25" s="186"/>
    </row>
    <row r="26" spans="1:15">
      <c r="A26" s="159"/>
      <c r="N26" s="187"/>
      <c r="O26" s="187"/>
    </row>
    <row r="27" spans="1:15">
      <c r="N27" s="187"/>
      <c r="O27" s="187"/>
    </row>
    <row r="36" spans="5:5">
      <c r="E36" s="103"/>
    </row>
    <row r="37" spans="5:5">
      <c r="E37" s="103"/>
    </row>
    <row r="38" spans="5:5">
      <c r="E38" s="103"/>
    </row>
    <row r="39" spans="5:5">
      <c r="E39" s="103"/>
    </row>
    <row r="40" spans="5:5">
      <c r="E40" s="103"/>
    </row>
    <row r="41" spans="5:5">
      <c r="E41" s="103"/>
    </row>
    <row r="42" spans="5:5">
      <c r="E42" s="103"/>
    </row>
    <row r="43" spans="5:5">
      <c r="E43" s="103"/>
    </row>
    <row r="44" spans="5:5">
      <c r="E44" s="103"/>
    </row>
    <row r="45" spans="5:5">
      <c r="E45" s="103"/>
    </row>
    <row r="46" spans="5:5">
      <c r="E46" s="103"/>
    </row>
    <row r="47" spans="5:5">
      <c r="E47" s="103"/>
    </row>
    <row r="48" spans="5:5">
      <c r="E48" s="103"/>
    </row>
    <row r="49" spans="5:5">
      <c r="E49" s="103"/>
    </row>
    <row r="50" spans="5:5">
      <c r="E50" s="103"/>
    </row>
    <row r="51" spans="5:5">
      <c r="E51" s="103"/>
    </row>
    <row r="52" spans="5:5">
      <c r="E52" s="103"/>
    </row>
    <row r="53" spans="5:5">
      <c r="E53" s="103"/>
    </row>
    <row r="54" spans="5:5">
      <c r="E54" s="103"/>
    </row>
    <row r="55" spans="5:5">
      <c r="E55" s="103"/>
    </row>
    <row r="56" spans="5:5">
      <c r="E56" s="103"/>
    </row>
    <row r="57" spans="5:5">
      <c r="E57" s="103"/>
    </row>
    <row r="58" spans="5:5">
      <c r="E58" s="103"/>
    </row>
    <row r="59" spans="5:5">
      <c r="E59" s="103"/>
    </row>
    <row r="60" spans="5:5">
      <c r="E60" s="103"/>
    </row>
    <row r="61" spans="5:5">
      <c r="E61" s="103"/>
    </row>
    <row r="62" spans="5:5">
      <c r="E62" s="103"/>
    </row>
    <row r="63" spans="5:5">
      <c r="E63" s="103"/>
    </row>
    <row r="64" spans="5:5">
      <c r="E64" s="103"/>
    </row>
    <row r="65" spans="5:5">
      <c r="E65" s="103"/>
    </row>
    <row r="66" spans="5:5">
      <c r="E66" s="103"/>
    </row>
    <row r="67" spans="5:5">
      <c r="E67" s="103"/>
    </row>
    <row r="68" spans="5:5">
      <c r="E68" s="103"/>
    </row>
    <row r="69" spans="5:5">
      <c r="E69" s="103"/>
    </row>
    <row r="70" spans="5:5">
      <c r="E70" s="103"/>
    </row>
    <row r="71" spans="5:5">
      <c r="E71" s="103"/>
    </row>
    <row r="72" spans="5:5">
      <c r="E72" s="103"/>
    </row>
    <row r="73" spans="5:5">
      <c r="E73" s="103"/>
    </row>
    <row r="74" spans="5:5">
      <c r="E74" s="103"/>
    </row>
    <row r="75" spans="5:5">
      <c r="E75" s="103"/>
    </row>
    <row r="76" spans="5:5">
      <c r="E76" s="103"/>
    </row>
    <row r="77" spans="5:5">
      <c r="E77" s="103"/>
    </row>
    <row r="78" spans="5:5">
      <c r="E78" s="103"/>
    </row>
    <row r="79" spans="5:5">
      <c r="E79" s="103"/>
    </row>
    <row r="80" spans="5:5">
      <c r="E80" s="103"/>
    </row>
    <row r="81" spans="5:5">
      <c r="E81" s="103"/>
    </row>
    <row r="82" spans="5:5">
      <c r="E82" s="103"/>
    </row>
    <row r="83" spans="5:5">
      <c r="E83" s="103"/>
    </row>
    <row r="84" spans="5:5">
      <c r="E84" s="103"/>
    </row>
    <row r="85" spans="5:5">
      <c r="E85" s="103"/>
    </row>
    <row r="86" spans="5:5">
      <c r="E86" s="103"/>
    </row>
    <row r="87" spans="5:5">
      <c r="E87" s="103"/>
    </row>
    <row r="88" spans="5:5">
      <c r="E88" s="103"/>
    </row>
    <row r="89" spans="5:5">
      <c r="E89" s="103"/>
    </row>
    <row r="90" spans="5:5">
      <c r="E90" s="103"/>
    </row>
    <row r="91" spans="5:5">
      <c r="E91" s="103"/>
    </row>
    <row r="92" spans="5:5">
      <c r="E92" s="103"/>
    </row>
    <row r="93" spans="5:5">
      <c r="E93" s="103"/>
    </row>
    <row r="94" spans="5:5">
      <c r="E94" s="103"/>
    </row>
    <row r="95" spans="5:5">
      <c r="E95" s="103"/>
    </row>
    <row r="96" spans="5:5">
      <c r="E96" s="103"/>
    </row>
    <row r="97" spans="5:5">
      <c r="E97" s="103"/>
    </row>
    <row r="98" spans="5:5">
      <c r="E98" s="103"/>
    </row>
    <row r="99" spans="5:5">
      <c r="E99" s="103"/>
    </row>
    <row r="100" spans="5:5">
      <c r="E100" s="103"/>
    </row>
    <row r="101" spans="5:5">
      <c r="E101" s="103"/>
    </row>
    <row r="102" spans="5:5">
      <c r="E102" s="103"/>
    </row>
    <row r="103" spans="5:5">
      <c r="E103" s="103"/>
    </row>
    <row r="104" spans="5:5">
      <c r="E104" s="103"/>
    </row>
    <row r="105" spans="5:5">
      <c r="E105" s="103"/>
    </row>
    <row r="106" spans="5:5">
      <c r="E106" s="103"/>
    </row>
    <row r="107" spans="5:5">
      <c r="E107" s="103"/>
    </row>
    <row r="108" spans="5:5">
      <c r="E108" s="103"/>
    </row>
    <row r="109" spans="5:5">
      <c r="E109" s="103"/>
    </row>
    <row r="110" spans="5:5">
      <c r="E110" s="103"/>
    </row>
    <row r="111" spans="5:5">
      <c r="E111" s="103"/>
    </row>
    <row r="112" spans="5:5">
      <c r="E112" s="103"/>
    </row>
    <row r="113" spans="5:5">
      <c r="E113" s="103"/>
    </row>
    <row r="114" spans="5:5">
      <c r="E114" s="103"/>
    </row>
    <row r="115" spans="5:5">
      <c r="E115" s="103"/>
    </row>
    <row r="116" spans="5:5">
      <c r="E116" s="103"/>
    </row>
    <row r="117" spans="5:5">
      <c r="E117" s="103"/>
    </row>
    <row r="118" spans="5:5">
      <c r="E118" s="103"/>
    </row>
    <row r="119" spans="5:5">
      <c r="E119" s="103"/>
    </row>
    <row r="120" spans="5:5">
      <c r="E120" s="103"/>
    </row>
    <row r="121" spans="5:5">
      <c r="E121" s="103"/>
    </row>
    <row r="122" spans="5:5">
      <c r="E122" s="103"/>
    </row>
    <row r="123" spans="5:5">
      <c r="E123" s="103"/>
    </row>
    <row r="124" spans="5:5">
      <c r="E124" s="103"/>
    </row>
    <row r="125" spans="5:5">
      <c r="E125" s="103"/>
    </row>
    <row r="126" spans="5:5">
      <c r="E126" s="103"/>
    </row>
    <row r="127" spans="5:5">
      <c r="E127" s="103"/>
    </row>
    <row r="128" spans="5:5">
      <c r="E128" s="103"/>
    </row>
    <row r="129" spans="5:5">
      <c r="E129" s="103"/>
    </row>
    <row r="130" spans="5:5">
      <c r="E130" s="103"/>
    </row>
    <row r="131" spans="5:5">
      <c r="E131" s="103"/>
    </row>
    <row r="132" spans="5:5">
      <c r="E132" s="103"/>
    </row>
  </sheetData>
  <mergeCells count="1">
    <mergeCell ref="K5:N5"/>
  </mergeCells>
  <pageMargins left="0.45" right="0.2" top="0.75" bottom="0.75" header="0.3" footer="0.3"/>
  <pageSetup scale="69" fitToHeight="0" orientation="landscape" r:id="rId2"/>
  <headerFooter>
    <oddFooter>&amp;R&amp;"Times New Roman,Bold"&amp;12Case No. 2020-00350
Attachment to Response to Kroger-2 Question No. 12
Page &amp;P of &amp;N
Arbough</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9F9D-C21F-4303-BE16-6C40AEF8599F}">
  <sheetPr>
    <pageSetUpPr fitToPage="1"/>
  </sheetPr>
  <dimension ref="A1:K35"/>
  <sheetViews>
    <sheetView tabSelected="1" zoomScaleNormal="100" workbookViewId="0">
      <selection activeCell="G36" sqref="G36"/>
    </sheetView>
  </sheetViews>
  <sheetFormatPr defaultColWidth="9.1796875" defaultRowHeight="14.5"/>
  <cols>
    <col min="1" max="1" width="41.453125" style="102" customWidth="1"/>
    <col min="2" max="2" width="11.26953125" style="102" bestFit="1" customWidth="1"/>
    <col min="3" max="3" width="10.81640625" style="127" bestFit="1" customWidth="1"/>
    <col min="4" max="4" width="10.54296875" style="102" bestFit="1" customWidth="1"/>
    <col min="5" max="5" width="11.26953125" style="127" bestFit="1" customWidth="1"/>
    <col min="6" max="10" width="9.1796875" style="102"/>
    <col min="11" max="11" width="10.54296875" style="102" bestFit="1" customWidth="1"/>
    <col min="12" max="16384" width="9.1796875" style="102"/>
  </cols>
  <sheetData>
    <row r="1" spans="1:9">
      <c r="B1" s="125" t="s">
        <v>109</v>
      </c>
      <c r="C1" s="128"/>
      <c r="D1" s="125" t="s">
        <v>109</v>
      </c>
    </row>
    <row r="2" spans="1:9">
      <c r="B2" s="182" t="s">
        <v>2</v>
      </c>
      <c r="C2" s="128"/>
      <c r="D2" s="181" t="s">
        <v>31</v>
      </c>
    </row>
    <row r="3" spans="1:9">
      <c r="A3" s="162" t="s">
        <v>108</v>
      </c>
      <c r="B3" s="180" t="s">
        <v>107</v>
      </c>
      <c r="C3" s="128"/>
      <c r="D3" s="180" t="s">
        <v>107</v>
      </c>
    </row>
    <row r="4" spans="1:9">
      <c r="B4" s="174"/>
      <c r="C4" s="179"/>
      <c r="D4" s="174"/>
    </row>
    <row r="5" spans="1:9">
      <c r="A5" s="183" t="s">
        <v>110</v>
      </c>
      <c r="B5" s="173">
        <v>2327611</v>
      </c>
      <c r="C5" s="172" t="s">
        <v>106</v>
      </c>
      <c r="D5" s="173">
        <v>2804703</v>
      </c>
      <c r="E5" s="127" t="s">
        <v>105</v>
      </c>
    </row>
    <row r="6" spans="1:9">
      <c r="A6" s="183" t="s">
        <v>111</v>
      </c>
      <c r="B6" s="173">
        <f>B13+B21</f>
        <v>2342909.6166666662</v>
      </c>
      <c r="C6" s="176" t="s">
        <v>104</v>
      </c>
      <c r="D6" s="173">
        <f>D13+D21</f>
        <v>2670051.64</v>
      </c>
      <c r="E6" s="175" t="s">
        <v>103</v>
      </c>
    </row>
    <row r="7" spans="1:9" ht="15" thickBot="1">
      <c r="A7" s="184" t="s">
        <v>94</v>
      </c>
      <c r="B7" s="171">
        <f>B5-B6</f>
        <v>-15298.616666666232</v>
      </c>
      <c r="C7" s="172"/>
      <c r="D7" s="171">
        <f>D5-D6</f>
        <v>134651.35999999987</v>
      </c>
    </row>
    <row r="8" spans="1:9" ht="15" thickTop="1">
      <c r="B8" s="173"/>
      <c r="C8" s="172"/>
      <c r="D8" s="173"/>
    </row>
    <row r="9" spans="1:9">
      <c r="B9" s="173"/>
      <c r="C9" s="172"/>
      <c r="D9" s="173"/>
      <c r="I9" s="178"/>
    </row>
    <row r="10" spans="1:9">
      <c r="A10" s="162" t="s">
        <v>102</v>
      </c>
      <c r="B10" s="173"/>
      <c r="C10" s="172"/>
      <c r="D10" s="173"/>
    </row>
    <row r="12" spans="1:9">
      <c r="A12" s="183" t="s">
        <v>110</v>
      </c>
      <c r="B12" s="173">
        <v>1657194</v>
      </c>
      <c r="C12" s="172" t="s">
        <v>101</v>
      </c>
      <c r="D12" s="173">
        <v>1923402</v>
      </c>
      <c r="E12" s="127" t="s">
        <v>100</v>
      </c>
    </row>
    <row r="13" spans="1:9">
      <c r="A13" s="183" t="s">
        <v>111</v>
      </c>
      <c r="B13" s="173">
        <f>'PowerPlan_CF Adj 2020 p.8'!E63</f>
        <v>1519035.8666666665</v>
      </c>
      <c r="C13" s="176" t="s">
        <v>96</v>
      </c>
      <c r="D13" s="173">
        <f>'PowerPlan_CF Adj 2021 p.5'!E32</f>
        <v>1768658.395</v>
      </c>
      <c r="E13" s="175" t="s">
        <v>95</v>
      </c>
    </row>
    <row r="14" spans="1:9" ht="15" thickBot="1">
      <c r="A14" s="184" t="s">
        <v>94</v>
      </c>
      <c r="B14" s="171">
        <f>B12-B13</f>
        <v>138158.13333333354</v>
      </c>
      <c r="C14" s="172" t="s">
        <v>23</v>
      </c>
      <c r="D14" s="171">
        <f>D12-D13</f>
        <v>154743.60499999998</v>
      </c>
      <c r="E14" s="127" t="s">
        <v>23</v>
      </c>
    </row>
    <row r="15" spans="1:9" ht="24" customHeight="1" thickTop="1"/>
    <row r="16" spans="1:9" ht="19.5" customHeight="1"/>
    <row r="18" spans="1:11">
      <c r="A18" s="162" t="s">
        <v>99</v>
      </c>
      <c r="B18" s="173"/>
      <c r="C18" s="172"/>
      <c r="D18" s="173"/>
    </row>
    <row r="20" spans="1:11">
      <c r="A20" s="183" t="s">
        <v>110</v>
      </c>
      <c r="B20" s="173">
        <v>670417</v>
      </c>
      <c r="C20" s="172" t="s">
        <v>98</v>
      </c>
      <c r="D20" s="173">
        <v>881301</v>
      </c>
      <c r="E20" s="127" t="s">
        <v>97</v>
      </c>
      <c r="F20" s="104"/>
      <c r="K20" s="177"/>
    </row>
    <row r="21" spans="1:11">
      <c r="A21" s="183" t="s">
        <v>111</v>
      </c>
      <c r="B21" s="173">
        <f>'PowerPlan_CF Adj 2020 p.8'!E68</f>
        <v>823873.74999999988</v>
      </c>
      <c r="C21" s="176" t="s">
        <v>96</v>
      </c>
      <c r="D21" s="173">
        <f>'PowerPlan_CF Adj 2021 p.5'!E37</f>
        <v>901393.24500000011</v>
      </c>
      <c r="E21" s="175" t="s">
        <v>95</v>
      </c>
    </row>
    <row r="22" spans="1:11" ht="15" thickBot="1">
      <c r="A22" s="184" t="s">
        <v>94</v>
      </c>
      <c r="B22" s="171">
        <f>B20-B21</f>
        <v>-153456.74999999988</v>
      </c>
      <c r="C22" s="172"/>
      <c r="D22" s="171">
        <f>D20-D21</f>
        <v>-20092.245000000112</v>
      </c>
    </row>
    <row r="23" spans="1:11" ht="15" thickTop="1"/>
    <row r="31" spans="1:11">
      <c r="B31" s="161"/>
    </row>
    <row r="33" spans="1:2">
      <c r="B33" s="161"/>
    </row>
    <row r="34" spans="1:2">
      <c r="B34" s="161"/>
    </row>
    <row r="35" spans="1:2">
      <c r="A35" s="111"/>
      <c r="B35" s="161"/>
    </row>
  </sheetData>
  <pageMargins left="0.7" right="0.7" top="0.75" bottom="0.75" header="0.3" footer="0.3"/>
  <pageSetup fitToHeight="0" orientation="landscape" r:id="rId1"/>
  <headerFooter>
    <oddHeader>&amp;R&amp;"Times New Roman,Bold"&amp;12Case No. 2020-00350
Attachment to Response to Kroger-2 Question No. 12
Page &amp;P of &amp;N
Arbough</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103853DF7894DB347713A7250CD66" ma:contentTypeVersion="55" ma:contentTypeDescription="Create a new document." ma:contentTypeScope="" ma:versionID="eae1364508315b2920f79f01a5d5b329">
  <xsd:schema xmlns:xsd="http://www.w3.org/2001/XMLSchema" xmlns:xs="http://www.w3.org/2001/XMLSchema" xmlns:p="http://schemas.microsoft.com/office/2006/metadata/properties" xmlns:ns1="http://schemas.microsoft.com/sharepoint/v3" xmlns:ns2="54fcda00-7b58-44a7-b108-8bd10a8a08ba" targetNamespace="http://schemas.microsoft.com/office/2006/metadata/properties" ma:root="true" ma:fieldsID="abcc0630d2075f4119cf8416546f338e" ns1:_="" ns2:_="">
    <xsd:import namespace="http://schemas.microsoft.com/sharepoint/v3"/>
    <xsd:import namespace="54fcda00-7b58-44a7-b108-8bd10a8a08ba"/>
    <xsd:element name="properties">
      <xsd:complexType>
        <xsd:sequence>
          <xsd:element name="documentManagement">
            <xsd:complexType>
              <xsd:all>
                <xsd:element ref="ns2:Company" minOccurs="0"/>
                <xsd:element ref="ns2:Year"/>
                <xsd:element ref="ns2:Document_x0020_Type"/>
                <xsd:element ref="ns2:Filing_x0020_Requirement" minOccurs="0"/>
                <xsd:element ref="ns2:Witness_x0020_Testimony" minOccurs="0"/>
                <xsd:element ref="ns2:Intervemprs" minOccurs="0"/>
                <xsd:element ref="ns2:Round" minOccurs="0"/>
                <xsd:element ref="ns2:Data_x0020_Request_x0020_Question_x0020_No_x002e_" minOccurs="0"/>
                <xsd:element ref="ns2:Tariff_x0020_Dev_x0020_Doc_x0020_Type" minOccurs="0"/>
                <xsd:element ref="ns2:Filed_x0020_Documents" minOccurs="0"/>
                <xsd:element ref="ns2:Department" minOccurs="0"/>
                <xsd:element ref="ns1:Form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19"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fcda00-7b58-44a7-b108-8bd10a8a08ba" elementFormDefault="qualified">
    <xsd:import namespace="http://schemas.microsoft.com/office/2006/documentManagement/types"/>
    <xsd:import namespace="http://schemas.microsoft.com/office/infopath/2007/PartnerControls"/>
    <xsd:element name="Company" ma:index="2" nillable="true" ma:displayName="Company" ma:internalName="Company" ma:readOnly="false" ma:requiredMultiChoice="true">
      <xsd:complexType>
        <xsd:complexContent>
          <xsd:extension base="dms:MultiChoice">
            <xsd:sequence>
              <xsd:element name="Value" maxOccurs="unbounded" minOccurs="0" nillable="true">
                <xsd:simpleType>
                  <xsd:restriction base="dms:Choice">
                    <xsd:enumeration value="KU"/>
                    <xsd:enumeration value="LGE"/>
                    <xsd:enumeration value="ODP"/>
                  </xsd:restriction>
                </xsd:simpleType>
              </xsd:element>
            </xsd:sequence>
          </xsd:extension>
        </xsd:complexContent>
      </xsd:complexType>
    </xsd:element>
    <xsd:element name="Year" ma:index="3" ma:displayName="Year" ma:default="2020" ma:format="Dropdown" ma:indexed="true" ma:internalName="Year" ma:readOnly="false">
      <xsd:simpleType>
        <xsd:restriction base="dms:Choice">
          <xsd:enumeration value="2020"/>
          <xsd:enumeration value="2019"/>
          <xsd:enumeration value="2018"/>
          <xsd:enumeration value="2017"/>
          <xsd:enumeration value="2016"/>
          <xsd:enumeration value="2015"/>
          <xsd:enumeration value="2014"/>
        </xsd:restriction>
      </xsd:simpleType>
    </xsd:element>
    <xsd:element name="Document_x0020_Type" ma:index="4" ma:displayName="Document Type" ma:format="Dropdown" ma:indexed="true" ma:internalName="Document_x0020_Type" ma:readOnly="false">
      <xsd:simpleType>
        <xsd:restriction base="dms:Choice">
          <xsd:enumeration value="General Information"/>
          <xsd:enumeration value="Application"/>
          <xsd:enumeration value="Development"/>
          <xsd:enumeration value="Orders"/>
          <xsd:enumeration value="Direct Testimony"/>
          <xsd:enumeration value="Rebuttal Testimony"/>
          <xsd:enumeration value="Stipulation Testimony"/>
          <xsd:enumeration value="Supplemental Rebuttal Testimony"/>
          <xsd:enumeration value="Superseded Testimony"/>
          <xsd:enumeration value="Intervenor Direct Testimony"/>
          <xsd:enumeration value="Intervenor Supplemental Testimony"/>
          <xsd:enumeration value="Intervenor Data Requests Issued"/>
          <xsd:enumeration value="Intervenor Data Requests Responses"/>
          <xsd:enumeration value="Data Requests"/>
          <xsd:enumeration value="Notices"/>
          <xsd:enumeration value="eFile/Filed Docs"/>
          <xsd:enumeration value="Filing Requirements"/>
          <xsd:enumeration value="Tariff Development"/>
          <xsd:enumeration value="Witness Prep"/>
          <xsd:enumeration value="Public Hearings"/>
          <xsd:enumeration value="Superseded"/>
        </xsd:restriction>
      </xsd:simpleType>
    </xsd:element>
    <xsd:element name="Filing_x0020_Requirement" ma:index="5" nillable="true" ma:displayName="Filing Requirement" ma:format="Dropdown" ma:internalName="Filing_x0020_Requirement" ma:readOnly="false">
      <xsd:simpleType>
        <xsd:restriction base="dms:Choice">
          <xsd:enumeration value="Filing Requirements - Draft Responses"/>
          <xsd:enumeration value="Tab 01-Sec 14(2) Attachment Only"/>
          <xsd:enumeration value="Tab 03-Sec 16(1)(b)(2) Attachment Only"/>
          <xsd:enumeration value="Tab 04-Sec 16(1)(b)(3) Attachment Only"/>
          <xsd:enumeration value="Tab 05-Sec 16(1)(b)(4) Attachment Only"/>
          <xsd:enumeration value="Tab 06-Sec 16(1)(b)(5) Attachment Only"/>
          <xsd:enumeration value="Tab 07-Sec 16(2) Attachment Only"/>
          <xsd:enumeration value="Tab 13-Sec 16(6)(f) Attachment Only"/>
          <xsd:enumeration value="Tab 15-Sec 16(7)(b) Attachment Only"/>
          <xsd:enumeration value="Tab 16-Sec 16(7)(c) Attachment Only"/>
          <xsd:enumeration value="Tab 17-Sec 16(7)(d) Attachment Only"/>
          <xsd:enumeration value="Tab 18-Sec 16(7)(e) Attachment Only"/>
          <xsd:enumeration value="Tab 19-Sec 16(7)(f) Attachment Only"/>
          <xsd:enumeration value="Tab 20-Sec 16(7)(g) Attachment Only"/>
          <xsd:enumeration value="Tab 22-Sec 16(7)(h)(1) Attachment Only"/>
          <xsd:enumeration value="Tab 23-Sec 16(7)(h)(2) Attachment Only"/>
          <xsd:enumeration value="Tab 24-Sec 16(7)(h)(3) Attachment Only"/>
          <xsd:enumeration value="Tab 25-Sec 16(7)(h)(4) Attachment Only"/>
          <xsd:enumeration value="Tab 28-Sec 16(7)(h)(7) Attachment Only"/>
          <xsd:enumeration value="Tab 29-Sec 16(7)(h)(8) Attachment Only"/>
          <xsd:enumeration value="Tab 30-Sec 16(7)(h)(9) Attachment Only"/>
          <xsd:enumeration value="Tab 31-Sec 16(7)(h)(10) Attachment Only"/>
          <xsd:enumeration value="Tab 32-Sec 16(7)(h)(11) Attachment Only"/>
          <xsd:enumeration value="Tab 33-Sec 16(7)(h)(12) Attachment Only"/>
          <xsd:enumeration value="Tab 39-Sec 16(7)(i) Attachment Only"/>
          <xsd:enumeration value="Tab 40-Sec 16(7)(j) Attachment Only"/>
          <xsd:enumeration value="Tab 41-Sec 16(7)(k) Attachment Only"/>
          <xsd:enumeration value="Tab 43-Sec 16(7)(m) Attachment Only"/>
          <xsd:enumeration value="Tab 44-Sec 16(7)(n) Attachment Only"/>
          <xsd:enumeration value="Tab 45-Sec 16(7)(o) Attachment Only"/>
          <xsd:enumeration value="Tab 46-Sec 16(7)(p) Attachment Only"/>
          <xsd:enumeration value="Tab 50-Sec 16(7)(t) Attachment Only"/>
          <xsd:enumeration value="Tab 51-Sec 16(7)(u) Attachment Only"/>
          <xsd:enumeration value="Tab 54-Sec 16(8)(a) Attachment Only"/>
          <xsd:enumeration value="Tab 55-Sec 16(8)(b Attachment Only"/>
          <xsd:enumeration value="Tab 56-Sec 16(8)(c) Attachment Only"/>
          <xsd:enumeration value="Tab 57-Sec 16(8)(d) Attachment Only"/>
          <xsd:enumeration value="Tab 58-Sec 16(8)(e) Attachment Only"/>
          <xsd:enumeration value="Tab 59-Sec 16(8)(f) Attachment Only"/>
          <xsd:enumeration value="Tab 60-Sec 16(8)(g) Attachment Only"/>
          <xsd:enumeration value="Tab 61-Sec 16(8)(h) Attachment Only"/>
          <xsd:enumeration value="Tab 62-Sec 16(8)(i) Attachment Only"/>
          <xsd:enumeration value="Tab 63-Sec 16(8)(j) Attachment Only"/>
          <xsd:enumeration value="Tab 64-Sec 16(8)(k) Attachment Only"/>
          <xsd:enumeration value="Tab 66-Sec 16(8)(m) Attachment Only"/>
          <xsd:enumeration value="Tab 67-Sec 16(8)(n) Attachment Only"/>
          <xsd:enumeration value="Filing Requirements - Guidance Sheets"/>
          <xsd:enumeration value="Filing Requirements - Witness/Preparer Assignments"/>
          <xsd:enumeration value="Filing Requirements - eFiled"/>
          <xsd:enumeration value="Exempt Schedules 10_13_20_23_33_44-49"/>
          <xsd:enumeration value="Schedule 01-5_8-29_40-Revenue Requirements"/>
          <xsd:enumeration value="Schedule 01-5-Financial Data"/>
          <xsd:enumeration value="Schedule 06-Annual Reports"/>
          <xsd:enumeration value="Schedule 07-Comparative Financial Statements"/>
          <xsd:enumeration value="Schedule 17-Lead/Lag Cash Working Capital Calc - ET"/>
          <xsd:enumeration value="Schedule 27-Lead/Lag Cash Working Capital Calc - Adj."/>
          <xsd:enumeration value="Schedule 29-Workpapers for Adjustments"/>
          <xsd:enumeration value="Schedule 30-Revenue and Expense Analysis"/>
          <xsd:enumeration value="Schedule 31-Advertising"/>
          <xsd:enumeration value="Schedule 32-Storm Damage"/>
          <xsd:enumeration value="Schedule 34-Misc Expenses"/>
          <xsd:enumeration value="Schedule 35-Affiliate Services"/>
          <xsd:enumeration value="Schedule 36-Income Taxes"/>
          <xsd:enumeration value="Schedule 37-Organization"/>
          <xsd:enumeration value="Schedule 38-Changes in Acctg Procedures"/>
          <xsd:enumeration value="Schedule 39-Out of Period"/>
          <xsd:enumeration value="Schedule 40-Cost of Service"/>
          <xsd:enumeration value="Schedule 41-Present and Proposed Tariffs"/>
          <xsd:enumeration value="Schedule 42-Present and Proposed Revenues"/>
          <xsd:enumeration value="Schedule 43-Sample Bills"/>
          <xsd:enumeration value="Schedule 50-Other"/>
        </xsd:restriction>
      </xsd:simpleType>
    </xsd:element>
    <xsd:element name="Witness_x0020_Testimony" ma:index="6" nillable="true" ma:displayName="Witness" ma:format="Dropdown" ma:internalName="Witness_x0020_Testimony" ma:readOnly="false">
      <xsd:simpleType>
        <xsd:restriction base="dms:Choice">
          <xsd:enumeration value="Arbough, Daniel K."/>
          <xsd:enumeration value="Bellar, Lonnie E."/>
          <xsd:enumeration value="Blake, Kent W."/>
          <xsd:enumeration value="Conroy, Robert M."/>
          <xsd:enumeration value="Garrett, Christopher M."/>
          <xsd:enumeration value="Hornung, Michael E."/>
          <xsd:enumeration value="Leichty, Douglas A."/>
          <xsd:enumeration value="Lovekamp, Rick E."/>
          <xsd:enumeration value="Malloy, John P."/>
          <xsd:enumeration value="McFarland, Elizabeth J."/>
          <xsd:enumeration value="McKenzie, Adrien M. (FINCAP, Inc.)"/>
          <xsd:enumeration value="Meiman, Greg J."/>
          <xsd:enumeration value="Metts, Heather D."/>
          <xsd:enumeration value="Murphy, J. Clay"/>
          <xsd:enumeration value="Rahn, Derek"/>
          <xsd:enumeration value="Saunders, Eileen L."/>
          <xsd:enumeration value="Seelye, Steve (The Prime Group)"/>
          <xsd:enumeration value="Sinclair, David S."/>
          <xsd:enumeration value="Spanos, John J. (Gannett Fleming)"/>
          <xsd:enumeration value="Straight, Scott"/>
          <xsd:enumeration value="Thompson, Paul W."/>
          <xsd:enumeration value="Wilson, Stuart"/>
          <xsd:enumeration value="Wolfe, John K."/>
          <xsd:enumeration value="z - eFiled/Filed"/>
        </xsd:restriction>
      </xsd:simpleType>
    </xsd:element>
    <xsd:element name="Intervemprs" ma:index="7" nillable="true" ma:displayName="Data Request Party" ma:format="Dropdown" ma:internalName="Intervemprs" ma:readOnly="false">
      <xsd:simpleType>
        <xsd:restriction base="dms:Choice">
          <xsd:enumeration value="0-Data Response Tracking Sheet"/>
          <xsd:enumeration value="KY Public Service Commission - PSC"/>
          <xsd:enumeration value="VA State Corporation Commission - VASCC"/>
          <xsd:enumeration value="Appalachian Voices"/>
          <xsd:enumeration value="Association of Community Ministries - ACM"/>
          <xsd:enumeration value="Attorney General/KY Industrial Utility Customers - AG/KIUC"/>
          <xsd:enumeration value="Attorney General - AG"/>
          <xsd:enumeration value="AT&amp;T"/>
          <xsd:enumeration value="Charter Communications - Charter"/>
          <xsd:enumeration value="Community Action Council - CAC"/>
          <xsd:enumeration value="East Kentucky Power Cooperative - EKPC"/>
          <xsd:enumeration value="JBS Swift &amp; Co - JBS"/>
          <xsd:enumeration value="KY Cable Telecomm. Assn - KCTA"/>
          <xsd:enumeration value="KY Industrial Utility Customers - KIUC"/>
          <xsd:enumeration value="Kentucky League of Cities - KLC"/>
          <xsd:enumeration value="Kroger"/>
          <xsd:enumeration value="Kroger/Wal-Mart"/>
          <xsd:enumeration value="KY School Boards Assn - KSBA"/>
          <xsd:enumeration value="KY Solar Industries Assn - KSIA"/>
          <xsd:enumeration value="Lexington-Fayette Urban County Govt - LFUCG"/>
          <xsd:enumeration value="Louisville Metro Government - METRO"/>
          <xsd:enumeration value="Metro. Housing Coalition - MHC"/>
          <xsd:enumeration value="Metro Housing Coalition/Kentuckians for the Commonwealth/Kentucky Solar Energy Society - MHC/KFTC/KSES"/>
          <xsd:enumeration value="Mountain Association/Kentuckians for the Commonwealth/Kentucky Solar Energy Society - MA/KFTC/KSES"/>
          <xsd:enumeration value="Sierra Club - SC"/>
          <xsd:enumeration value="U.S. Dept. of Defense/Federal Executive Agencies - DOD/FEA"/>
          <xsd:enumeration value="U.S. Dept. of Defense -  US DOD"/>
          <xsd:enumeration value="Wal-Mart"/>
        </xsd:restriction>
      </xsd:simpleType>
    </xsd:element>
    <xsd:element name="Round" ma:index="8" nillable="true" ma:displayName="Data Request Round" ma:format="Dropdown" ma:internalName="Round" ma:readOnly="false">
      <xsd:simpleType>
        <xsd:restriction base="dms:Choice">
          <xsd:enumeration value="On-Site Requests"/>
          <xsd:enumeration value="DR01"/>
          <xsd:enumeration value="DR01 Attachments"/>
          <xsd:enumeration value="DR01 eFiled/Filed"/>
          <xsd:enumeration value="DR02"/>
          <xsd:enumeration value="DR02 Attachments"/>
          <xsd:enumeration value="DR02 eFiled/Filed"/>
          <xsd:enumeration value="DR03"/>
          <xsd:enumeration value="DR03 Attachments"/>
          <xsd:enumeration value="DR03 eFiled/Filed"/>
          <xsd:enumeration value="DR04"/>
          <xsd:enumeration value="DR04 Attachments"/>
          <xsd:enumeration value="DR04 eFiled/Filed"/>
          <xsd:enumeration value="DR05"/>
          <xsd:enumeration value="DR05 Attachments"/>
          <xsd:enumeration value="DR05 eFiled/Filed"/>
          <xsd:enumeration value="DR06"/>
          <xsd:enumeration value="DR06 Attachments"/>
          <xsd:enumeration value="DR06 eFiled/Filed"/>
          <xsd:enumeration value="DR07"/>
          <xsd:enumeration value="DR07 Attachments"/>
          <xsd:enumeration value="DR07 eFiled/Filed"/>
          <xsd:enumeration value="DR08"/>
          <xsd:enumeration value="DR08 Attachments"/>
          <xsd:enumeration value="DR08 eFiled/Filed"/>
          <xsd:enumeration value="DR09"/>
          <xsd:enumeration value="DR09 Attachments"/>
          <xsd:enumeration value="DR09 eFiled/Filed"/>
          <xsd:enumeration value="DR10"/>
          <xsd:enumeration value="DR10 Attachments"/>
          <xsd:enumeration value="DR10 eFiled/Filed"/>
          <xsd:enumeration value="DR11"/>
          <xsd:enumeration value="DR11 Attachments"/>
          <xsd:enumeration value="DR11 eFiled/Filed"/>
          <xsd:enumeration value="DR12"/>
          <xsd:enumeration value="DR12 Attachments"/>
          <xsd:enumeration value="DR12 eFiled/Filed"/>
          <xsd:enumeration value="DR13"/>
          <xsd:enumeration value="DR13 Attachments"/>
          <xsd:enumeration value="DR13 eFiled/Filed"/>
          <xsd:enumeration value="DR14"/>
          <xsd:enumeration value="DR14 Attachments"/>
          <xsd:enumeration value="DR14 eFiled/Filed"/>
          <xsd:enumeration value="Post Hearing DR01"/>
          <xsd:enumeration value="Post Hearing DR01 Attachments"/>
          <xsd:enumeration value="Post Hearing DR01 eFiled/Filed"/>
          <xsd:enumeration value="Post Hearing DR02"/>
          <xsd:enumeration value="Post Hearing DR02 Attachments"/>
          <xsd:enumeration value="Post Hearing DR02 eFiled/Filed"/>
          <xsd:enumeration value="PSC DR02/Intervenors DR01"/>
          <xsd:enumeration value="PSC DR03/Intervenors DR02"/>
          <xsd:enumeration value="PSC DR04"/>
          <xsd:enumeration value="PSC DR05/Intervenors DR03"/>
          <xsd:enumeration value="PSC DR06"/>
        </xsd:restriction>
      </xsd:simpleType>
    </xsd:element>
    <xsd:element name="Data_x0020_Request_x0020_Question_x0020_No_x002e_" ma:index="9" nillable="true" ma:displayName="Data Request Question No." ma:format="Dropdown" ma:internalName="Data_x0020_Request_x0020_Question_x0020_No_x002e_" ma:readOnly="false">
      <xsd:simpleType>
        <xsd:restriction base="dms:Choice">
          <xsd:enumeration value="001"/>
          <xsd:enumeration value="002"/>
          <xsd:enumeration value="003"/>
          <xsd:enumeration value="004"/>
          <xsd:enumeration value="005"/>
          <xsd:enumeration value="006"/>
          <xsd:enumeration value="007"/>
          <xsd:enumeration value="008"/>
          <xsd:enumeration value="009"/>
          <xsd:enumeration value="010"/>
          <xsd:enumeration value="011"/>
          <xsd:enumeration value="012"/>
          <xsd:enumeration value="013"/>
          <xsd:enumeration value="014"/>
          <xsd:enumeration value="015"/>
          <xsd:enumeration value="016"/>
          <xsd:enumeration value="017"/>
          <xsd:enumeration value="018"/>
          <xsd:enumeration value="019"/>
          <xsd:enumeration value="020"/>
          <xsd:enumeration value="021"/>
          <xsd:enumeration value="022"/>
          <xsd:enumeration value="023"/>
          <xsd:enumeration value="024"/>
          <xsd:enumeration value="025"/>
          <xsd:enumeration value="026"/>
          <xsd:enumeration value="027"/>
          <xsd:enumeration value="028"/>
          <xsd:enumeration value="029"/>
          <xsd:enumeration value="030"/>
          <xsd:enumeration value="031"/>
          <xsd:enumeration value="032"/>
          <xsd:enumeration value="033"/>
          <xsd:enumeration value="034"/>
          <xsd:enumeration value="035"/>
          <xsd:enumeration value="036"/>
          <xsd:enumeration value="037"/>
          <xsd:enumeration value="038"/>
          <xsd:enumeration value="039"/>
          <xsd:enumeration value="040"/>
          <xsd:enumeration value="041"/>
          <xsd:enumeration value="042"/>
          <xsd:enumeration value="043"/>
          <xsd:enumeration value="044"/>
          <xsd:enumeration value="045"/>
          <xsd:enumeration value="046"/>
          <xsd:enumeration value="047"/>
          <xsd:enumeration value="048"/>
          <xsd:enumeration value="049"/>
          <xsd:enumeration value="050"/>
          <xsd:enumeration value="051"/>
          <xsd:enumeration value="052"/>
          <xsd:enumeration value="053"/>
          <xsd:enumeration value="054"/>
          <xsd:enumeration value="055"/>
          <xsd:enumeration value="056"/>
          <xsd:enumeration value="057"/>
          <xsd:enumeration value="058"/>
          <xsd:enumeration value="059"/>
          <xsd:enumeration value="060"/>
          <xsd:enumeration value="061"/>
          <xsd:enumeration value="062"/>
          <xsd:enumeration value="063"/>
          <xsd:enumeration value="064"/>
          <xsd:enumeration value="065"/>
          <xsd:enumeration value="066"/>
          <xsd:enumeration value="067"/>
          <xsd:enumeration value="068"/>
          <xsd:enumeration value="069"/>
          <xsd:enumeration value="070"/>
          <xsd:enumeration value="071"/>
          <xsd:enumeration value="072"/>
          <xsd:enumeration value="073"/>
          <xsd:enumeration value="074"/>
          <xsd:enumeration value="075"/>
          <xsd:enumeration value="076"/>
          <xsd:enumeration value="077"/>
          <xsd:enumeration value="078"/>
          <xsd:enumeration value="079"/>
          <xsd:enumeration value="080"/>
          <xsd:enumeration value="081"/>
          <xsd:enumeration value="082"/>
          <xsd:enumeration value="083"/>
          <xsd:enumeration value="084"/>
          <xsd:enumeration value="085"/>
          <xsd:enumeration value="086"/>
          <xsd:enumeration value="087"/>
          <xsd:enumeration value="088"/>
          <xsd:enumeration value="089"/>
          <xsd:enumeration value="090"/>
          <xsd:enumeration value="091"/>
          <xsd:enumeration value="092"/>
          <xsd:enumeration value="093"/>
          <xsd:enumeration value="094"/>
          <xsd:enumeration value="095"/>
          <xsd:enumeration value="096"/>
          <xsd:enumeration value="097"/>
          <xsd:enumeration value="098"/>
          <xsd:enumeration value="099"/>
          <xsd:enumeration value="100"/>
          <xsd:enumeration value="101"/>
          <xsd:enumeration value="102"/>
          <xsd:enumeration value="103"/>
          <xsd:enumeration value="104"/>
          <xsd:enumeration value="105"/>
          <xsd:enumeration value="106"/>
          <xsd:enumeration value="107"/>
          <xsd:enumeration value="108"/>
          <xsd:enumeration value="109"/>
          <xsd:enumeration value="110"/>
          <xsd:enumeration value="111"/>
          <xsd:enumeration value="112"/>
          <xsd:enumeration value="113"/>
          <xsd:enumeration value="114"/>
          <xsd:enumeration value="115"/>
          <xsd:enumeration value="116"/>
          <xsd:enumeration value="117"/>
          <xsd:enumeration value="118"/>
          <xsd:enumeration value="119"/>
          <xsd:enumeration value="120"/>
          <xsd:enumeration value="121"/>
          <xsd:enumeration value="122"/>
          <xsd:enumeration value="123"/>
          <xsd:enumeration value="124"/>
          <xsd:enumeration value="125"/>
          <xsd:enumeration value="126"/>
          <xsd:enumeration value="127"/>
          <xsd:enumeration value="128"/>
          <xsd:enumeration value="129"/>
          <xsd:enumeration value="130"/>
          <xsd:enumeration value="131"/>
          <xsd:enumeration value="132"/>
          <xsd:enumeration value="133"/>
          <xsd:enumeration value="134"/>
          <xsd:enumeration value="135"/>
          <xsd:enumeration value="136"/>
          <xsd:enumeration value="137"/>
          <xsd:enumeration value="138"/>
          <xsd:enumeration value="139"/>
          <xsd:enumeration value="140"/>
          <xsd:enumeration value="141"/>
          <xsd:enumeration value="142"/>
          <xsd:enumeration value="143"/>
          <xsd:enumeration value="144"/>
          <xsd:enumeration value="145"/>
          <xsd:enumeration value="146"/>
          <xsd:enumeration value="147"/>
          <xsd:enumeration value="148"/>
          <xsd:enumeration value="149"/>
          <xsd:enumeration value="150"/>
          <xsd:enumeration value="151"/>
          <xsd:enumeration value="152"/>
          <xsd:enumeration value="153"/>
          <xsd:enumeration value="154"/>
          <xsd:enumeration value="155"/>
          <xsd:enumeration value="156"/>
          <xsd:enumeration value="157"/>
          <xsd:enumeration value="158"/>
          <xsd:enumeration value="159"/>
          <xsd:enumeration value="160"/>
          <xsd:enumeration value="161"/>
          <xsd:enumeration value="162"/>
          <xsd:enumeration value="163"/>
          <xsd:enumeration value="164"/>
          <xsd:enumeration value="165"/>
          <xsd:enumeration value="166"/>
          <xsd:enumeration value="167"/>
          <xsd:enumeration value="168"/>
          <xsd:enumeration value="169"/>
          <xsd:enumeration value="170"/>
          <xsd:enumeration value="171"/>
          <xsd:enumeration value="172"/>
          <xsd:enumeration value="173"/>
          <xsd:enumeration value="174"/>
          <xsd:enumeration value="175"/>
          <xsd:enumeration value="176"/>
          <xsd:enumeration value="177"/>
          <xsd:enumeration value="178"/>
          <xsd:enumeration value="179"/>
          <xsd:enumeration value="180"/>
          <xsd:enumeration value="181"/>
          <xsd:enumeration value="182"/>
          <xsd:enumeration value="183"/>
          <xsd:enumeration value="184"/>
          <xsd:enumeration value="185"/>
          <xsd:enumeration value="186"/>
          <xsd:enumeration value="187"/>
          <xsd:enumeration value="188"/>
          <xsd:enumeration value="189"/>
          <xsd:enumeration value="190"/>
          <xsd:enumeration value="191"/>
          <xsd:enumeration value="192"/>
          <xsd:enumeration value="193"/>
          <xsd:enumeration value="194"/>
          <xsd:enumeration value="195"/>
          <xsd:enumeration value="196"/>
          <xsd:enumeration value="197"/>
          <xsd:enumeration value="198"/>
          <xsd:enumeration value="199"/>
          <xsd:enumeration value="200"/>
          <xsd:enumeration value="201"/>
          <xsd:enumeration value="202"/>
          <xsd:enumeration value="203"/>
          <xsd:enumeration value="204"/>
          <xsd:enumeration value="205"/>
          <xsd:enumeration value="206"/>
          <xsd:enumeration value="207"/>
          <xsd:enumeration value="208"/>
          <xsd:enumeration value="209"/>
          <xsd:enumeration value="210"/>
          <xsd:enumeration value="211"/>
          <xsd:enumeration value="212"/>
          <xsd:enumeration value="213"/>
          <xsd:enumeration value="214"/>
          <xsd:enumeration value="215"/>
          <xsd:enumeration value="216"/>
          <xsd:enumeration value="217"/>
          <xsd:enumeration value="218"/>
          <xsd:enumeration value="219"/>
          <xsd:enumeration value="220"/>
          <xsd:enumeration value="221"/>
          <xsd:enumeration value="222"/>
          <xsd:enumeration value="223"/>
          <xsd:enumeration value="224"/>
          <xsd:enumeration value="225"/>
          <xsd:enumeration value="226"/>
          <xsd:enumeration value="227"/>
          <xsd:enumeration value="228"/>
          <xsd:enumeration value="229"/>
          <xsd:enumeration value="230"/>
          <xsd:enumeration value="231"/>
          <xsd:enumeration value="232"/>
          <xsd:enumeration value="233"/>
          <xsd:enumeration value="234"/>
          <xsd:enumeration value="235"/>
          <xsd:enumeration value="236"/>
          <xsd:enumeration value="237"/>
          <xsd:enumeration value="238"/>
          <xsd:enumeration value="239"/>
          <xsd:enumeration value="240"/>
          <xsd:enumeration value="241"/>
          <xsd:enumeration value="242"/>
          <xsd:enumeration value="243"/>
          <xsd:enumeration value="244"/>
          <xsd:enumeration value="245"/>
          <xsd:enumeration value="246"/>
          <xsd:enumeration value="247"/>
          <xsd:enumeration value="248"/>
          <xsd:enumeration value="249"/>
          <xsd:enumeration value="250"/>
          <xsd:enumeration value="251"/>
          <xsd:enumeration value="252"/>
          <xsd:enumeration value="253"/>
          <xsd:enumeration value="254"/>
          <xsd:enumeration value="255"/>
          <xsd:enumeration value="256"/>
          <xsd:enumeration value="257"/>
          <xsd:enumeration value="258"/>
          <xsd:enumeration value="259"/>
          <xsd:enumeration value="260"/>
          <xsd:enumeration value="261"/>
          <xsd:enumeration value="262"/>
          <xsd:enumeration value="263"/>
          <xsd:enumeration value="264"/>
          <xsd:enumeration value="265"/>
          <xsd:enumeration value="266"/>
          <xsd:enumeration value="267"/>
          <xsd:enumeration value="268"/>
          <xsd:enumeration value="269"/>
          <xsd:enumeration value="270"/>
          <xsd:enumeration value="271"/>
          <xsd:enumeration value="272"/>
          <xsd:enumeration value="273"/>
          <xsd:enumeration value="274"/>
          <xsd:enumeration value="275"/>
          <xsd:enumeration value="276"/>
          <xsd:enumeration value="277"/>
          <xsd:enumeration value="278"/>
          <xsd:enumeration value="279"/>
          <xsd:enumeration value="280"/>
          <xsd:enumeration value="281"/>
          <xsd:enumeration value="282"/>
          <xsd:enumeration value="283"/>
          <xsd:enumeration value="284"/>
          <xsd:enumeration value="285"/>
          <xsd:enumeration value="286"/>
          <xsd:enumeration value="287"/>
          <xsd:enumeration value="288"/>
          <xsd:enumeration value="289"/>
          <xsd:enumeration value="290"/>
          <xsd:enumeration value="291"/>
          <xsd:enumeration value="292"/>
          <xsd:enumeration value="293"/>
          <xsd:enumeration value="294"/>
          <xsd:enumeration value="295"/>
          <xsd:enumeration value="296"/>
          <xsd:enumeration value="297"/>
          <xsd:enumeration value="298"/>
          <xsd:enumeration value="299"/>
          <xsd:enumeration value="300"/>
          <xsd:enumeration value="301"/>
          <xsd:enumeration value="302"/>
          <xsd:enumeration value="303"/>
          <xsd:enumeration value="304"/>
          <xsd:enumeration value="305"/>
          <xsd:enumeration value="306"/>
          <xsd:enumeration value="307"/>
          <xsd:enumeration value="308"/>
          <xsd:enumeration value="309"/>
          <xsd:enumeration value="310"/>
          <xsd:enumeration value="311"/>
          <xsd:enumeration value="312"/>
          <xsd:enumeration value="313"/>
          <xsd:enumeration value="314"/>
          <xsd:enumeration value="315"/>
          <xsd:enumeration value="316"/>
          <xsd:enumeration value="317"/>
          <xsd:enumeration value="318"/>
          <xsd:enumeration value="319"/>
          <xsd:enumeration value="320"/>
          <xsd:enumeration value="321"/>
          <xsd:enumeration value="322"/>
          <xsd:enumeration value="323"/>
          <xsd:enumeration value="324"/>
          <xsd:enumeration value="325"/>
          <xsd:enumeration value="326"/>
          <xsd:enumeration value="327"/>
          <xsd:enumeration value="328"/>
          <xsd:enumeration value="329"/>
          <xsd:enumeration value="330"/>
          <xsd:enumeration value="331"/>
          <xsd:enumeration value="332"/>
          <xsd:enumeration value="333"/>
          <xsd:enumeration value="334"/>
          <xsd:enumeration value="335"/>
          <xsd:enumeration value="336"/>
          <xsd:enumeration value="337"/>
          <xsd:enumeration value="338"/>
          <xsd:enumeration value="339"/>
          <xsd:enumeration value="340"/>
          <xsd:enumeration value="341"/>
          <xsd:enumeration value="342"/>
          <xsd:enumeration value="343"/>
          <xsd:enumeration value="344"/>
          <xsd:enumeration value="345"/>
          <xsd:enumeration value="346"/>
          <xsd:enumeration value="347"/>
          <xsd:enumeration value="348"/>
          <xsd:enumeration value="349"/>
          <xsd:enumeration value="350"/>
          <xsd:enumeration value="351"/>
          <xsd:enumeration value="352"/>
          <xsd:enumeration value="353"/>
          <xsd:enumeration value="354"/>
          <xsd:enumeration value="355"/>
          <xsd:enumeration value="356"/>
          <xsd:enumeration value="357"/>
          <xsd:enumeration value="358"/>
          <xsd:enumeration value="359"/>
          <xsd:enumeration value="360"/>
          <xsd:enumeration value="361"/>
          <xsd:enumeration value="362"/>
          <xsd:enumeration value="363"/>
          <xsd:enumeration value="364"/>
          <xsd:enumeration value="365"/>
          <xsd:enumeration value="366"/>
          <xsd:enumeration value="367"/>
          <xsd:enumeration value="368"/>
          <xsd:enumeration value="369"/>
          <xsd:enumeration value="370"/>
          <xsd:enumeration value="371"/>
          <xsd:enumeration value="372"/>
          <xsd:enumeration value="373"/>
          <xsd:enumeration value="374"/>
          <xsd:enumeration value="375"/>
          <xsd:enumeration value="376"/>
          <xsd:enumeration value="377"/>
          <xsd:enumeration value="378"/>
          <xsd:enumeration value="379"/>
          <xsd:enumeration value="380"/>
          <xsd:enumeration value="381"/>
          <xsd:enumeration value="382"/>
          <xsd:enumeration value="383"/>
          <xsd:enumeration value="384"/>
          <xsd:enumeration value="385"/>
          <xsd:enumeration value="386"/>
          <xsd:enumeration value="387"/>
          <xsd:enumeration value="388"/>
          <xsd:enumeration value="389"/>
          <xsd:enumeration value="390"/>
          <xsd:enumeration value="391"/>
          <xsd:enumeration value="392"/>
          <xsd:enumeration value="393"/>
          <xsd:enumeration value="394"/>
          <xsd:enumeration value="395"/>
          <xsd:enumeration value="396"/>
          <xsd:enumeration value="397"/>
          <xsd:enumeration value="398"/>
          <xsd:enumeration value="399"/>
          <xsd:enumeration value="400"/>
          <xsd:enumeration value="401"/>
          <xsd:enumeration value="402"/>
          <xsd:enumeration value="403"/>
          <xsd:enumeration value="404"/>
          <xsd:enumeration value="405"/>
          <xsd:enumeration value="406"/>
          <xsd:enumeration value="407"/>
          <xsd:enumeration value="408"/>
          <xsd:enumeration value="409"/>
          <xsd:enumeration value="410"/>
          <xsd:enumeration value="411"/>
          <xsd:enumeration value="412"/>
          <xsd:enumeration value="413"/>
          <xsd:enumeration value="414"/>
          <xsd:enumeration value="415"/>
          <xsd:enumeration value="416"/>
          <xsd:enumeration value="417"/>
          <xsd:enumeration value="418"/>
          <xsd:enumeration value="419"/>
          <xsd:enumeration value="420"/>
          <xsd:enumeration value="421"/>
          <xsd:enumeration value="422"/>
          <xsd:enumeration value="423"/>
          <xsd:enumeration value="424"/>
          <xsd:enumeration value="425"/>
          <xsd:enumeration value="426"/>
          <xsd:enumeration value="427"/>
          <xsd:enumeration value="428"/>
          <xsd:enumeration value="429"/>
          <xsd:enumeration value="430"/>
          <xsd:enumeration value="431"/>
          <xsd:enumeration value="432"/>
          <xsd:enumeration value="433"/>
          <xsd:enumeration value="434"/>
          <xsd:enumeration value="435"/>
          <xsd:enumeration value="436"/>
          <xsd:enumeration value="437"/>
          <xsd:enumeration value="438"/>
          <xsd:enumeration value="439"/>
          <xsd:enumeration value="440"/>
          <xsd:enumeration value="441"/>
        </xsd:restriction>
      </xsd:simpleType>
    </xsd:element>
    <xsd:element name="Tariff_x0020_Dev_x0020_Doc_x0020_Type" ma:index="10" nillable="true" ma:displayName="Tariff Dev Doc Type" ma:format="Dropdown" ma:internalName="Tariff_x0020_Dev_x0020_Doc_x0020_Type">
      <xsd:simpleType>
        <xsd:restriction base="dms:Choice">
          <xsd:enumeration value="Support"/>
          <xsd:enumeration value="Customer Communications"/>
          <xsd:enumeration value="Customer Service"/>
        </xsd:restriction>
      </xsd:simpleType>
    </xsd:element>
    <xsd:element name="Filed_x0020_Documents" ma:index="11" nillable="true" ma:displayName="Filed Documents (Internal Use Only)" ma:format="Dropdown" ma:internalName="Filed_x0020_Documents" ma:readOnly="false">
      <xsd:simpleType>
        <xsd:restriction base="dms:Choice">
          <xsd:enumeration value="Application/Filing Requirements/Testimony"/>
          <xsd:enumeration value="PSC DR 01"/>
          <xsd:enumeration value="PSC DR 02/Intervenor DR 01"/>
          <xsd:enumeration value="PSC DR 03/Intervenor DR 02"/>
          <xsd:enumeration value="PSC DR 04"/>
          <xsd:enumeration value="PSC DR 05"/>
          <xsd:enumeration value="PSC DR 06"/>
          <xsd:enumeration value="PSC Post Hearing DR01"/>
          <xsd:enumeration value="PSC Post Hearing DR02"/>
          <xsd:enumeration value="VSCC DR01"/>
          <xsd:enumeration value="VSCC DR02"/>
          <xsd:enumeration value="VSCC DR03"/>
          <xsd:enumeration value="VSCC DR04"/>
          <xsd:enumeration value="VSCC DR05"/>
          <xsd:enumeration value="VSCC DR06"/>
          <xsd:enumeration value="VSCC DR07"/>
          <xsd:enumeration value="VSCC DR08"/>
          <xsd:enumeration value="VSCC DR09"/>
          <xsd:enumeration value="VSCC DR10"/>
          <xsd:enumeration value="VSCC DR11"/>
          <xsd:enumeration value="VSCC DR12"/>
          <xsd:enumeration value="VSCC DR13"/>
          <xsd:enumeration value="Rebuttal Testimony"/>
          <xsd:enumeration value="Settlement Agreement"/>
          <xsd:enumeration value="Stipulation Testimony"/>
          <xsd:enumeration value="Post Hearing Briefs"/>
        </xsd:restriction>
      </xsd:simpleType>
    </xsd:element>
    <xsd:element name="Department" ma:index="18" nillable="true" ma:displayName="Department/Purpose" ma:format="Dropdown" ma:internalName="Department" ma:readOnly="false">
      <xsd:simpleType>
        <xsd:restriction base="dms:Choice">
          <xsd:enumeration value="Cost of Service"/>
          <xsd:enumeration value="Jurisdictional Separation Study"/>
          <xsd:enumeration value="Errata"/>
          <xsd:enumeration value="Revenue Requirement"/>
          <xsd:enumeration value="Financial Planning &amp; Analysis"/>
          <xsd:enumeration value="Financial Reporting"/>
          <xsd:enumeration value="Sales Analysis &amp; Forecasting"/>
          <xsd:enumeration value="State Regulation &amp; Rates"/>
          <xsd:enumeration value="Tax Accounting &amp; Complianc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Display>DocumentLibraryForm</Display>
  <Edit>DocumentLibraryForm</Edit>
  <New>DocumentLibraryForm</New>
  <MobileDisplayFormUrl/>
  <MobileEditFormUrl/>
  <MobileNewFormUrl/>
</FormTemplates>
</file>

<file path=customXml/item3.xml><?xml version="1.0" encoding="utf-8"?>
<?mso-contentType ?>
<FormTemplates xmlns="http://schemas.microsoft.com/sharepoint/v3/contenttype/forms">
  <Display>NFListDisplayForm</Display>
  <Edit>NFListEditForm</Edit>
  <New>NFListEditForm</New>
</FormTemplates>
</file>

<file path=customXml/item4.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5.xml><?xml version="1.0" encoding="utf-8"?>
<p:properties xmlns:p="http://schemas.microsoft.com/office/2006/metadata/properties" xmlns:xsi="http://www.w3.org/2001/XMLSchema-instance" xmlns:pc="http://schemas.microsoft.com/office/infopath/2007/PartnerControls">
  <documentManagement>
    <Company xmlns="54fcda00-7b58-44a7-b108-8bd10a8a08ba">
      <Value>LGE</Value>
    </Company>
    <Tariff_x0020_Dev_x0020_Doc_x0020_Type xmlns="54fcda00-7b58-44a7-b108-8bd10a8a08ba" xsi:nil="true"/>
    <Filing_x0020_Requirement xmlns="54fcda00-7b58-44a7-b108-8bd10a8a08ba" xsi:nil="true"/>
    <Round xmlns="54fcda00-7b58-44a7-b108-8bd10a8a08ba">DR02 Attachments</Round>
    <FormData xmlns="http://schemas.microsoft.com/sharepoint/v3">&lt;?xml version="1.0" encoding="utf-8"?&gt;&lt;FormVariables&gt;&lt;Version /&gt;&lt;/FormVariables&gt;</FormData>
    <Data_x0020_Request_x0020_Question_x0020_No_x002e_ xmlns="54fcda00-7b58-44a7-b108-8bd10a8a08ba">012</Data_x0020_Request_x0020_Question_x0020_No_x002e_>
    <Year xmlns="54fcda00-7b58-44a7-b108-8bd10a8a08ba">2020</Year>
    <Document_x0020_Type xmlns="54fcda00-7b58-44a7-b108-8bd10a8a08ba">Data Requests</Document_x0020_Type>
    <Witness_x0020_Testimony xmlns="54fcda00-7b58-44a7-b108-8bd10a8a08ba" xsi:nil="true"/>
    <Intervemprs xmlns="54fcda00-7b58-44a7-b108-8bd10a8a08ba">Kroger</Intervemprs>
    <Filed_x0020_Documents xmlns="54fcda00-7b58-44a7-b108-8bd10a8a08ba" xsi:nil="true"/>
    <Department xmlns="54fcda00-7b58-44a7-b108-8bd10a8a08ba" xsi:nil="true"/>
  </documentManagement>
</p:properties>
</file>

<file path=customXml/itemProps1.xml><?xml version="1.0" encoding="utf-8"?>
<ds:datastoreItem xmlns:ds="http://schemas.openxmlformats.org/officeDocument/2006/customXml" ds:itemID="{D83CD4F0-052E-4C18-83A6-A331D1671697}"/>
</file>

<file path=customXml/itemProps2.xml><?xml version="1.0" encoding="utf-8"?>
<ds:datastoreItem xmlns:ds="http://schemas.openxmlformats.org/officeDocument/2006/customXml" ds:itemID="{6FC160E1-01A4-4ED8-9856-93AF86EFC415}"/>
</file>

<file path=customXml/itemProps3.xml><?xml version="1.0" encoding="utf-8"?>
<ds:datastoreItem xmlns:ds="http://schemas.openxmlformats.org/officeDocument/2006/customXml" ds:itemID="{2ECE13C8-2E02-4E31-A617-E4E132ED9128}"/>
</file>

<file path=customXml/itemProps4.xml><?xml version="1.0" encoding="utf-8"?>
<ds:datastoreItem xmlns:ds="http://schemas.openxmlformats.org/officeDocument/2006/customXml" ds:itemID="{9265AB2A-F46F-4C2D-A8C2-4F8D52D6717A}"/>
</file>

<file path=customXml/itemProps5.xml><?xml version="1.0" encoding="utf-8"?>
<ds:datastoreItem xmlns:ds="http://schemas.openxmlformats.org/officeDocument/2006/customXml" ds:itemID="{8D01F29F-A739-465D-A93A-0CDACBE3E2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PRW Expense Recon - LGE p.1</vt:lpstr>
      <vt:lpstr>PowerPlan_CF Adj 2021 p.5</vt:lpstr>
      <vt:lpstr>PowerPlan_CF Adj 2022 p.6</vt:lpstr>
      <vt:lpstr>2021 act Calc p.7</vt:lpstr>
      <vt:lpstr>PowerPlan_CF Adj 2020 p.8</vt:lpstr>
      <vt:lpstr>2021BP Calc p.9</vt:lpstr>
      <vt:lpstr>p.11</vt:lpstr>
      <vt:lpstr>'2021 act Calc p.7'!Print_Area</vt:lpstr>
      <vt:lpstr>'2021BP Calc p.9'!Print_Area</vt:lpstr>
      <vt:lpstr>'PowerPlan_CF Adj 2020 p.8'!Print_Area</vt:lpstr>
      <vt:lpstr>'PowerPlan_CF Adj 2021 p.5'!Print_Area</vt:lpstr>
      <vt:lpstr>'PRW Expense Recon - LGE p.1'!Print_Area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Cline, Katie</dc:creator>
  <cp:lastModifiedBy>temp</cp:lastModifiedBy>
  <cp:lastPrinted>2021-02-10T12:58:56Z</cp:lastPrinted>
  <dcterms:created xsi:type="dcterms:W3CDTF">2021-02-07T21:17:05Z</dcterms:created>
  <dcterms:modified xsi:type="dcterms:W3CDTF">2021-02-10T12:59:53Z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dee1c6-0c13-46fe-9f7d-d5b32ad2c571_Enabled">
    <vt:lpwstr>true</vt:lpwstr>
  </property>
  <property fmtid="{D5CDD505-2E9C-101B-9397-08002B2CF9AE}" pid="3" name="MSIP_Label_0adee1c6-0c13-46fe-9f7d-d5b32ad2c571_SetDate">
    <vt:lpwstr>2021-02-07T21:20:39Z</vt:lpwstr>
  </property>
  <property fmtid="{D5CDD505-2E9C-101B-9397-08002B2CF9AE}" pid="4" name="MSIP_Label_0adee1c6-0c13-46fe-9f7d-d5b32ad2c571_Method">
    <vt:lpwstr>Privileged</vt:lpwstr>
  </property>
  <property fmtid="{D5CDD505-2E9C-101B-9397-08002B2CF9AE}" pid="5" name="MSIP_Label_0adee1c6-0c13-46fe-9f7d-d5b32ad2c571_Name">
    <vt:lpwstr>0adee1c6-0c13-46fe-9f7d-d5b32ad2c571</vt:lpwstr>
  </property>
  <property fmtid="{D5CDD505-2E9C-101B-9397-08002B2CF9AE}" pid="6" name="MSIP_Label_0adee1c6-0c13-46fe-9f7d-d5b32ad2c571_SiteId">
    <vt:lpwstr>5ee3b0ba-a559-45ee-a69e-6d3e963a3e72</vt:lpwstr>
  </property>
  <property fmtid="{D5CDD505-2E9C-101B-9397-08002B2CF9AE}" pid="7" name="MSIP_Label_0adee1c6-0c13-46fe-9f7d-d5b32ad2c571_ActionId">
    <vt:lpwstr>1c85092e-d477-4f9d-a107-00009be84d05</vt:lpwstr>
  </property>
  <property fmtid="{D5CDD505-2E9C-101B-9397-08002B2CF9AE}" pid="8" name="MSIP_Label_0adee1c6-0c13-46fe-9f7d-d5b32ad2c571_ContentBits">
    <vt:lpwstr>0</vt:lpwstr>
  </property>
  <property fmtid="{D5CDD505-2E9C-101B-9397-08002B2CF9AE}" pid="9" name="ContentTypeId">
    <vt:lpwstr>0x0101002D0103853DF7894DB347713A7250CD66</vt:lpwstr>
  </property>
</Properties>
</file>