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E6729CF0-773C-4509-9A96-7516D3746067}" xr6:coauthVersionLast="45" xr6:coauthVersionMax="45" xr10:uidLastSave="{00000000-0000-0000-0000-000000000000}"/>
  <bookViews>
    <workbookView xWindow="-110" yWindow="-110" windowWidth="38620" windowHeight="21360" xr2:uid="{018D7C00-4B92-4CDE-8437-2D20CEBC33BB}"/>
  </bookViews>
  <sheets>
    <sheet name="CVR Savings Calculation" sheetId="4" r:id="rId1"/>
    <sheet name="CVR Energy Savings Calculation" sheetId="6" r:id="rId2"/>
    <sheet name="CVR Circuit Data" sheetId="5" r:id="rId3"/>
  </sheets>
  <definedNames>
    <definedName name="_xlnm._FilterDatabase" localSheetId="2" hidden="1">'CVR Circuit Data'!$A$1:$E$1</definedName>
    <definedName name="_xlnm.Print_Titles" localSheetId="2">'CVR Circuit Data'!$1:$1</definedName>
    <definedName name="_xlnm.Print_Titles" localSheetId="0">'CVR Savings Calculation'!$A:$C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6" l="1"/>
  <c r="B21" i="6"/>
  <c r="D15" i="6"/>
  <c r="D32" i="6" s="1"/>
  <c r="C15" i="6"/>
  <c r="D31" i="6" s="1"/>
  <c r="B15" i="6"/>
  <c r="D30" i="6" s="1"/>
  <c r="B23" i="6" l="1"/>
  <c r="C30" i="6" s="1"/>
  <c r="C31" i="6" l="1"/>
  <c r="E31" i="6" s="1"/>
  <c r="E30" i="6"/>
  <c r="F30" i="6"/>
  <c r="C32" i="6"/>
  <c r="F31" i="6" l="1"/>
  <c r="E2" i="4" s="1"/>
  <c r="E32" i="6"/>
  <c r="F32" i="6"/>
  <c r="W2" i="4" l="1"/>
  <c r="G2" i="4"/>
  <c r="AF2" i="4"/>
  <c r="Z2" i="4"/>
  <c r="J2" i="4"/>
  <c r="T2" i="4"/>
  <c r="AC2" i="4"/>
  <c r="M2" i="4"/>
  <c r="AE2" i="4"/>
  <c r="O2" i="4"/>
  <c r="P2" i="4"/>
  <c r="V2" i="4"/>
  <c r="F2" i="4"/>
  <c r="L2" i="4"/>
  <c r="Y2" i="4"/>
  <c r="I2" i="4"/>
  <c r="AD2" i="4"/>
  <c r="N2" i="4"/>
  <c r="X2" i="4"/>
  <c r="AG2" i="4"/>
  <c r="Q2" i="4"/>
  <c r="S2" i="4"/>
  <c r="AA2" i="4"/>
  <c r="K2" i="4"/>
  <c r="D2" i="4"/>
  <c r="R2" i="4"/>
  <c r="AB2" i="4"/>
  <c r="H2" i="4"/>
  <c r="U2" i="4"/>
  <c r="I8" i="4" l="1"/>
  <c r="E8" i="4" l="1"/>
  <c r="F8" i="4"/>
  <c r="F16" i="4" s="1"/>
  <c r="G8" i="4"/>
  <c r="G16" i="4" s="1"/>
  <c r="H8" i="4"/>
  <c r="J8" i="4"/>
  <c r="J16" i="4" s="1"/>
  <c r="K8" i="4"/>
  <c r="K16" i="4" s="1"/>
  <c r="L8" i="4"/>
  <c r="L16" i="4" s="1"/>
  <c r="M8" i="4"/>
  <c r="M16" i="4" s="1"/>
  <c r="N8" i="4"/>
  <c r="N16" i="4" s="1"/>
  <c r="O8" i="4"/>
  <c r="O16" i="4" s="1"/>
  <c r="P8" i="4"/>
  <c r="P16" i="4" s="1"/>
  <c r="Q8" i="4"/>
  <c r="Q16" i="4" s="1"/>
  <c r="R8" i="4"/>
  <c r="R16" i="4" s="1"/>
  <c r="S8" i="4"/>
  <c r="S16" i="4" s="1"/>
  <c r="T8" i="4"/>
  <c r="T16" i="4" s="1"/>
  <c r="U8" i="4"/>
  <c r="U16" i="4" s="1"/>
  <c r="V8" i="4"/>
  <c r="V16" i="4" s="1"/>
  <c r="W8" i="4"/>
  <c r="W16" i="4" s="1"/>
  <c r="X8" i="4"/>
  <c r="X16" i="4" s="1"/>
  <c r="Y8" i="4"/>
  <c r="Y16" i="4" s="1"/>
  <c r="Z8" i="4"/>
  <c r="Z16" i="4" s="1"/>
  <c r="AA8" i="4"/>
  <c r="AA16" i="4" s="1"/>
  <c r="AB8" i="4"/>
  <c r="AB16" i="4" s="1"/>
  <c r="AC8" i="4"/>
  <c r="AC16" i="4" s="1"/>
  <c r="AD8" i="4"/>
  <c r="AD16" i="4" s="1"/>
  <c r="AE8" i="4"/>
  <c r="AE16" i="4" s="1"/>
  <c r="AF8" i="4"/>
  <c r="AF16" i="4" s="1"/>
  <c r="AG8" i="4"/>
  <c r="AG16" i="4" s="1"/>
  <c r="D8" i="4"/>
  <c r="D16" i="4" s="1"/>
  <c r="E16" i="4"/>
  <c r="I16" i="4"/>
  <c r="H16" i="4"/>
</calcChain>
</file>

<file path=xl/sharedStrings.xml><?xml version="1.0" encoding="utf-8"?>
<sst xmlns="http://schemas.openxmlformats.org/spreadsheetml/2006/main" count="1155" uniqueCount="438">
  <si>
    <t>Low Gas Scenario</t>
  </si>
  <si>
    <t>Base Gas Scenario</t>
  </si>
  <si>
    <t>High Gas Scenario</t>
  </si>
  <si>
    <t>Marginal Production Cost ($/MWh)</t>
  </si>
  <si>
    <t>Fuel Savings, Base Gas Scenario ($)</t>
  </si>
  <si>
    <t>Pace of CVR Deployment</t>
  </si>
  <si>
    <t>CVR Energy Savings (MWh)</t>
  </si>
  <si>
    <t>Sheet</t>
  </si>
  <si>
    <t>Row</t>
  </si>
  <si>
    <t>Model</t>
  </si>
  <si>
    <t>Profiles_Ind</t>
  </si>
  <si>
    <t>Profiles_Dep</t>
  </si>
  <si>
    <t>Summary</t>
  </si>
  <si>
    <t>200-202</t>
  </si>
  <si>
    <t>142-144</t>
  </si>
  <si>
    <t>CVR Energy Reduction Potential (MWh)</t>
  </si>
  <si>
    <t>AK1289</t>
  </si>
  <si>
    <t>LGE</t>
  </si>
  <si>
    <t>AIKEN        1</t>
  </si>
  <si>
    <t>AK1293</t>
  </si>
  <si>
    <t>AK1294</t>
  </si>
  <si>
    <t>AK1295</t>
  </si>
  <si>
    <t>AK1296</t>
  </si>
  <si>
    <t>AK1290</t>
  </si>
  <si>
    <t>AIKEN        2</t>
  </si>
  <si>
    <t>AK1291</t>
  </si>
  <si>
    <t>AK1292</t>
  </si>
  <si>
    <t>ASHBY        1</t>
  </si>
  <si>
    <t>AB1202</t>
  </si>
  <si>
    <t>AB1203</t>
  </si>
  <si>
    <t>AB1204</t>
  </si>
  <si>
    <t>AB1205</t>
  </si>
  <si>
    <t>ASHBY        2</t>
  </si>
  <si>
    <t>AB1206</t>
  </si>
  <si>
    <t>AB1207</t>
  </si>
  <si>
    <t>BI1217</t>
  </si>
  <si>
    <t>BISHOP       1</t>
  </si>
  <si>
    <t>BI1218</t>
  </si>
  <si>
    <t>BI1219</t>
  </si>
  <si>
    <t>BI1220</t>
  </si>
  <si>
    <t>BR1176</t>
  </si>
  <si>
    <t>BRECKENRIDGE 3</t>
  </si>
  <si>
    <t>BR1179</t>
  </si>
  <si>
    <t>BR1180</t>
  </si>
  <si>
    <t>BR1177</t>
  </si>
  <si>
    <t>BRECKENRIDGE 4</t>
  </si>
  <si>
    <t>BR1181</t>
  </si>
  <si>
    <t>BR1182</t>
  </si>
  <si>
    <t>CA1306</t>
  </si>
  <si>
    <t>CANAL        3</t>
  </si>
  <si>
    <t>CA1341</t>
  </si>
  <si>
    <t>CA1342</t>
  </si>
  <si>
    <t>CA1345</t>
  </si>
  <si>
    <t>CA1304</t>
  </si>
  <si>
    <t>CANAL        4</t>
  </si>
  <si>
    <t>CA1340</t>
  </si>
  <si>
    <t>CA1343</t>
  </si>
  <si>
    <t>CA1346</t>
  </si>
  <si>
    <t>CF1201</t>
  </si>
  <si>
    <t>CENTERFIELD  1</t>
  </si>
  <si>
    <t>CF1202</t>
  </si>
  <si>
    <t>CF1203</t>
  </si>
  <si>
    <t>CF1204</t>
  </si>
  <si>
    <t>CF1205</t>
  </si>
  <si>
    <t>CY1481</t>
  </si>
  <si>
    <t>CLAY         1</t>
  </si>
  <si>
    <t>CY1482</t>
  </si>
  <si>
    <t>CY1483</t>
  </si>
  <si>
    <t>CY1484</t>
  </si>
  <si>
    <t>CLIFTON      2</t>
  </si>
  <si>
    <t>CL1229</t>
  </si>
  <si>
    <t>CL1231</t>
  </si>
  <si>
    <t>CL1232</t>
  </si>
  <si>
    <t>CO1193</t>
  </si>
  <si>
    <t>COLLINS      1</t>
  </si>
  <si>
    <t>CO1196</t>
  </si>
  <si>
    <t>CO1197</t>
  </si>
  <si>
    <t>CW1222</t>
  </si>
  <si>
    <t>CRESTWOOD    1</t>
  </si>
  <si>
    <t>CW1223</t>
  </si>
  <si>
    <t>CW1225</t>
  </si>
  <si>
    <t>CW1227</t>
  </si>
  <si>
    <t>CW1224</t>
  </si>
  <si>
    <t>CRESTWOOD    2</t>
  </si>
  <si>
    <t>CW1226</t>
  </si>
  <si>
    <t>CW1228</t>
  </si>
  <si>
    <t>DA1237</t>
  </si>
  <si>
    <t>DAHLIA       1</t>
  </si>
  <si>
    <t>DA1238</t>
  </si>
  <si>
    <t>DA1239</t>
  </si>
  <si>
    <t>DA1240</t>
  </si>
  <si>
    <t>DA1241</t>
  </si>
  <si>
    <t>DAHLIA       2</t>
  </si>
  <si>
    <t>DA1242</t>
  </si>
  <si>
    <t>DA1243</t>
  </si>
  <si>
    <t>DX1220</t>
  </si>
  <si>
    <t>DIXIE        1</t>
  </si>
  <si>
    <t>DX1221</t>
  </si>
  <si>
    <t>DX1222</t>
  </si>
  <si>
    <t>DX1223</t>
  </si>
  <si>
    <t>ET1166</t>
  </si>
  <si>
    <t>ETHEL        2</t>
  </si>
  <si>
    <t>ET1167</t>
  </si>
  <si>
    <t>ET1168</t>
  </si>
  <si>
    <t>ET1169</t>
  </si>
  <si>
    <t>ET1170</t>
  </si>
  <si>
    <t>ETHEL        6</t>
  </si>
  <si>
    <t>ET1171</t>
  </si>
  <si>
    <t>ET1172</t>
  </si>
  <si>
    <t>ET1173</t>
  </si>
  <si>
    <t>FM1256</t>
  </si>
  <si>
    <t>FAIRMOUNT    1</t>
  </si>
  <si>
    <t>FM1257</t>
  </si>
  <si>
    <t>FM1259</t>
  </si>
  <si>
    <t>FV1142</t>
  </si>
  <si>
    <t>FERN VALLEY  2</t>
  </si>
  <si>
    <t>FV1143</t>
  </si>
  <si>
    <t>FV1144</t>
  </si>
  <si>
    <t>FV1145</t>
  </si>
  <si>
    <t>FV1134</t>
  </si>
  <si>
    <t>FERN VALLEY  3</t>
  </si>
  <si>
    <t>FV1135</t>
  </si>
  <si>
    <t>FV1137</t>
  </si>
  <si>
    <t>FV1138</t>
  </si>
  <si>
    <t>FERN VALLEY  4</t>
  </si>
  <si>
    <t>FV1139</t>
  </si>
  <si>
    <t>FV1140</t>
  </si>
  <si>
    <t>FV1141</t>
  </si>
  <si>
    <t>FH1209</t>
  </si>
  <si>
    <t>FREYS HILL   1</t>
  </si>
  <si>
    <t>FH1210</t>
  </si>
  <si>
    <t>FH1211</t>
  </si>
  <si>
    <t>FH1213</t>
  </si>
  <si>
    <t>FREYS HILL   2</t>
  </si>
  <si>
    <t>FH1214</t>
  </si>
  <si>
    <t>FH1215</t>
  </si>
  <si>
    <t>FH1216</t>
  </si>
  <si>
    <t>FH1217</t>
  </si>
  <si>
    <t>HI1101</t>
  </si>
  <si>
    <t>HIGHLAND     2</t>
  </si>
  <si>
    <t>HI1102</t>
  </si>
  <si>
    <t>HI1103</t>
  </si>
  <si>
    <t>HI1104</t>
  </si>
  <si>
    <t>HI1105</t>
  </si>
  <si>
    <t>HC1290</t>
  </si>
  <si>
    <t>HILLCREST    2</t>
  </si>
  <si>
    <t>HC1291</t>
  </si>
  <si>
    <t>HC1292</t>
  </si>
  <si>
    <t>HC1293</t>
  </si>
  <si>
    <t>HC1294</t>
  </si>
  <si>
    <t>HL1155</t>
  </si>
  <si>
    <t>HARMONY LANDI1</t>
  </si>
  <si>
    <t>HL1156</t>
  </si>
  <si>
    <t>HL1157</t>
  </si>
  <si>
    <t>HL1158</t>
  </si>
  <si>
    <t>HK1233</t>
  </si>
  <si>
    <t>HARRODS CREEK1</t>
  </si>
  <si>
    <t>HK1235</t>
  </si>
  <si>
    <t>HB1141</t>
  </si>
  <si>
    <t>HURSTBOURNE  1</t>
  </si>
  <si>
    <t>HB1142</t>
  </si>
  <si>
    <t>HB1143</t>
  </si>
  <si>
    <t>HB1148</t>
  </si>
  <si>
    <t>HB1149</t>
  </si>
  <si>
    <t>HB1144</t>
  </si>
  <si>
    <t>HURSTBOURNE  2</t>
  </si>
  <si>
    <t>HB1145</t>
  </si>
  <si>
    <t>HB1146</t>
  </si>
  <si>
    <t>HB1147</t>
  </si>
  <si>
    <t>HB1150</t>
  </si>
  <si>
    <t>IN1290</t>
  </si>
  <si>
    <t>INTERNATIONAL1</t>
  </si>
  <si>
    <t>IN1291</t>
  </si>
  <si>
    <t>IN1292</t>
  </si>
  <si>
    <t>IN1293</t>
  </si>
  <si>
    <t>JT1121</t>
  </si>
  <si>
    <t>JEFFERSONTOWN2</t>
  </si>
  <si>
    <t>JT1122</t>
  </si>
  <si>
    <t>JT1123</t>
  </si>
  <si>
    <t>JT1124</t>
  </si>
  <si>
    <t>KE1155</t>
  </si>
  <si>
    <t>KENWOOD      1</t>
  </si>
  <si>
    <t>KE1156</t>
  </si>
  <si>
    <t>KE1157</t>
  </si>
  <si>
    <t>KE1158</t>
  </si>
  <si>
    <t>KE1159</t>
  </si>
  <si>
    <t>KENWOOD      2</t>
  </si>
  <si>
    <t>KE1160</t>
  </si>
  <si>
    <t>KE1161</t>
  </si>
  <si>
    <t>KE1162</t>
  </si>
  <si>
    <t>LO1190</t>
  </si>
  <si>
    <t>LOCUST       2</t>
  </si>
  <si>
    <t>LO1191</t>
  </si>
  <si>
    <t>LO1192</t>
  </si>
  <si>
    <t>LO1193</t>
  </si>
  <si>
    <t>LY1111</t>
  </si>
  <si>
    <t>LYNDON       2</t>
  </si>
  <si>
    <t>LY1112</t>
  </si>
  <si>
    <t>LY1163</t>
  </si>
  <si>
    <t>LS1245</t>
  </si>
  <si>
    <t>LYNDON SOUTH 3</t>
  </si>
  <si>
    <t>LS1246</t>
  </si>
  <si>
    <t>LS1248</t>
  </si>
  <si>
    <t>MK1295</t>
  </si>
  <si>
    <t>MANSLICK     1</t>
  </si>
  <si>
    <t>MK1296</t>
  </si>
  <si>
    <t>MK1297</t>
  </si>
  <si>
    <t>MK1298</t>
  </si>
  <si>
    <t>MK1299</t>
  </si>
  <si>
    <t>MC1261</t>
  </si>
  <si>
    <t>MILL CREEK  9</t>
  </si>
  <si>
    <t>MC1262</t>
  </si>
  <si>
    <t>ML1286</t>
  </si>
  <si>
    <t>MUD LANE     3</t>
  </si>
  <si>
    <t>ML1287</t>
  </si>
  <si>
    <t>ML1288</t>
  </si>
  <si>
    <t>ML1289</t>
  </si>
  <si>
    <t>ML1290</t>
  </si>
  <si>
    <t>ML1281</t>
  </si>
  <si>
    <t>MUD LANE     6</t>
  </si>
  <si>
    <t>ML1282</t>
  </si>
  <si>
    <t>ML1283</t>
  </si>
  <si>
    <t>ML1284</t>
  </si>
  <si>
    <t>ML1285</t>
  </si>
  <si>
    <t>NACHAND      1</t>
  </si>
  <si>
    <t>NA1264</t>
  </si>
  <si>
    <t>NA1265</t>
  </si>
  <si>
    <t>NA1266</t>
  </si>
  <si>
    <t>NA1267</t>
  </si>
  <si>
    <t>NACHAND      2</t>
  </si>
  <si>
    <t>NA1268</t>
  </si>
  <si>
    <t>NA1269</t>
  </si>
  <si>
    <t>OK1271</t>
  </si>
  <si>
    <t>OKOLONA      1</t>
  </si>
  <si>
    <t>OK1272</t>
  </si>
  <si>
    <t>OK1273</t>
  </si>
  <si>
    <t>OK1274</t>
  </si>
  <si>
    <t>OK1275</t>
  </si>
  <si>
    <t>OH1170</t>
  </si>
  <si>
    <t>OLD Henry 1</t>
  </si>
  <si>
    <t>OH1171</t>
  </si>
  <si>
    <t>OH1172</t>
  </si>
  <si>
    <t>OH1173</t>
  </si>
  <si>
    <t>OH1174</t>
  </si>
  <si>
    <t>OX1273</t>
  </si>
  <si>
    <t>OXMOOR       1</t>
  </si>
  <si>
    <t>OX1274</t>
  </si>
  <si>
    <t>OX1275</t>
  </si>
  <si>
    <t>OX1276</t>
  </si>
  <si>
    <t>PV1250</t>
  </si>
  <si>
    <t>PLAINVIEW    1</t>
  </si>
  <si>
    <t>PV1251</t>
  </si>
  <si>
    <t>PV1253</t>
  </si>
  <si>
    <t>PV1254</t>
  </si>
  <si>
    <t>PL1270</t>
  </si>
  <si>
    <t>PLEASURE RIDG1</t>
  </si>
  <si>
    <t>PL1271</t>
  </si>
  <si>
    <t>PL1272</t>
  </si>
  <si>
    <t>PL1273</t>
  </si>
  <si>
    <t>PL1274</t>
  </si>
  <si>
    <t>SM1231</t>
  </si>
  <si>
    <t>SEMINOLE     4</t>
  </si>
  <si>
    <t>SM1232</t>
  </si>
  <si>
    <t>SM1233</t>
  </si>
  <si>
    <t>SM1234</t>
  </si>
  <si>
    <t>SM1235</t>
  </si>
  <si>
    <t>SMYRNA       1</t>
  </si>
  <si>
    <t>SY1250</t>
  </si>
  <si>
    <t>SY1251</t>
  </si>
  <si>
    <t>SY1252</t>
  </si>
  <si>
    <t>SY1253</t>
  </si>
  <si>
    <t>SMYRNA       2</t>
  </si>
  <si>
    <t>SY1254</t>
  </si>
  <si>
    <t>SY1255</t>
  </si>
  <si>
    <t>SP1114</t>
  </si>
  <si>
    <t>SOUTH PARK   2</t>
  </si>
  <si>
    <t>SP1115</t>
  </si>
  <si>
    <t>SP1116</t>
  </si>
  <si>
    <t>SP1117</t>
  </si>
  <si>
    <t>SW1184</t>
  </si>
  <si>
    <t>STEWART      1</t>
  </si>
  <si>
    <t>SW1186</t>
  </si>
  <si>
    <t>SW1187</t>
  </si>
  <si>
    <t>SW1188</t>
  </si>
  <si>
    <t>STEWART      2</t>
  </si>
  <si>
    <t>SW1190</t>
  </si>
  <si>
    <t>SW1191</t>
  </si>
  <si>
    <t>TA1106</t>
  </si>
  <si>
    <t>TAYLOR       1</t>
  </si>
  <si>
    <t>TA1132</t>
  </si>
  <si>
    <t>TA1173</t>
  </si>
  <si>
    <t>TA1105</t>
  </si>
  <si>
    <t>TAYLOR       3</t>
  </si>
  <si>
    <t>TA1130</t>
  </si>
  <si>
    <t>TA1172</t>
  </si>
  <si>
    <t>TA1133</t>
  </si>
  <si>
    <t>TAYLOR       4</t>
  </si>
  <si>
    <t>TA1134</t>
  </si>
  <si>
    <t>TA1138</t>
  </si>
  <si>
    <t>TE1242</t>
  </si>
  <si>
    <t>TERRY        1</t>
  </si>
  <si>
    <t>TE1243</t>
  </si>
  <si>
    <t>TE1247</t>
  </si>
  <si>
    <t>TE1244</t>
  </si>
  <si>
    <t>TERRY        2</t>
  </si>
  <si>
    <t>TE1245</t>
  </si>
  <si>
    <t>TE1246</t>
  </si>
  <si>
    <t>TE1248</t>
  </si>
  <si>
    <t>WT1151</t>
  </si>
  <si>
    <t>WATTERSON    5</t>
  </si>
  <si>
    <t>WT1152</t>
  </si>
  <si>
    <t>WT1212</t>
  </si>
  <si>
    <t>WORTHINGTON      1</t>
  </si>
  <si>
    <t>WO1177</t>
  </si>
  <si>
    <t>WO1178</t>
  </si>
  <si>
    <t>WO1179</t>
  </si>
  <si>
    <t>WO1180</t>
  </si>
  <si>
    <t>WO1181</t>
  </si>
  <si>
    <t>WORTHINGTON      2</t>
  </si>
  <si>
    <t>WO1182</t>
  </si>
  <si>
    <t>WO1183</t>
  </si>
  <si>
    <t>WO1184</t>
  </si>
  <si>
    <t>KU</t>
  </si>
  <si>
    <t>Adams</t>
  </si>
  <si>
    <t>Alexander</t>
  </si>
  <si>
    <t>Belt Line</t>
  </si>
  <si>
    <t>Boone Avenue</t>
  </si>
  <si>
    <t>Bryant Road</t>
  </si>
  <si>
    <t>Clays Mill</t>
  </si>
  <si>
    <t>Danville East</t>
  </si>
  <si>
    <t>Detroit Harvester</t>
  </si>
  <si>
    <t>Elizabethtown 2</t>
  </si>
  <si>
    <t>Elizabethtown 4</t>
  </si>
  <si>
    <t>Elizabethtown West</t>
  </si>
  <si>
    <t>Ewington</t>
  </si>
  <si>
    <t>Haefling</t>
  </si>
  <si>
    <t>Higby Mill Distribution</t>
  </si>
  <si>
    <t>Hoover 1</t>
  </si>
  <si>
    <t>Hume Road</t>
  </si>
  <si>
    <t>IBM</t>
  </si>
  <si>
    <t>Innovation Drive</t>
  </si>
  <si>
    <t>Lagrange East</t>
  </si>
  <si>
    <t>Lakeshore</t>
  </si>
  <si>
    <t>Lansdowne</t>
  </si>
  <si>
    <t>Lawrenceburg</t>
  </si>
  <si>
    <t>Lemons Mill</t>
  </si>
  <si>
    <t>Liberty Road</t>
  </si>
  <si>
    <t>London</t>
  </si>
  <si>
    <t>Loudon Avenue</t>
  </si>
  <si>
    <t>Parkers Mill</t>
  </si>
  <si>
    <t>Picadome</t>
  </si>
  <si>
    <t>Reynolds</t>
  </si>
  <si>
    <t>2325</t>
  </si>
  <si>
    <t>Richmond</t>
  </si>
  <si>
    <t>2326</t>
  </si>
  <si>
    <t>2328</t>
  </si>
  <si>
    <t>223</t>
  </si>
  <si>
    <t>2327</t>
  </si>
  <si>
    <t>2329</t>
  </si>
  <si>
    <t>2154</t>
  </si>
  <si>
    <t>Richmond 2</t>
  </si>
  <si>
    <t>2162</t>
  </si>
  <si>
    <t>2313</t>
  </si>
  <si>
    <t>2109</t>
  </si>
  <si>
    <t>Richmond 3</t>
  </si>
  <si>
    <t>2161</t>
  </si>
  <si>
    <t>2314</t>
  </si>
  <si>
    <t>2318</t>
  </si>
  <si>
    <t>Richmond East</t>
  </si>
  <si>
    <t>2319</t>
  </si>
  <si>
    <t>2320</t>
  </si>
  <si>
    <t>2321</t>
  </si>
  <si>
    <t>Richmond South</t>
  </si>
  <si>
    <t>2322</t>
  </si>
  <si>
    <t>2323</t>
  </si>
  <si>
    <t>2324</t>
  </si>
  <si>
    <t>Rockwell</t>
  </si>
  <si>
    <t>626</t>
  </si>
  <si>
    <t>627</t>
  </si>
  <si>
    <t>628</t>
  </si>
  <si>
    <t>450</t>
  </si>
  <si>
    <t>Rogers Gap</t>
  </si>
  <si>
    <t>451</t>
  </si>
  <si>
    <t>2523</t>
  </si>
  <si>
    <t>Shelbyville East</t>
  </si>
  <si>
    <t>2542</t>
  </si>
  <si>
    <t>2519</t>
  </si>
  <si>
    <t>Shelbyville North</t>
  </si>
  <si>
    <t>2520</t>
  </si>
  <si>
    <t>2521</t>
  </si>
  <si>
    <t>2526</t>
  </si>
  <si>
    <t>Shelbyville South</t>
  </si>
  <si>
    <t>2534</t>
  </si>
  <si>
    <t>2537</t>
  </si>
  <si>
    <t>97</t>
  </si>
  <si>
    <t>Stonewall</t>
  </si>
  <si>
    <t>98</t>
  </si>
  <si>
    <t>108</t>
  </si>
  <si>
    <t>79</t>
  </si>
  <si>
    <t>Trafton Avenue</t>
  </si>
  <si>
    <t>88</t>
  </si>
  <si>
    <t>404</t>
  </si>
  <si>
    <t>507</t>
  </si>
  <si>
    <t>Versailles Bypass</t>
  </si>
  <si>
    <t>508</t>
  </si>
  <si>
    <t>509</t>
  </si>
  <si>
    <t>510</t>
  </si>
  <si>
    <t>511</t>
  </si>
  <si>
    <t>512</t>
  </si>
  <si>
    <t>Versailles West</t>
  </si>
  <si>
    <t>513</t>
  </si>
  <si>
    <t>Viley Road</t>
  </si>
  <si>
    <t>Wilson Downing</t>
  </si>
  <si>
    <t>114</t>
  </si>
  <si>
    <t>137</t>
  </si>
  <si>
    <t>73</t>
  </si>
  <si>
    <t>81</t>
  </si>
  <si>
    <t>CVR Study Scenario</t>
  </si>
  <si>
    <t>Voltage Control Threshold</t>
  </si>
  <si>
    <t>Percent of CVR Circuit Load</t>
  </si>
  <si>
    <t>High</t>
  </si>
  <si>
    <t>Mid</t>
  </si>
  <si>
    <t>Low</t>
  </si>
  <si>
    <t>Circuit</t>
  </si>
  <si>
    <t>Company</t>
  </si>
  <si>
    <t>Location</t>
  </si>
  <si>
    <t>Circuit 2019 kWh</t>
  </si>
  <si>
    <t>Bus 2019 kWh</t>
  </si>
  <si>
    <t>CC (GWh)</t>
  </si>
  <si>
    <t>KU (kWh)</t>
  </si>
  <si>
    <t>GWh CVR Avoided Energy</t>
  </si>
  <si>
    <t>KU CVR Avoided Energy (MWh)</t>
  </si>
  <si>
    <t>LGE CVR Avoided Energy (MWh)</t>
  </si>
  <si>
    <t>LGE (kWh)</t>
  </si>
  <si>
    <t>Studied Circuit Percent Energy Savings by Voltage Control Threshold</t>
  </si>
  <si>
    <t>CVR Avoided Energy Calculation by Scenario</t>
  </si>
  <si>
    <t>Avg.</t>
  </si>
  <si>
    <t>Aggregated 2019 Circuit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</si>
</sst>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5" fontId="0" fillId="0" borderId="0" xfId="1" applyNumberFormat="1" applyFont="1"/>
    <xf numFmtId="165" fontId="2" fillId="0" borderId="0" xfId="1" applyNumberFormat="1" applyFont="1"/>
    <xf numFmtId="9" fontId="2" fillId="0" borderId="0" xfId="3" applyFont="1"/>
    <xf numFmtId="43" fontId="0" fillId="0" borderId="0" xfId="0" applyNumberFormat="1"/>
    <xf numFmtId="44" fontId="2" fillId="0" borderId="0" xfId="2" applyNumberFormat="1" applyFont="1"/>
    <xf numFmtId="164" fontId="2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10" fontId="0" fillId="0" borderId="0" xfId="3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0" fontId="3" fillId="0" borderId="0" xfId="3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0" xfId="0" applyNumberFormat="1"/>
    <xf numFmtId="1" fontId="3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Font="1"/>
    <xf numFmtId="0" fontId="7" fillId="0" borderId="2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448A-E44C-4390-A646-1F98FA630466}">
  <dimension ref="A1:AH16"/>
  <sheetViews>
    <sheetView tabSelected="1" zoomScaleNormal="100" workbookViewId="0">
      <selection activeCell="J27" sqref="J27"/>
    </sheetView>
  </sheetViews>
  <sheetFormatPr defaultRowHeight="14.5" x14ac:dyDescent="0.35"/>
  <cols>
    <col min="1" max="1" width="11.81640625" bestFit="1" customWidth="1"/>
    <col min="3" max="3" width="35" customWidth="1"/>
    <col min="4" max="9" width="8.54296875" bestFit="1" customWidth="1"/>
    <col min="10" max="33" width="10" bestFit="1" customWidth="1"/>
  </cols>
  <sheetData>
    <row r="1" spans="1:34" x14ac:dyDescent="0.35">
      <c r="A1" s="31" t="s">
        <v>7</v>
      </c>
      <c r="B1" t="s">
        <v>8</v>
      </c>
      <c r="D1">
        <v>2021</v>
      </c>
      <c r="E1">
        <v>2022</v>
      </c>
      <c r="F1">
        <v>2023</v>
      </c>
      <c r="G1">
        <v>2024</v>
      </c>
      <c r="H1">
        <v>2025</v>
      </c>
      <c r="I1">
        <v>2026</v>
      </c>
      <c r="J1">
        <v>2027</v>
      </c>
      <c r="K1">
        <v>2028</v>
      </c>
      <c r="L1">
        <v>2029</v>
      </c>
      <c r="M1">
        <v>2030</v>
      </c>
      <c r="N1">
        <v>2031</v>
      </c>
      <c r="O1">
        <v>2032</v>
      </c>
      <c r="P1">
        <v>2033</v>
      </c>
      <c r="Q1">
        <v>2034</v>
      </c>
      <c r="R1">
        <v>2035</v>
      </c>
      <c r="S1">
        <v>2036</v>
      </c>
      <c r="T1">
        <v>2037</v>
      </c>
      <c r="U1">
        <v>2038</v>
      </c>
      <c r="V1">
        <v>2039</v>
      </c>
      <c r="W1">
        <v>2040</v>
      </c>
      <c r="X1">
        <v>2041</v>
      </c>
      <c r="Y1">
        <v>2042</v>
      </c>
      <c r="Z1">
        <v>2043</v>
      </c>
      <c r="AA1">
        <v>2044</v>
      </c>
      <c r="AB1">
        <v>2045</v>
      </c>
      <c r="AC1">
        <v>2046</v>
      </c>
      <c r="AD1">
        <v>2047</v>
      </c>
      <c r="AE1">
        <v>2048</v>
      </c>
      <c r="AF1">
        <v>2049</v>
      </c>
      <c r="AG1">
        <v>2050</v>
      </c>
    </row>
    <row r="2" spans="1:34" x14ac:dyDescent="0.35">
      <c r="A2" s="7" t="s">
        <v>12</v>
      </c>
      <c r="B2" s="8">
        <v>25</v>
      </c>
      <c r="C2" t="s">
        <v>15</v>
      </c>
      <c r="D2" s="2">
        <f>SUM('CVR Energy Savings Calculation'!$E$31:$F$31)*-1</f>
        <v>205000</v>
      </c>
      <c r="E2" s="2">
        <f>SUM('CVR Energy Savings Calculation'!$E$31:$F$31)*-1</f>
        <v>205000</v>
      </c>
      <c r="F2" s="2">
        <f>SUM('CVR Energy Savings Calculation'!$E$31:$F$31)*-1</f>
        <v>205000</v>
      </c>
      <c r="G2" s="2">
        <f>SUM('CVR Energy Savings Calculation'!$E$31:$F$31)*-1</f>
        <v>205000</v>
      </c>
      <c r="H2" s="2">
        <f>SUM('CVR Energy Savings Calculation'!$E$31:$F$31)*-1</f>
        <v>205000</v>
      </c>
      <c r="I2" s="2">
        <f>SUM('CVR Energy Savings Calculation'!$E$31:$F$31)*-1</f>
        <v>205000</v>
      </c>
      <c r="J2" s="2">
        <f>SUM('CVR Energy Savings Calculation'!$E$31:$F$31)*-1</f>
        <v>205000</v>
      </c>
      <c r="K2" s="2">
        <f>SUM('CVR Energy Savings Calculation'!$E$31:$F$31)*-1</f>
        <v>205000</v>
      </c>
      <c r="L2" s="2">
        <f>SUM('CVR Energy Savings Calculation'!$E$31:$F$31)*-1</f>
        <v>205000</v>
      </c>
      <c r="M2" s="2">
        <f>SUM('CVR Energy Savings Calculation'!$E$31:$F$31)*-1</f>
        <v>205000</v>
      </c>
      <c r="N2" s="2">
        <f>SUM('CVR Energy Savings Calculation'!$E$31:$F$31)*-1</f>
        <v>205000</v>
      </c>
      <c r="O2" s="2">
        <f>SUM('CVR Energy Savings Calculation'!$E$31:$F$31)*-1</f>
        <v>205000</v>
      </c>
      <c r="P2" s="2">
        <f>SUM('CVR Energy Savings Calculation'!$E$31:$F$31)*-1</f>
        <v>205000</v>
      </c>
      <c r="Q2" s="2">
        <f>SUM('CVR Energy Savings Calculation'!$E$31:$F$31)*-1</f>
        <v>205000</v>
      </c>
      <c r="R2" s="2">
        <f>SUM('CVR Energy Savings Calculation'!$E$31:$F$31)*-1</f>
        <v>205000</v>
      </c>
      <c r="S2" s="2">
        <f>SUM('CVR Energy Savings Calculation'!$E$31:$F$31)*-1</f>
        <v>205000</v>
      </c>
      <c r="T2" s="2">
        <f>SUM('CVR Energy Savings Calculation'!$E$31:$F$31)*-1</f>
        <v>205000</v>
      </c>
      <c r="U2" s="2">
        <f>SUM('CVR Energy Savings Calculation'!$E$31:$F$31)*-1</f>
        <v>205000</v>
      </c>
      <c r="V2" s="2">
        <f>SUM('CVR Energy Savings Calculation'!$E$31:$F$31)*-1</f>
        <v>205000</v>
      </c>
      <c r="W2" s="2">
        <f>SUM('CVR Energy Savings Calculation'!$E$31:$F$31)*-1</f>
        <v>205000</v>
      </c>
      <c r="X2" s="2">
        <f>SUM('CVR Energy Savings Calculation'!$E$31:$F$31)*-1</f>
        <v>205000</v>
      </c>
      <c r="Y2" s="2">
        <f>SUM('CVR Energy Savings Calculation'!$E$31:$F$31)*-1</f>
        <v>205000</v>
      </c>
      <c r="Z2" s="2">
        <f>SUM('CVR Energy Savings Calculation'!$E$31:$F$31)*-1</f>
        <v>205000</v>
      </c>
      <c r="AA2" s="2">
        <f>SUM('CVR Energy Savings Calculation'!$E$31:$F$31)*-1</f>
        <v>205000</v>
      </c>
      <c r="AB2" s="2">
        <f>SUM('CVR Energy Savings Calculation'!$E$31:$F$31)*-1</f>
        <v>205000</v>
      </c>
      <c r="AC2" s="2">
        <f>SUM('CVR Energy Savings Calculation'!$E$31:$F$31)*-1</f>
        <v>205000</v>
      </c>
      <c r="AD2" s="2">
        <f>SUM('CVR Energy Savings Calculation'!$E$31:$F$31)*-1</f>
        <v>205000</v>
      </c>
      <c r="AE2" s="2">
        <f>SUM('CVR Energy Savings Calculation'!$E$31:$F$31)*-1</f>
        <v>205000</v>
      </c>
      <c r="AF2" s="2">
        <f>SUM('CVR Energy Savings Calculation'!$E$31:$F$31)*-1</f>
        <v>205000</v>
      </c>
      <c r="AG2" s="2">
        <f>SUM('CVR Energy Savings Calculation'!$E$31:$F$31)*-1</f>
        <v>205000</v>
      </c>
    </row>
    <row r="3" spans="1:34" x14ac:dyDescent="0.35">
      <c r="B3" s="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4" x14ac:dyDescent="0.35">
      <c r="A4" t="s">
        <v>7</v>
      </c>
      <c r="B4" s="9" t="s">
        <v>8</v>
      </c>
      <c r="D4">
        <v>2021</v>
      </c>
      <c r="E4">
        <v>2022</v>
      </c>
      <c r="F4">
        <v>2023</v>
      </c>
      <c r="G4">
        <v>2024</v>
      </c>
      <c r="H4">
        <v>2025</v>
      </c>
      <c r="I4">
        <v>2026</v>
      </c>
      <c r="J4">
        <v>2027</v>
      </c>
      <c r="K4">
        <v>2028</v>
      </c>
      <c r="L4">
        <v>2029</v>
      </c>
      <c r="M4">
        <v>2030</v>
      </c>
      <c r="N4">
        <v>2031</v>
      </c>
      <c r="O4">
        <v>2032</v>
      </c>
      <c r="P4">
        <v>2033</v>
      </c>
      <c r="Q4">
        <v>2034</v>
      </c>
      <c r="R4">
        <v>2035</v>
      </c>
      <c r="S4">
        <v>2036</v>
      </c>
      <c r="T4">
        <v>2037</v>
      </c>
      <c r="U4">
        <v>2038</v>
      </c>
      <c r="V4">
        <v>2039</v>
      </c>
      <c r="W4">
        <v>2040</v>
      </c>
      <c r="X4">
        <v>2041</v>
      </c>
      <c r="Y4">
        <v>2042</v>
      </c>
      <c r="Z4">
        <v>2043</v>
      </c>
      <c r="AA4">
        <v>2044</v>
      </c>
      <c r="AB4">
        <v>2045</v>
      </c>
      <c r="AC4">
        <v>2046</v>
      </c>
      <c r="AD4">
        <v>2047</v>
      </c>
      <c r="AE4">
        <v>2048</v>
      </c>
      <c r="AF4">
        <v>2049</v>
      </c>
      <c r="AG4">
        <v>2050</v>
      </c>
    </row>
    <row r="5" spans="1:34" x14ac:dyDescent="0.35">
      <c r="A5" s="7" t="s">
        <v>11</v>
      </c>
      <c r="B5" s="8" t="s">
        <v>13</v>
      </c>
      <c r="C5" t="s">
        <v>5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0.2</v>
      </c>
      <c r="J5" s="3">
        <v>0.4</v>
      </c>
      <c r="K5" s="3">
        <v>0.60000000000000009</v>
      </c>
      <c r="L5" s="3">
        <v>0.8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1</v>
      </c>
      <c r="AD5" s="3">
        <v>1</v>
      </c>
      <c r="AE5" s="3">
        <v>1</v>
      </c>
      <c r="AF5" s="3">
        <v>1</v>
      </c>
      <c r="AG5" s="3">
        <v>1</v>
      </c>
    </row>
    <row r="6" spans="1:34" x14ac:dyDescent="0.35">
      <c r="B6" s="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x14ac:dyDescent="0.35">
      <c r="B7" s="9"/>
      <c r="D7">
        <v>2021</v>
      </c>
      <c r="E7">
        <v>2022</v>
      </c>
      <c r="F7">
        <v>2023</v>
      </c>
      <c r="G7">
        <v>2024</v>
      </c>
      <c r="H7">
        <v>2025</v>
      </c>
      <c r="I7">
        <v>2026</v>
      </c>
      <c r="J7">
        <v>2027</v>
      </c>
      <c r="K7">
        <v>2028</v>
      </c>
      <c r="L7">
        <v>2029</v>
      </c>
      <c r="M7">
        <v>2030</v>
      </c>
      <c r="N7">
        <v>2031</v>
      </c>
      <c r="O7">
        <v>2032</v>
      </c>
      <c r="P7">
        <v>2033</v>
      </c>
      <c r="Q7">
        <v>2034</v>
      </c>
      <c r="R7">
        <v>2035</v>
      </c>
      <c r="S7">
        <v>2036</v>
      </c>
      <c r="T7">
        <v>2037</v>
      </c>
      <c r="U7">
        <v>2038</v>
      </c>
      <c r="V7">
        <v>2039</v>
      </c>
      <c r="W7">
        <v>2040</v>
      </c>
      <c r="X7">
        <v>2041</v>
      </c>
      <c r="Y7">
        <v>2042</v>
      </c>
      <c r="Z7">
        <v>2043</v>
      </c>
      <c r="AA7">
        <v>2044</v>
      </c>
      <c r="AB7">
        <v>2045</v>
      </c>
      <c r="AC7">
        <v>2046</v>
      </c>
      <c r="AD7">
        <v>2047</v>
      </c>
      <c r="AE7">
        <v>2048</v>
      </c>
      <c r="AF7">
        <v>2049</v>
      </c>
      <c r="AG7">
        <v>2050</v>
      </c>
    </row>
    <row r="8" spans="1:34" x14ac:dyDescent="0.35">
      <c r="B8" s="9"/>
      <c r="C8" t="s">
        <v>6</v>
      </c>
      <c r="D8" s="1">
        <f t="shared" ref="D8:AG8" si="0">D2*D5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41000</v>
      </c>
      <c r="J8" s="1">
        <f t="shared" si="0"/>
        <v>82000</v>
      </c>
      <c r="K8" s="1">
        <f t="shared" si="0"/>
        <v>123000.00000000001</v>
      </c>
      <c r="L8" s="1">
        <f t="shared" si="0"/>
        <v>164000</v>
      </c>
      <c r="M8" s="1">
        <f t="shared" si="0"/>
        <v>205000</v>
      </c>
      <c r="N8" s="1">
        <f t="shared" si="0"/>
        <v>205000</v>
      </c>
      <c r="O8" s="1">
        <f t="shared" si="0"/>
        <v>205000</v>
      </c>
      <c r="P8" s="1">
        <f t="shared" si="0"/>
        <v>205000</v>
      </c>
      <c r="Q8" s="1">
        <f t="shared" si="0"/>
        <v>205000</v>
      </c>
      <c r="R8" s="1">
        <f t="shared" si="0"/>
        <v>205000</v>
      </c>
      <c r="S8" s="1">
        <f t="shared" si="0"/>
        <v>205000</v>
      </c>
      <c r="T8" s="1">
        <f t="shared" si="0"/>
        <v>205000</v>
      </c>
      <c r="U8" s="1">
        <f t="shared" si="0"/>
        <v>205000</v>
      </c>
      <c r="V8" s="1">
        <f t="shared" si="0"/>
        <v>205000</v>
      </c>
      <c r="W8" s="1">
        <f t="shared" si="0"/>
        <v>205000</v>
      </c>
      <c r="X8" s="1">
        <f t="shared" si="0"/>
        <v>205000</v>
      </c>
      <c r="Y8" s="1">
        <f t="shared" si="0"/>
        <v>205000</v>
      </c>
      <c r="Z8" s="1">
        <f t="shared" si="0"/>
        <v>205000</v>
      </c>
      <c r="AA8" s="1">
        <f t="shared" si="0"/>
        <v>205000</v>
      </c>
      <c r="AB8" s="1">
        <f t="shared" si="0"/>
        <v>205000</v>
      </c>
      <c r="AC8" s="1">
        <f t="shared" si="0"/>
        <v>205000</v>
      </c>
      <c r="AD8" s="1">
        <f t="shared" si="0"/>
        <v>205000</v>
      </c>
      <c r="AE8" s="1">
        <f t="shared" si="0"/>
        <v>205000</v>
      </c>
      <c r="AF8" s="1">
        <f t="shared" si="0"/>
        <v>205000</v>
      </c>
      <c r="AG8" s="1">
        <f t="shared" si="0"/>
        <v>205000</v>
      </c>
      <c r="AH8" s="4"/>
    </row>
    <row r="9" spans="1:34" x14ac:dyDescent="0.35">
      <c r="B9" s="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4"/>
    </row>
    <row r="10" spans="1:34" x14ac:dyDescent="0.35">
      <c r="A10" t="s">
        <v>7</v>
      </c>
      <c r="B10" s="9" t="s">
        <v>8</v>
      </c>
      <c r="C10" t="s">
        <v>3</v>
      </c>
      <c r="D10">
        <v>2021</v>
      </c>
      <c r="E10">
        <v>2022</v>
      </c>
      <c r="F10">
        <v>2023</v>
      </c>
      <c r="G10">
        <v>2024</v>
      </c>
      <c r="H10">
        <v>2025</v>
      </c>
      <c r="I10">
        <v>2026</v>
      </c>
      <c r="J10">
        <v>2027</v>
      </c>
      <c r="K10">
        <v>2028</v>
      </c>
      <c r="L10">
        <v>2029</v>
      </c>
      <c r="M10">
        <v>2030</v>
      </c>
      <c r="N10">
        <v>2031</v>
      </c>
      <c r="O10">
        <v>2032</v>
      </c>
      <c r="P10">
        <v>2033</v>
      </c>
      <c r="Q10">
        <v>2034</v>
      </c>
      <c r="R10">
        <v>2035</v>
      </c>
      <c r="S10">
        <v>2036</v>
      </c>
      <c r="T10">
        <v>2037</v>
      </c>
      <c r="U10">
        <v>2038</v>
      </c>
      <c r="V10">
        <v>2039</v>
      </c>
      <c r="W10">
        <v>2040</v>
      </c>
      <c r="X10">
        <v>2041</v>
      </c>
      <c r="Y10">
        <v>2042</v>
      </c>
      <c r="Z10">
        <v>2043</v>
      </c>
      <c r="AA10">
        <v>2044</v>
      </c>
      <c r="AB10">
        <v>2045</v>
      </c>
      <c r="AC10">
        <v>2046</v>
      </c>
      <c r="AD10">
        <v>2047</v>
      </c>
      <c r="AE10">
        <v>2048</v>
      </c>
      <c r="AF10">
        <v>2049</v>
      </c>
      <c r="AG10">
        <v>2050</v>
      </c>
    </row>
    <row r="11" spans="1:34" x14ac:dyDescent="0.35">
      <c r="A11" s="7" t="s">
        <v>10</v>
      </c>
      <c r="B11" s="8">
        <v>37</v>
      </c>
      <c r="C11" t="s">
        <v>0</v>
      </c>
      <c r="D11" s="5">
        <v>19.854805936073021</v>
      </c>
      <c r="E11" s="5">
        <v>19.918767123287541</v>
      </c>
      <c r="F11" s="5">
        <v>19.703618721461226</v>
      </c>
      <c r="G11" s="5">
        <v>19.582798269580966</v>
      </c>
      <c r="H11" s="5">
        <v>19.362488584474907</v>
      </c>
      <c r="I11" s="5">
        <v>19.203949771689551</v>
      </c>
      <c r="J11" s="5">
        <v>19.68311643835624</v>
      </c>
      <c r="K11" s="5">
        <v>19.577470400728608</v>
      </c>
      <c r="L11" s="5">
        <v>19.579920091324091</v>
      </c>
      <c r="M11" s="5">
        <v>19.443573059360524</v>
      </c>
      <c r="N11" s="5">
        <v>19.650045662100688</v>
      </c>
      <c r="O11" s="5">
        <v>20.012454462659452</v>
      </c>
      <c r="P11" s="5">
        <v>20.527636986301445</v>
      </c>
      <c r="Q11" s="5">
        <v>19.301712328767096</v>
      </c>
      <c r="R11" s="5">
        <v>19.318824200913376</v>
      </c>
      <c r="S11" s="5">
        <v>19.307046903460787</v>
      </c>
      <c r="T11" s="5">
        <v>17.61494292237434</v>
      </c>
      <c r="U11" s="5">
        <v>16.815753424657554</v>
      </c>
      <c r="V11" s="5">
        <v>15.388173515981668</v>
      </c>
      <c r="W11" s="5">
        <v>14.628847905282313</v>
      </c>
      <c r="X11" s="5">
        <v>14.437237442922266</v>
      </c>
      <c r="Y11" s="5">
        <v>14.426849315068575</v>
      </c>
      <c r="Z11" s="5">
        <v>14.671598173516188</v>
      </c>
      <c r="AA11" s="5">
        <v>14.831762295081758</v>
      </c>
      <c r="AB11" s="5">
        <v>15.070034246575378</v>
      </c>
      <c r="AC11" s="5">
        <v>15.341027397260167</v>
      </c>
      <c r="AD11" s="5">
        <v>15.42334474885876</v>
      </c>
      <c r="AE11" s="5">
        <v>15.64723360655724</v>
      </c>
      <c r="AF11" s="5">
        <v>15.825182648401906</v>
      </c>
      <c r="AG11" s="5">
        <v>15.896210045662013</v>
      </c>
    </row>
    <row r="12" spans="1:34" x14ac:dyDescent="0.35">
      <c r="A12" s="7" t="s">
        <v>10</v>
      </c>
      <c r="B12" s="8">
        <v>38</v>
      </c>
      <c r="C12" t="s">
        <v>1</v>
      </c>
      <c r="D12" s="5">
        <v>20.105970319634839</v>
      </c>
      <c r="E12" s="5">
        <v>20.217054794520603</v>
      </c>
      <c r="F12" s="5">
        <v>20.211164383561723</v>
      </c>
      <c r="G12" s="5">
        <v>20.65691029143909</v>
      </c>
      <c r="H12" s="5">
        <v>20.682020547945132</v>
      </c>
      <c r="I12" s="5">
        <v>20.733424657534407</v>
      </c>
      <c r="J12" s="5">
        <v>21.338641552511522</v>
      </c>
      <c r="K12" s="5">
        <v>21.505669398907074</v>
      </c>
      <c r="L12" s="5">
        <v>21.678378995433736</v>
      </c>
      <c r="M12" s="5">
        <v>21.927340182648368</v>
      </c>
      <c r="N12" s="5">
        <v>22.374680365296864</v>
      </c>
      <c r="O12" s="5">
        <v>22.835507741347914</v>
      </c>
      <c r="P12" s="5">
        <v>23.506803652968138</v>
      </c>
      <c r="Q12" s="5">
        <v>23.059965753424702</v>
      </c>
      <c r="R12" s="5">
        <v>23.547363013698828</v>
      </c>
      <c r="S12" s="5">
        <v>23.861190801457074</v>
      </c>
      <c r="T12" s="5">
        <v>22.769417808219448</v>
      </c>
      <c r="U12" s="5">
        <v>22.470468036529997</v>
      </c>
      <c r="V12" s="5">
        <v>22.614086757990954</v>
      </c>
      <c r="W12" s="5">
        <v>23.033458561020041</v>
      </c>
      <c r="X12" s="5">
        <v>23.139486301369939</v>
      </c>
      <c r="Y12" s="5">
        <v>23.487111872146055</v>
      </c>
      <c r="Z12" s="5">
        <v>23.962043378994743</v>
      </c>
      <c r="AA12" s="5">
        <v>24.350922131147712</v>
      </c>
      <c r="AB12" s="5">
        <v>24.938082191780467</v>
      </c>
      <c r="AC12" s="5">
        <v>25.513378995433829</v>
      </c>
      <c r="AD12" s="5">
        <v>25.88936073059368</v>
      </c>
      <c r="AE12" s="5">
        <v>26.428882058287584</v>
      </c>
      <c r="AF12" s="5">
        <v>26.842602739726392</v>
      </c>
      <c r="AG12" s="5">
        <v>27.147876712328465</v>
      </c>
    </row>
    <row r="13" spans="1:34" x14ac:dyDescent="0.35">
      <c r="A13" s="7" t="s">
        <v>10</v>
      </c>
      <c r="B13" s="8">
        <v>39</v>
      </c>
      <c r="C13" t="s">
        <v>2</v>
      </c>
      <c r="D13" s="5">
        <v>20.282865296803639</v>
      </c>
      <c r="E13" s="5">
        <v>20.475867579908513</v>
      </c>
      <c r="F13" s="5">
        <v>20.844999999999924</v>
      </c>
      <c r="G13" s="5">
        <v>21.777083333333259</v>
      </c>
      <c r="H13" s="5">
        <v>22.323207762557065</v>
      </c>
      <c r="I13" s="5">
        <v>22.556952054794273</v>
      </c>
      <c r="J13" s="5">
        <v>23.222694063926891</v>
      </c>
      <c r="K13" s="5">
        <v>23.495537340619169</v>
      </c>
      <c r="L13" s="5">
        <v>23.668869863013626</v>
      </c>
      <c r="M13" s="5">
        <v>24.172077625570523</v>
      </c>
      <c r="N13" s="5">
        <v>24.652705479452159</v>
      </c>
      <c r="O13" s="5">
        <v>25.286691712203666</v>
      </c>
      <c r="P13" s="5">
        <v>26.267945205479613</v>
      </c>
      <c r="Q13" s="5">
        <v>26.461735159817259</v>
      </c>
      <c r="R13" s="5">
        <v>27.502009132420241</v>
      </c>
      <c r="S13" s="5">
        <v>28.10193533697618</v>
      </c>
      <c r="T13" s="5">
        <v>28.303299086758248</v>
      </c>
      <c r="U13" s="5">
        <v>29.149440639269312</v>
      </c>
      <c r="V13" s="5">
        <v>29.881015981735004</v>
      </c>
      <c r="W13" s="5">
        <v>30.837522768670077</v>
      </c>
      <c r="X13" s="5">
        <v>31.297739726027636</v>
      </c>
      <c r="Y13" s="5">
        <v>32.045114155251213</v>
      </c>
      <c r="Z13" s="5">
        <v>32.883926940639547</v>
      </c>
      <c r="AA13" s="5">
        <v>33.716347905282433</v>
      </c>
      <c r="AB13" s="5">
        <v>34.739178082191863</v>
      </c>
      <c r="AC13" s="5">
        <v>35.754611872146754</v>
      </c>
      <c r="AD13" s="5">
        <v>36.45687214611872</v>
      </c>
      <c r="AE13" s="5">
        <v>37.402242714025498</v>
      </c>
      <c r="AF13" s="5">
        <v>38.262785388127213</v>
      </c>
      <c r="AG13" s="5">
        <v>38.955091324201234</v>
      </c>
    </row>
    <row r="14" spans="1:34" x14ac:dyDescent="0.35">
      <c r="B14" s="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4" x14ac:dyDescent="0.35">
      <c r="A15" t="s">
        <v>7</v>
      </c>
      <c r="B15" s="9" t="s">
        <v>8</v>
      </c>
      <c r="D15">
        <v>2021</v>
      </c>
      <c r="E15">
        <v>2022</v>
      </c>
      <c r="F15">
        <v>2023</v>
      </c>
      <c r="G15">
        <v>2024</v>
      </c>
      <c r="H15">
        <v>2025</v>
      </c>
      <c r="I15">
        <v>2026</v>
      </c>
      <c r="J15">
        <v>2027</v>
      </c>
      <c r="K15">
        <v>2028</v>
      </c>
      <c r="L15">
        <v>2029</v>
      </c>
      <c r="M15">
        <v>2030</v>
      </c>
      <c r="N15">
        <v>2031</v>
      </c>
      <c r="O15">
        <v>2032</v>
      </c>
      <c r="P15">
        <v>2033</v>
      </c>
      <c r="Q15">
        <v>2034</v>
      </c>
      <c r="R15">
        <v>2035</v>
      </c>
      <c r="S15">
        <v>2036</v>
      </c>
      <c r="T15">
        <v>2037</v>
      </c>
      <c r="U15">
        <v>2038</v>
      </c>
      <c r="V15">
        <v>2039</v>
      </c>
      <c r="W15">
        <v>2040</v>
      </c>
      <c r="X15">
        <v>2041</v>
      </c>
      <c r="Y15">
        <v>2042</v>
      </c>
      <c r="Z15">
        <v>2043</v>
      </c>
      <c r="AA15">
        <v>2044</v>
      </c>
      <c r="AB15">
        <v>2045</v>
      </c>
      <c r="AC15">
        <v>2046</v>
      </c>
      <c r="AD15">
        <v>2047</v>
      </c>
      <c r="AE15">
        <v>2048</v>
      </c>
      <c r="AF15">
        <v>2049</v>
      </c>
      <c r="AG15">
        <v>2050</v>
      </c>
    </row>
    <row r="16" spans="1:34" x14ac:dyDescent="0.35">
      <c r="A16" s="7" t="s">
        <v>9</v>
      </c>
      <c r="B16" s="8" t="s">
        <v>14</v>
      </c>
      <c r="C16" t="s">
        <v>4</v>
      </c>
      <c r="D16" s="1">
        <f t="shared" ref="D16:AG16" si="1">D8*D$12</f>
        <v>0</v>
      </c>
      <c r="E16" s="1">
        <f t="shared" si="1"/>
        <v>0</v>
      </c>
      <c r="F16" s="1">
        <f t="shared" si="1"/>
        <v>0</v>
      </c>
      <c r="G16" s="1">
        <f t="shared" si="1"/>
        <v>0</v>
      </c>
      <c r="H16" s="1">
        <f t="shared" si="1"/>
        <v>0</v>
      </c>
      <c r="I16" s="1">
        <f t="shared" si="1"/>
        <v>850070.41095891071</v>
      </c>
      <c r="J16" s="1">
        <f t="shared" si="1"/>
        <v>1749768.6073059449</v>
      </c>
      <c r="K16" s="1">
        <f t="shared" si="1"/>
        <v>2645197.3360655704</v>
      </c>
      <c r="L16" s="1">
        <f t="shared" si="1"/>
        <v>3555254.1552511328</v>
      </c>
      <c r="M16" s="1">
        <f t="shared" si="1"/>
        <v>4495104.7374429153</v>
      </c>
      <c r="N16" s="1">
        <f t="shared" si="1"/>
        <v>4586809.4748858577</v>
      </c>
      <c r="O16" s="1">
        <f t="shared" si="1"/>
        <v>4681279.0869763223</v>
      </c>
      <c r="P16" s="1">
        <f t="shared" si="1"/>
        <v>4818894.7488584686</v>
      </c>
      <c r="Q16" s="1">
        <f t="shared" si="1"/>
        <v>4727292.9794520643</v>
      </c>
      <c r="R16" s="1">
        <f t="shared" si="1"/>
        <v>4827209.4178082598</v>
      </c>
      <c r="S16" s="1">
        <f t="shared" si="1"/>
        <v>4891544.1142987004</v>
      </c>
      <c r="T16" s="1">
        <f t="shared" si="1"/>
        <v>4667730.6506849872</v>
      </c>
      <c r="U16" s="1">
        <f t="shared" si="1"/>
        <v>4606445.9474886497</v>
      </c>
      <c r="V16" s="1">
        <f t="shared" si="1"/>
        <v>4635887.7853881456</v>
      </c>
      <c r="W16" s="1">
        <f t="shared" si="1"/>
        <v>4721859.0050091082</v>
      </c>
      <c r="X16" s="1">
        <f t="shared" si="1"/>
        <v>4743594.6917808373</v>
      </c>
      <c r="Y16" s="1">
        <f t="shared" si="1"/>
        <v>4814857.9337899415</v>
      </c>
      <c r="Z16" s="1">
        <f t="shared" si="1"/>
        <v>4912218.8926939219</v>
      </c>
      <c r="AA16" s="1">
        <f t="shared" si="1"/>
        <v>4991939.0368852811</v>
      </c>
      <c r="AB16" s="1">
        <f t="shared" si="1"/>
        <v>5112306.849314996</v>
      </c>
      <c r="AC16" s="1">
        <f t="shared" si="1"/>
        <v>5230242.6940639345</v>
      </c>
      <c r="AD16" s="1">
        <f t="shared" si="1"/>
        <v>5307318.9497717042</v>
      </c>
      <c r="AE16" s="1">
        <f t="shared" si="1"/>
        <v>5417920.8219489548</v>
      </c>
      <c r="AF16" s="1">
        <f t="shared" si="1"/>
        <v>5502733.5616439106</v>
      </c>
      <c r="AG16" s="1">
        <f t="shared" si="1"/>
        <v>5565314.726027335</v>
      </c>
    </row>
  </sheetData>
  <pageMargins left="1" right="1" top="1" bottom="1.75" header="0.5" footer="0.5"/>
  <pageSetup orientation="landscape" r:id="rId1"/>
  <headerFooter scaleWithDoc="0">
    <oddFooter xml:space="preserve">&amp;R&amp;"Times New Roman,Bold"&amp;12 Case Nos. 2020-00349 and 2020-00350
Attachment to Response to AG-KIUC-2 Question No. 73(a)
Page &amp;P of &amp;N
Wolfe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B3EB4-8E73-4E40-BBC4-60C3B6A041CF}">
  <dimension ref="A1:N43"/>
  <sheetViews>
    <sheetView showGridLines="0" zoomScaleNormal="100" workbookViewId="0"/>
  </sheetViews>
  <sheetFormatPr defaultRowHeight="14.5" x14ac:dyDescent="0.35"/>
  <cols>
    <col min="1" max="6" width="14.26953125" customWidth="1"/>
    <col min="12" max="17" width="10.36328125" customWidth="1"/>
  </cols>
  <sheetData>
    <row r="1" spans="1:4" ht="21" x14ac:dyDescent="0.5">
      <c r="A1" s="33" t="s">
        <v>434</v>
      </c>
      <c r="B1" s="28"/>
      <c r="C1" s="28"/>
      <c r="D1" s="28"/>
    </row>
    <row r="2" spans="1:4" x14ac:dyDescent="0.35">
      <c r="A2" s="10"/>
      <c r="B2" s="10">
        <v>116</v>
      </c>
      <c r="C2" s="10">
        <v>117</v>
      </c>
      <c r="D2" s="10">
        <v>118</v>
      </c>
    </row>
    <row r="3" spans="1:4" x14ac:dyDescent="0.35">
      <c r="A3" s="10" t="s">
        <v>58</v>
      </c>
      <c r="B3" s="11">
        <v>-8.4424207930183792E-3</v>
      </c>
      <c r="C3" s="11">
        <v>-1.9446025422120705E-3</v>
      </c>
      <c r="D3" s="11">
        <v>0</v>
      </c>
    </row>
    <row r="4" spans="1:4" x14ac:dyDescent="0.35">
      <c r="A4" s="10" t="s">
        <v>60</v>
      </c>
      <c r="B4" s="11">
        <v>-1.974461382685494E-2</v>
      </c>
      <c r="C4" s="11">
        <v>-1.344433818979579E-2</v>
      </c>
      <c r="D4" s="11">
        <v>-7.1159363222140781E-3</v>
      </c>
    </row>
    <row r="5" spans="1:4" x14ac:dyDescent="0.35">
      <c r="A5" s="10" t="s">
        <v>63</v>
      </c>
      <c r="B5" s="11">
        <v>-2.7684061169793439E-2</v>
      </c>
      <c r="C5" s="11">
        <v>-2.1425193126280939E-2</v>
      </c>
      <c r="D5" s="11">
        <v>-1.5197855904146296E-2</v>
      </c>
    </row>
    <row r="6" spans="1:4" x14ac:dyDescent="0.35">
      <c r="A6" s="10" t="s">
        <v>77</v>
      </c>
      <c r="B6" s="11">
        <v>-2.6827534967858668E-2</v>
      </c>
      <c r="C6" s="11">
        <v>-2.0593080724876422E-2</v>
      </c>
      <c r="D6" s="11">
        <v>-1.4326323610168945E-2</v>
      </c>
    </row>
    <row r="7" spans="1:4" x14ac:dyDescent="0.35">
      <c r="A7" s="10" t="s">
        <v>82</v>
      </c>
      <c r="B7" s="11">
        <v>-2.5074586384594533E-2</v>
      </c>
      <c r="C7" s="11">
        <v>-1.8850013561160839E-2</v>
      </c>
      <c r="D7" s="11">
        <v>-1.2584757255221068E-2</v>
      </c>
    </row>
    <row r="8" spans="1:4" x14ac:dyDescent="0.35">
      <c r="A8" s="10" t="s">
        <v>84</v>
      </c>
      <c r="B8" s="11">
        <v>-3.5142380986885047E-2</v>
      </c>
      <c r="C8" s="11">
        <v>-2.9055865516991519E-2</v>
      </c>
      <c r="D8" s="11">
        <v>-2.2860662270849985E-2</v>
      </c>
    </row>
    <row r="9" spans="1:4" x14ac:dyDescent="0.35">
      <c r="A9" s="10" t="s">
        <v>81</v>
      </c>
      <c r="B9" s="11">
        <v>-2.5457393834275144E-2</v>
      </c>
      <c r="C9" s="11">
        <v>-1.9246908745034375E-2</v>
      </c>
      <c r="D9" s="11">
        <v>-1.3064398813853295E-2</v>
      </c>
    </row>
    <row r="10" spans="1:4" x14ac:dyDescent="0.35">
      <c r="A10" s="10" t="s">
        <v>85</v>
      </c>
      <c r="B10" s="11">
        <v>-1.6233187056263199E-2</v>
      </c>
      <c r="C10" s="11">
        <v>-9.8291055692318885E-3</v>
      </c>
      <c r="D10" s="11">
        <v>-3.5855720860537565E-3</v>
      </c>
    </row>
    <row r="11" spans="1:4" x14ac:dyDescent="0.35">
      <c r="A11" s="10" t="s">
        <v>150</v>
      </c>
      <c r="B11" s="11">
        <v>-4.1035800198103878E-2</v>
      </c>
      <c r="C11" s="11">
        <v>-3.5021932927692068E-2</v>
      </c>
      <c r="D11" s="11">
        <v>-2.8654308759020752E-2</v>
      </c>
    </row>
    <row r="12" spans="1:4" x14ac:dyDescent="0.35">
      <c r="A12" s="10" t="s">
        <v>152</v>
      </c>
      <c r="B12" s="11">
        <v>-2.6846089150546648E-2</v>
      </c>
      <c r="C12" s="11">
        <v>-2.0588730025231261E-2</v>
      </c>
      <c r="D12" s="11">
        <v>-1.436501261564338E-2</v>
      </c>
    </row>
    <row r="13" spans="1:4" x14ac:dyDescent="0.35">
      <c r="A13" s="10" t="s">
        <v>153</v>
      </c>
      <c r="B13" s="11">
        <v>-3.5104117983071115E-2</v>
      </c>
      <c r="C13" s="11">
        <v>-2.8872617749389817E-2</v>
      </c>
      <c r="D13" s="11">
        <v>-2.2744975852936555E-2</v>
      </c>
    </row>
    <row r="14" spans="1:4" ht="15" thickBot="1" x14ac:dyDescent="0.4">
      <c r="A14" s="12" t="s">
        <v>154</v>
      </c>
      <c r="B14" s="13">
        <v>-2.6207161370836118E-2</v>
      </c>
      <c r="C14" s="13">
        <v>-2.0159354900643189E-2</v>
      </c>
      <c r="D14" s="13">
        <v>-1.3823557646155282E-2</v>
      </c>
    </row>
    <row r="15" spans="1:4" ht="15" thickTop="1" x14ac:dyDescent="0.35">
      <c r="A15" s="14" t="s">
        <v>436</v>
      </c>
      <c r="B15" s="14">
        <f>AVERAGE(B3:B14)</f>
        <v>-2.6149945643508424E-2</v>
      </c>
      <c r="C15" s="14">
        <f t="shared" ref="C15:D15" si="0">AVERAGE(C3:C14)</f>
        <v>-1.9919311964878349E-2</v>
      </c>
      <c r="D15" s="14">
        <f t="shared" si="0"/>
        <v>-1.4026946761355283E-2</v>
      </c>
    </row>
    <row r="18" spans="1:14" x14ac:dyDescent="0.35">
      <c r="A18" s="14"/>
      <c r="B18" s="14"/>
      <c r="C18" s="14"/>
      <c r="D18" s="14"/>
    </row>
    <row r="20" spans="1:14" ht="21" x14ac:dyDescent="0.5">
      <c r="A20" s="29" t="s">
        <v>437</v>
      </c>
      <c r="B20" s="29"/>
      <c r="C20" s="29"/>
      <c r="N20" s="4"/>
    </row>
    <row r="21" spans="1:14" x14ac:dyDescent="0.35">
      <c r="A21" s="23" t="s">
        <v>429</v>
      </c>
      <c r="B21" s="19">
        <f>SUMIF('CVR Circuit Data'!$B$2:$B$405,LEFT('CVR Energy Savings Calculation'!A21,2),'CVR Circuit Data'!$E$2:$E$405)</f>
        <v>4471584006.808588</v>
      </c>
      <c r="N21" s="4"/>
    </row>
    <row r="22" spans="1:14" ht="15" thickBot="1" x14ac:dyDescent="0.4">
      <c r="A22" s="24" t="s">
        <v>433</v>
      </c>
      <c r="B22" s="21">
        <f>SUMIF('CVR Circuit Data'!$B$2:$B$405,LEFT('CVR Energy Savings Calculation'!A22,3),'CVR Circuit Data'!$E$2:$E$405)</f>
        <v>5912140229.7712755</v>
      </c>
      <c r="N22" s="4"/>
    </row>
    <row r="23" spans="1:14" ht="15" thickTop="1" x14ac:dyDescent="0.35">
      <c r="A23" s="10" t="s">
        <v>428</v>
      </c>
      <c r="B23" s="20">
        <f>ROUND(SUM(B21:B22)/1000000,1)</f>
        <v>10383.700000000001</v>
      </c>
      <c r="N23" s="4"/>
    </row>
    <row r="24" spans="1:14" x14ac:dyDescent="0.35">
      <c r="A24" s="10"/>
      <c r="B24" s="20"/>
      <c r="N24" s="4"/>
    </row>
    <row r="25" spans="1:14" x14ac:dyDescent="0.35">
      <c r="A25" s="10"/>
      <c r="B25" s="20"/>
      <c r="N25" s="4"/>
    </row>
    <row r="26" spans="1:14" x14ac:dyDescent="0.35">
      <c r="A26" s="10"/>
      <c r="B26" s="20"/>
      <c r="N26" s="4"/>
    </row>
    <row r="28" spans="1:14" ht="21" x14ac:dyDescent="0.5">
      <c r="A28" s="30" t="s">
        <v>435</v>
      </c>
      <c r="B28" s="30"/>
      <c r="C28" s="30"/>
      <c r="D28" s="30"/>
      <c r="E28" s="30"/>
      <c r="F28" s="30"/>
    </row>
    <row r="29" spans="1:14" ht="43.5" x14ac:dyDescent="0.35">
      <c r="A29" s="15" t="s">
        <v>417</v>
      </c>
      <c r="B29" s="15" t="s">
        <v>418</v>
      </c>
      <c r="C29" s="15" t="s">
        <v>430</v>
      </c>
      <c r="D29" s="15" t="s">
        <v>419</v>
      </c>
      <c r="E29" s="15" t="s">
        <v>431</v>
      </c>
      <c r="F29" s="15" t="s">
        <v>432</v>
      </c>
    </row>
    <row r="30" spans="1:14" x14ac:dyDescent="0.35">
      <c r="A30" s="16" t="s">
        <v>420</v>
      </c>
      <c r="B30" s="16">
        <v>116</v>
      </c>
      <c r="C30" s="17">
        <f>ROUND(($B$23*D30)/5,0)*5</f>
        <v>-270</v>
      </c>
      <c r="D30" s="18">
        <f>INDEX($B$15:$D$15,1,MATCH(B30,$B$2:$D$2,0))</f>
        <v>-2.6149945643508424E-2</v>
      </c>
      <c r="E30" s="20">
        <f>ROUND(($B$21/SUM($B$21:$B$22)*C30),0)*1000</f>
        <v>-116000</v>
      </c>
      <c r="F30" s="20">
        <f>ROUND($B$22/SUM($B$21:$B$22)*C30,0)*1000</f>
        <v>-154000</v>
      </c>
    </row>
    <row r="31" spans="1:14" x14ac:dyDescent="0.35">
      <c r="A31" s="16" t="s">
        <v>421</v>
      </c>
      <c r="B31" s="16">
        <v>117</v>
      </c>
      <c r="C31" s="17">
        <f>ROUND(($B$23*D31)/5,0)*5</f>
        <v>-205</v>
      </c>
      <c r="D31" s="18">
        <f>INDEX($B$15:$D$15,1,MATCH(B31,$B$2:$D$2,0))</f>
        <v>-1.9919311964878349E-2</v>
      </c>
      <c r="E31" s="20">
        <f>ROUND(($B$21/SUM($B$21:$B$22)*C31),0)*1000</f>
        <v>-88000</v>
      </c>
      <c r="F31" s="20">
        <f>ROUND($B$22/SUM($B$21:$B$22)*C31,0)*1000</f>
        <v>-117000</v>
      </c>
    </row>
    <row r="32" spans="1:14" x14ac:dyDescent="0.35">
      <c r="A32" s="16" t="s">
        <v>422</v>
      </c>
      <c r="B32" s="16">
        <v>118</v>
      </c>
      <c r="C32" s="17">
        <f>ROUND(($B$23*D32)/5,0)*5</f>
        <v>-145</v>
      </c>
      <c r="D32" s="18">
        <f>INDEX($B$15:$D$15,1,MATCH(B32,$B$2:$D$2,0))</f>
        <v>-1.4026946761355283E-2</v>
      </c>
      <c r="E32" s="20">
        <f>ROUND(($B$21/SUM($B$21:$B$22)*C32),0)*1000</f>
        <v>-62000</v>
      </c>
      <c r="F32" s="20">
        <f>ROUND($B$22/SUM($B$21:$B$22)*C32,0)*1000</f>
        <v>-83000</v>
      </c>
    </row>
    <row r="38" spans="5:6" x14ac:dyDescent="0.35">
      <c r="E38" s="22"/>
    </row>
    <row r="43" spans="5:6" x14ac:dyDescent="0.35">
      <c r="F43" s="31"/>
    </row>
  </sheetData>
  <mergeCells count="2">
    <mergeCell ref="A20:C20"/>
    <mergeCell ref="A28:F28"/>
  </mergeCells>
  <conditionalFormatting sqref="A3:D14">
    <cfRule type="expression" dxfId="5" priority="3">
      <formula>MOD(ROW(),2)</formula>
    </cfRule>
  </conditionalFormatting>
  <conditionalFormatting sqref="A30:B30 A31:A32 C30:D32">
    <cfRule type="expression" dxfId="4" priority="5">
      <formula>MOD(ROW(),2)=0</formula>
    </cfRule>
  </conditionalFormatting>
  <conditionalFormatting sqref="B31:B32">
    <cfRule type="expression" dxfId="3" priority="4">
      <formula>MOD(ROW(),2)=0</formula>
    </cfRule>
  </conditionalFormatting>
  <conditionalFormatting sqref="B3:D14">
    <cfRule type="cellIs" dxfId="2" priority="6" operator="greaterThan">
      <formula>0</formula>
    </cfRule>
  </conditionalFormatting>
  <conditionalFormatting sqref="E30:F32">
    <cfRule type="expression" dxfId="1" priority="2">
      <formula>MOD(ROW(),2)=0</formula>
    </cfRule>
  </conditionalFormatting>
  <conditionalFormatting sqref="A21:B22">
    <cfRule type="expression" dxfId="0" priority="1">
      <formula>MOD(ROW(),2)=0</formula>
    </cfRule>
  </conditionalFormatting>
  <pageMargins left="1" right="1" top="1" bottom="1.75" header="0.5" footer="0.5"/>
  <pageSetup orientation="landscape" r:id="rId1"/>
  <headerFooter scaleWithDoc="0">
    <oddFooter xml:space="preserve">&amp;R&amp;"Times New Roman,Bold"&amp;12 Case Nos. 2020-00349 and 2020-00350
Attachment to Response to AG-KIUC-2 Question No. 73(a)
Page &amp;P of &amp;N
Wolfe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A1346-1E8F-4DDC-824C-2394C2524C1C}">
  <dimension ref="A1:F446"/>
  <sheetViews>
    <sheetView showGridLines="0" zoomScaleNormal="100" workbookViewId="0"/>
  </sheetViews>
  <sheetFormatPr defaultRowHeight="14.5" x14ac:dyDescent="0.35"/>
  <cols>
    <col min="1" max="1" width="8" bestFit="1" customWidth="1"/>
    <col min="2" max="2" width="8.7265625" bestFit="1" customWidth="1"/>
    <col min="3" max="3" width="19.453125" bestFit="1" customWidth="1"/>
    <col min="4" max="4" width="14.6328125" bestFit="1" customWidth="1"/>
    <col min="5" max="5" width="15" bestFit="1" customWidth="1"/>
  </cols>
  <sheetData>
    <row r="1" spans="1:5" x14ac:dyDescent="0.35">
      <c r="A1" s="32" t="s">
        <v>423</v>
      </c>
      <c r="B1" s="25" t="s">
        <v>424</v>
      </c>
      <c r="C1" s="25" t="s">
        <v>425</v>
      </c>
      <c r="D1" s="25" t="s">
        <v>427</v>
      </c>
      <c r="E1" s="25" t="s">
        <v>426</v>
      </c>
    </row>
    <row r="2" spans="1:5" x14ac:dyDescent="0.35">
      <c r="A2" s="26" t="s">
        <v>16</v>
      </c>
      <c r="B2" s="26" t="s">
        <v>17</v>
      </c>
      <c r="C2" s="26" t="s">
        <v>18</v>
      </c>
      <c r="D2" s="27">
        <v>123740862.7851</v>
      </c>
      <c r="E2" s="27">
        <v>45324988.478443384</v>
      </c>
    </row>
    <row r="3" spans="1:5" x14ac:dyDescent="0.35">
      <c r="A3" s="26" t="s">
        <v>19</v>
      </c>
      <c r="B3" s="26" t="s">
        <v>17</v>
      </c>
      <c r="C3" s="26" t="s">
        <v>18</v>
      </c>
      <c r="D3" s="27">
        <v>123740862.7851</v>
      </c>
      <c r="E3" s="27">
        <v>5134551.5354885012</v>
      </c>
    </row>
    <row r="4" spans="1:5" x14ac:dyDescent="0.35">
      <c r="A4" s="26" t="s">
        <v>20</v>
      </c>
      <c r="B4" s="26" t="s">
        <v>17</v>
      </c>
      <c r="C4" s="26" t="s">
        <v>18</v>
      </c>
      <c r="D4" s="27">
        <v>123740862.7851</v>
      </c>
      <c r="E4" s="27">
        <v>6385157.3452824773</v>
      </c>
    </row>
    <row r="5" spans="1:5" x14ac:dyDescent="0.35">
      <c r="A5" s="26" t="s">
        <v>21</v>
      </c>
      <c r="B5" s="26" t="s">
        <v>17</v>
      </c>
      <c r="C5" s="26" t="s">
        <v>18</v>
      </c>
      <c r="D5" s="27">
        <v>123740862.7851</v>
      </c>
      <c r="E5" s="27">
        <v>26722145.9519054</v>
      </c>
    </row>
    <row r="6" spans="1:5" x14ac:dyDescent="0.35">
      <c r="A6" s="26" t="s">
        <v>22</v>
      </c>
      <c r="B6" s="26" t="s">
        <v>17</v>
      </c>
      <c r="C6" s="26" t="s">
        <v>18</v>
      </c>
      <c r="D6" s="27">
        <v>123740862.7851</v>
      </c>
      <c r="E6" s="27">
        <v>40174019.473980241</v>
      </c>
    </row>
    <row r="7" spans="1:5" x14ac:dyDescent="0.35">
      <c r="A7" s="26" t="s">
        <v>23</v>
      </c>
      <c r="B7" s="26" t="s">
        <v>17</v>
      </c>
      <c r="C7" s="26" t="s">
        <v>24</v>
      </c>
      <c r="D7" s="27">
        <v>92781737.648200303</v>
      </c>
      <c r="E7" s="27">
        <v>34406564.38107311</v>
      </c>
    </row>
    <row r="8" spans="1:5" x14ac:dyDescent="0.35">
      <c r="A8" s="26" t="s">
        <v>25</v>
      </c>
      <c r="B8" s="26" t="s">
        <v>17</v>
      </c>
      <c r="C8" s="26" t="s">
        <v>24</v>
      </c>
      <c r="D8" s="27">
        <v>92781737.648200303</v>
      </c>
      <c r="E8" s="27">
        <v>32262680.158049934</v>
      </c>
    </row>
    <row r="9" spans="1:5" x14ac:dyDescent="0.35">
      <c r="A9" s="26" t="s">
        <v>26</v>
      </c>
      <c r="B9" s="26" t="s">
        <v>17</v>
      </c>
      <c r="C9" s="26" t="s">
        <v>24</v>
      </c>
      <c r="D9" s="27">
        <v>92781737.648200303</v>
      </c>
      <c r="E9" s="27">
        <v>26112493.109077264</v>
      </c>
    </row>
    <row r="10" spans="1:5" x14ac:dyDescent="0.35">
      <c r="A10" s="26" t="s">
        <v>28</v>
      </c>
      <c r="B10" s="26" t="s">
        <v>17</v>
      </c>
      <c r="C10" s="26" t="s">
        <v>27</v>
      </c>
      <c r="D10" s="27">
        <v>84330506.953700095</v>
      </c>
      <c r="E10" s="27">
        <v>35026201.818127908</v>
      </c>
    </row>
    <row r="11" spans="1:5" x14ac:dyDescent="0.35">
      <c r="A11" s="26" t="s">
        <v>29</v>
      </c>
      <c r="B11" s="26" t="s">
        <v>17</v>
      </c>
      <c r="C11" s="26" t="s">
        <v>27</v>
      </c>
      <c r="D11" s="27">
        <v>84330506.953700095</v>
      </c>
      <c r="E11" s="27">
        <v>21500154.594804432</v>
      </c>
    </row>
    <row r="12" spans="1:5" x14ac:dyDescent="0.35">
      <c r="A12" s="26" t="s">
        <v>30</v>
      </c>
      <c r="B12" s="26" t="s">
        <v>17</v>
      </c>
      <c r="C12" s="26" t="s">
        <v>27</v>
      </c>
      <c r="D12" s="27">
        <v>84330506.953700095</v>
      </c>
      <c r="E12" s="27">
        <v>27804150.540767759</v>
      </c>
    </row>
    <row r="13" spans="1:5" x14ac:dyDescent="0.35">
      <c r="A13" s="26" t="s">
        <v>31</v>
      </c>
      <c r="B13" s="26" t="s">
        <v>17</v>
      </c>
      <c r="C13" s="26" t="s">
        <v>32</v>
      </c>
      <c r="D13" s="27">
        <v>82029197.608600199</v>
      </c>
      <c r="E13" s="27">
        <v>29231585.779155385</v>
      </c>
    </row>
    <row r="14" spans="1:5" x14ac:dyDescent="0.35">
      <c r="A14" s="26" t="s">
        <v>33</v>
      </c>
      <c r="B14" s="26" t="s">
        <v>17</v>
      </c>
      <c r="C14" s="26" t="s">
        <v>32</v>
      </c>
      <c r="D14" s="27">
        <v>82029197.608600199</v>
      </c>
      <c r="E14" s="27">
        <v>30783971.868148532</v>
      </c>
    </row>
    <row r="15" spans="1:5" x14ac:dyDescent="0.35">
      <c r="A15" s="26" t="s">
        <v>34</v>
      </c>
      <c r="B15" s="26" t="s">
        <v>17</v>
      </c>
      <c r="C15" s="26" t="s">
        <v>32</v>
      </c>
      <c r="D15" s="27">
        <v>82029197.608600199</v>
      </c>
      <c r="E15" s="27">
        <v>22013639.96129629</v>
      </c>
    </row>
    <row r="16" spans="1:5" x14ac:dyDescent="0.35">
      <c r="A16" s="26" t="s">
        <v>35</v>
      </c>
      <c r="B16" s="26" t="s">
        <v>17</v>
      </c>
      <c r="C16" s="26" t="s">
        <v>36</v>
      </c>
      <c r="D16" s="27">
        <v>90594496.8982995</v>
      </c>
      <c r="E16" s="27">
        <v>15312998.514741421</v>
      </c>
    </row>
    <row r="17" spans="1:5" x14ac:dyDescent="0.35">
      <c r="A17" s="26" t="s">
        <v>37</v>
      </c>
      <c r="B17" s="26" t="s">
        <v>17</v>
      </c>
      <c r="C17" s="26" t="s">
        <v>36</v>
      </c>
      <c r="D17" s="27">
        <v>90594496.8982995</v>
      </c>
      <c r="E17" s="27">
        <v>14265856.630927248</v>
      </c>
    </row>
    <row r="18" spans="1:5" x14ac:dyDescent="0.35">
      <c r="A18" s="26" t="s">
        <v>38</v>
      </c>
      <c r="B18" s="26" t="s">
        <v>17</v>
      </c>
      <c r="C18" s="26" t="s">
        <v>36</v>
      </c>
      <c r="D18" s="27">
        <v>90594496.8982995</v>
      </c>
      <c r="E18" s="27">
        <v>31855621.421304788</v>
      </c>
    </row>
    <row r="19" spans="1:5" x14ac:dyDescent="0.35">
      <c r="A19" s="26" t="s">
        <v>39</v>
      </c>
      <c r="B19" s="26" t="s">
        <v>17</v>
      </c>
      <c r="C19" s="26" t="s">
        <v>36</v>
      </c>
      <c r="D19" s="27">
        <v>90594496.8982995</v>
      </c>
      <c r="E19" s="27">
        <v>29160020.331326034</v>
      </c>
    </row>
    <row r="20" spans="1:5" x14ac:dyDescent="0.35">
      <c r="A20" s="26" t="s">
        <v>40</v>
      </c>
      <c r="B20" s="26" t="s">
        <v>17</v>
      </c>
      <c r="C20" s="26" t="s">
        <v>41</v>
      </c>
      <c r="D20" s="27">
        <v>82974354.027999997</v>
      </c>
      <c r="E20" s="27">
        <v>37564364.749145478</v>
      </c>
    </row>
    <row r="21" spans="1:5" x14ac:dyDescent="0.35">
      <c r="A21" s="26" t="s">
        <v>42</v>
      </c>
      <c r="B21" s="26" t="s">
        <v>17</v>
      </c>
      <c r="C21" s="26" t="s">
        <v>41</v>
      </c>
      <c r="D21" s="27">
        <v>82974354.027999997</v>
      </c>
      <c r="E21" s="27">
        <v>24598653.866120398</v>
      </c>
    </row>
    <row r="22" spans="1:5" x14ac:dyDescent="0.35">
      <c r="A22" s="26" t="s">
        <v>43</v>
      </c>
      <c r="B22" s="26" t="s">
        <v>17</v>
      </c>
      <c r="C22" s="26" t="s">
        <v>41</v>
      </c>
      <c r="D22" s="27">
        <v>82974354.027999997</v>
      </c>
      <c r="E22" s="27">
        <v>20811335.412734121</v>
      </c>
    </row>
    <row r="23" spans="1:5" x14ac:dyDescent="0.35">
      <c r="A23" s="26" t="s">
        <v>44</v>
      </c>
      <c r="B23" s="26" t="s">
        <v>17</v>
      </c>
      <c r="C23" s="26" t="s">
        <v>45</v>
      </c>
      <c r="D23" s="27">
        <v>58736656.718100302</v>
      </c>
      <c r="E23" s="27">
        <v>23109192.073214471</v>
      </c>
    </row>
    <row r="24" spans="1:5" x14ac:dyDescent="0.35">
      <c r="A24" s="26" t="s">
        <v>46</v>
      </c>
      <c r="B24" s="26" t="s">
        <v>17</v>
      </c>
      <c r="C24" s="26" t="s">
        <v>45</v>
      </c>
      <c r="D24" s="27">
        <v>58736656.718100302</v>
      </c>
      <c r="E24" s="27">
        <v>30005599.287063479</v>
      </c>
    </row>
    <row r="25" spans="1:5" x14ac:dyDescent="0.35">
      <c r="A25" s="26" t="s">
        <v>47</v>
      </c>
      <c r="B25" s="26" t="s">
        <v>17</v>
      </c>
      <c r="C25" s="26" t="s">
        <v>45</v>
      </c>
      <c r="D25" s="27">
        <v>58736656.718100302</v>
      </c>
      <c r="E25" s="27">
        <v>5621865.3578223558</v>
      </c>
    </row>
    <row r="26" spans="1:5" x14ac:dyDescent="0.35">
      <c r="A26" s="26" t="s">
        <v>48</v>
      </c>
      <c r="B26" s="26" t="s">
        <v>17</v>
      </c>
      <c r="C26" s="26" t="s">
        <v>49</v>
      </c>
      <c r="D26" s="27">
        <v>86997267.818000302</v>
      </c>
      <c r="E26" s="27">
        <v>8191439.6872948306</v>
      </c>
    </row>
    <row r="27" spans="1:5" x14ac:dyDescent="0.35">
      <c r="A27" s="26" t="s">
        <v>50</v>
      </c>
      <c r="B27" s="26" t="s">
        <v>17</v>
      </c>
      <c r="C27" s="26" t="s">
        <v>49</v>
      </c>
      <c r="D27" s="27">
        <v>86997267.818000302</v>
      </c>
      <c r="E27" s="27">
        <v>57929150.878687792</v>
      </c>
    </row>
    <row r="28" spans="1:5" x14ac:dyDescent="0.35">
      <c r="A28" s="26" t="s">
        <v>51</v>
      </c>
      <c r="B28" s="26" t="s">
        <v>17</v>
      </c>
      <c r="C28" s="26" t="s">
        <v>49</v>
      </c>
      <c r="D28" s="27">
        <v>86997267.818000302</v>
      </c>
      <c r="E28" s="27">
        <v>18853138.230234254</v>
      </c>
    </row>
    <row r="29" spans="1:5" x14ac:dyDescent="0.35">
      <c r="A29" s="26" t="s">
        <v>52</v>
      </c>
      <c r="B29" s="26" t="s">
        <v>17</v>
      </c>
      <c r="C29" s="26" t="s">
        <v>49</v>
      </c>
      <c r="D29" s="27">
        <v>86997267.818000302</v>
      </c>
      <c r="E29" s="27">
        <v>2023539.021783428</v>
      </c>
    </row>
    <row r="30" spans="1:5" x14ac:dyDescent="0.35">
      <c r="A30" s="26" t="s">
        <v>53</v>
      </c>
      <c r="B30" s="26" t="s">
        <v>17</v>
      </c>
      <c r="C30" s="26" t="s">
        <v>54</v>
      </c>
      <c r="D30" s="27">
        <v>98773953.227800593</v>
      </c>
      <c r="E30" s="27">
        <v>24670674.020564422</v>
      </c>
    </row>
    <row r="31" spans="1:5" x14ac:dyDescent="0.35">
      <c r="A31" s="26" t="s">
        <v>55</v>
      </c>
      <c r="B31" s="26" t="s">
        <v>17</v>
      </c>
      <c r="C31" s="26" t="s">
        <v>54</v>
      </c>
      <c r="D31" s="27">
        <v>98773953.227800593</v>
      </c>
      <c r="E31" s="27">
        <v>20960554.399126146</v>
      </c>
    </row>
    <row r="32" spans="1:5" x14ac:dyDescent="0.35">
      <c r="A32" s="26" t="s">
        <v>56</v>
      </c>
      <c r="B32" s="26" t="s">
        <v>17</v>
      </c>
      <c r="C32" s="26" t="s">
        <v>54</v>
      </c>
      <c r="D32" s="27">
        <v>98773953.227800593</v>
      </c>
      <c r="E32" s="27">
        <v>14781278.964658797</v>
      </c>
    </row>
    <row r="33" spans="1:6" x14ac:dyDescent="0.35">
      <c r="A33" s="26" t="s">
        <v>57</v>
      </c>
      <c r="B33" s="26" t="s">
        <v>17</v>
      </c>
      <c r="C33" s="26" t="s">
        <v>54</v>
      </c>
      <c r="D33" s="27">
        <v>98773953.227800593</v>
      </c>
      <c r="E33" s="27">
        <v>38361445.843451224</v>
      </c>
    </row>
    <row r="34" spans="1:6" x14ac:dyDescent="0.35">
      <c r="A34" s="26" t="s">
        <v>58</v>
      </c>
      <c r="B34" s="26" t="s">
        <v>17</v>
      </c>
      <c r="C34" s="26" t="s">
        <v>59</v>
      </c>
      <c r="D34" s="27">
        <v>123499000.879098</v>
      </c>
      <c r="E34" s="27">
        <v>13157681.106888644</v>
      </c>
    </row>
    <row r="35" spans="1:6" x14ac:dyDescent="0.35">
      <c r="A35" s="26" t="s">
        <v>60</v>
      </c>
      <c r="B35" s="26" t="s">
        <v>17</v>
      </c>
      <c r="C35" s="26" t="s">
        <v>59</v>
      </c>
      <c r="D35" s="27">
        <v>123499000.879098</v>
      </c>
      <c r="E35" s="27">
        <v>21803609.567823652</v>
      </c>
    </row>
    <row r="36" spans="1:6" x14ac:dyDescent="0.35">
      <c r="A36" s="26" t="s">
        <v>61</v>
      </c>
      <c r="B36" s="26" t="s">
        <v>17</v>
      </c>
      <c r="C36" s="26" t="s">
        <v>59</v>
      </c>
      <c r="D36" s="27">
        <v>123499000.879098</v>
      </c>
      <c r="E36" s="27">
        <v>24769215.745498486</v>
      </c>
    </row>
    <row r="37" spans="1:6" x14ac:dyDescent="0.35">
      <c r="A37" s="26" t="s">
        <v>62</v>
      </c>
      <c r="B37" s="26" t="s">
        <v>17</v>
      </c>
      <c r="C37" s="26" t="s">
        <v>59</v>
      </c>
      <c r="D37" s="27">
        <v>123499000.879098</v>
      </c>
      <c r="E37" s="27">
        <v>48044097.483683906</v>
      </c>
    </row>
    <row r="38" spans="1:6" x14ac:dyDescent="0.35">
      <c r="A38" s="26" t="s">
        <v>63</v>
      </c>
      <c r="B38" s="26" t="s">
        <v>17</v>
      </c>
      <c r="C38" s="26" t="s">
        <v>59</v>
      </c>
      <c r="D38" s="27">
        <v>123499000.879098</v>
      </c>
      <c r="E38" s="27">
        <v>15724396.975203298</v>
      </c>
    </row>
    <row r="39" spans="1:6" x14ac:dyDescent="0.35">
      <c r="A39" s="26" t="s">
        <v>64</v>
      </c>
      <c r="B39" s="26" t="s">
        <v>17</v>
      </c>
      <c r="C39" s="26" t="s">
        <v>65</v>
      </c>
      <c r="D39" s="27">
        <v>76887237.255399793</v>
      </c>
      <c r="E39" s="27">
        <v>29077521.475716896</v>
      </c>
    </row>
    <row r="40" spans="1:6" x14ac:dyDescent="0.35">
      <c r="A40" s="26" t="s">
        <v>66</v>
      </c>
      <c r="B40" s="26" t="s">
        <v>17</v>
      </c>
      <c r="C40" s="26" t="s">
        <v>65</v>
      </c>
      <c r="D40" s="27">
        <v>76887237.255399793</v>
      </c>
      <c r="E40" s="27">
        <v>22489406.421763387</v>
      </c>
    </row>
    <row r="41" spans="1:6" x14ac:dyDescent="0.35">
      <c r="A41" s="26" t="s">
        <v>67</v>
      </c>
      <c r="B41" s="26" t="s">
        <v>17</v>
      </c>
      <c r="C41" s="26" t="s">
        <v>65</v>
      </c>
      <c r="D41" s="27">
        <v>76887237.255399793</v>
      </c>
      <c r="E41" s="27">
        <v>4648316.8641620753</v>
      </c>
    </row>
    <row r="42" spans="1:6" x14ac:dyDescent="0.35">
      <c r="A42" s="26" t="s">
        <v>68</v>
      </c>
      <c r="B42" s="26" t="s">
        <v>17</v>
      </c>
      <c r="C42" s="26" t="s">
        <v>65</v>
      </c>
      <c r="D42" s="27">
        <v>76887237.255399793</v>
      </c>
      <c r="E42" s="27">
        <v>20671992.493757434</v>
      </c>
    </row>
    <row r="43" spans="1:6" x14ac:dyDescent="0.35">
      <c r="A43" s="26" t="s">
        <v>70</v>
      </c>
      <c r="B43" s="26" t="s">
        <v>17</v>
      </c>
      <c r="C43" s="26" t="s">
        <v>69</v>
      </c>
      <c r="D43" s="27">
        <v>75465253.159921482</v>
      </c>
      <c r="E43" s="27">
        <v>25042788.335498255</v>
      </c>
      <c r="F43" s="34"/>
    </row>
    <row r="44" spans="1:6" x14ac:dyDescent="0.35">
      <c r="A44" s="26" t="s">
        <v>71</v>
      </c>
      <c r="B44" s="26" t="s">
        <v>17</v>
      </c>
      <c r="C44" s="26" t="s">
        <v>69</v>
      </c>
      <c r="D44" s="27">
        <v>75465253.159921482</v>
      </c>
      <c r="E44" s="27">
        <v>17859963.622713558</v>
      </c>
    </row>
    <row r="45" spans="1:6" x14ac:dyDescent="0.35">
      <c r="A45" s="26" t="s">
        <v>72</v>
      </c>
      <c r="B45" s="26" t="s">
        <v>17</v>
      </c>
      <c r="C45" s="26" t="s">
        <v>69</v>
      </c>
      <c r="D45" s="27">
        <v>75465253.159921482</v>
      </c>
      <c r="E45" s="27">
        <v>32562501.20170968</v>
      </c>
    </row>
    <row r="46" spans="1:6" x14ac:dyDescent="0.35">
      <c r="A46" s="26" t="s">
        <v>73</v>
      </c>
      <c r="B46" s="26" t="s">
        <v>17</v>
      </c>
      <c r="C46" s="26" t="s">
        <v>74</v>
      </c>
      <c r="D46" s="27">
        <v>90131961.639599502</v>
      </c>
      <c r="E46" s="27">
        <v>18619488.548408382</v>
      </c>
    </row>
    <row r="47" spans="1:6" x14ac:dyDescent="0.35">
      <c r="A47" s="26" t="s">
        <v>75</v>
      </c>
      <c r="B47" s="26" t="s">
        <v>17</v>
      </c>
      <c r="C47" s="26" t="s">
        <v>74</v>
      </c>
      <c r="D47" s="27">
        <v>90131961.639599502</v>
      </c>
      <c r="E47" s="27">
        <v>26318000.449782662</v>
      </c>
    </row>
    <row r="48" spans="1:6" x14ac:dyDescent="0.35">
      <c r="A48" s="26" t="s">
        <v>76</v>
      </c>
      <c r="B48" s="26" t="s">
        <v>17</v>
      </c>
      <c r="C48" s="26" t="s">
        <v>74</v>
      </c>
      <c r="D48" s="27">
        <v>90131961.639599502</v>
      </c>
      <c r="E48" s="27">
        <v>45194472.641408473</v>
      </c>
    </row>
    <row r="49" spans="1:5" x14ac:dyDescent="0.35">
      <c r="A49" s="26" t="s">
        <v>77</v>
      </c>
      <c r="B49" s="26" t="s">
        <v>17</v>
      </c>
      <c r="C49" s="26" t="s">
        <v>78</v>
      </c>
      <c r="D49" s="27">
        <v>74526550.850799501</v>
      </c>
      <c r="E49" s="27">
        <v>32600001.697390046</v>
      </c>
    </row>
    <row r="50" spans="1:5" x14ac:dyDescent="0.35">
      <c r="A50" s="26" t="s">
        <v>79</v>
      </c>
      <c r="B50" s="26" t="s">
        <v>17</v>
      </c>
      <c r="C50" s="26" t="s">
        <v>78</v>
      </c>
      <c r="D50" s="27">
        <v>74526550.850799501</v>
      </c>
      <c r="E50" s="27">
        <v>274884.18777267984</v>
      </c>
    </row>
    <row r="51" spans="1:5" x14ac:dyDescent="0.35">
      <c r="A51" s="26" t="s">
        <v>80</v>
      </c>
      <c r="B51" s="26" t="s">
        <v>17</v>
      </c>
      <c r="C51" s="26" t="s">
        <v>78</v>
      </c>
      <c r="D51" s="27">
        <v>74526550.850799501</v>
      </c>
      <c r="E51" s="27">
        <v>23006949.503417123</v>
      </c>
    </row>
    <row r="52" spans="1:5" x14ac:dyDescent="0.35">
      <c r="A52" s="26" t="s">
        <v>81</v>
      </c>
      <c r="B52" s="26" t="s">
        <v>17</v>
      </c>
      <c r="C52" s="26" t="s">
        <v>78</v>
      </c>
      <c r="D52" s="27">
        <v>74526550.850799501</v>
      </c>
      <c r="E52" s="27">
        <v>18644715.462219648</v>
      </c>
    </row>
    <row r="53" spans="1:5" x14ac:dyDescent="0.35">
      <c r="A53" s="26" t="s">
        <v>82</v>
      </c>
      <c r="B53" s="26" t="s">
        <v>17</v>
      </c>
      <c r="C53" s="26" t="s">
        <v>83</v>
      </c>
      <c r="D53" s="27">
        <v>81160882.147799894</v>
      </c>
      <c r="E53" s="27">
        <v>41204023.824752733</v>
      </c>
    </row>
    <row r="54" spans="1:5" x14ac:dyDescent="0.35">
      <c r="A54" s="26" t="s">
        <v>84</v>
      </c>
      <c r="B54" s="26" t="s">
        <v>17</v>
      </c>
      <c r="C54" s="26" t="s">
        <v>83</v>
      </c>
      <c r="D54" s="27">
        <v>81160882.147799894</v>
      </c>
      <c r="E54" s="27">
        <v>11533669.609757129</v>
      </c>
    </row>
    <row r="55" spans="1:5" x14ac:dyDescent="0.35">
      <c r="A55" s="26" t="s">
        <v>85</v>
      </c>
      <c r="B55" s="26" t="s">
        <v>17</v>
      </c>
      <c r="C55" s="26" t="s">
        <v>83</v>
      </c>
      <c r="D55" s="27">
        <v>81160882.147799894</v>
      </c>
      <c r="E55" s="27">
        <v>28423188.713290032</v>
      </c>
    </row>
    <row r="56" spans="1:5" x14ac:dyDescent="0.35">
      <c r="A56" s="26" t="s">
        <v>86</v>
      </c>
      <c r="B56" s="26" t="s">
        <v>17</v>
      </c>
      <c r="C56" s="26" t="s">
        <v>87</v>
      </c>
      <c r="D56" s="27">
        <v>75696136.384900495</v>
      </c>
      <c r="E56" s="27">
        <v>12114027.091362471</v>
      </c>
    </row>
    <row r="57" spans="1:5" x14ac:dyDescent="0.35">
      <c r="A57" s="26" t="s">
        <v>88</v>
      </c>
      <c r="B57" s="26" t="s">
        <v>17</v>
      </c>
      <c r="C57" s="26" t="s">
        <v>87</v>
      </c>
      <c r="D57" s="27">
        <v>75696136.384900495</v>
      </c>
      <c r="E57" s="27">
        <v>19980504.403992936</v>
      </c>
    </row>
    <row r="58" spans="1:5" x14ac:dyDescent="0.35">
      <c r="A58" s="26" t="s">
        <v>89</v>
      </c>
      <c r="B58" s="26" t="s">
        <v>17</v>
      </c>
      <c r="C58" s="26" t="s">
        <v>87</v>
      </c>
      <c r="D58" s="27">
        <v>75696136.384900495</v>
      </c>
      <c r="E58" s="27">
        <v>23644237.482753184</v>
      </c>
    </row>
    <row r="59" spans="1:5" x14ac:dyDescent="0.35">
      <c r="A59" s="26" t="s">
        <v>90</v>
      </c>
      <c r="B59" s="26" t="s">
        <v>17</v>
      </c>
      <c r="C59" s="26" t="s">
        <v>87</v>
      </c>
      <c r="D59" s="27">
        <v>75696136.384900495</v>
      </c>
      <c r="E59" s="27">
        <v>19957367.406791907</v>
      </c>
    </row>
    <row r="60" spans="1:5" x14ac:dyDescent="0.35">
      <c r="A60" s="26" t="s">
        <v>91</v>
      </c>
      <c r="B60" s="26" t="s">
        <v>17</v>
      </c>
      <c r="C60" s="26" t="s">
        <v>92</v>
      </c>
      <c r="D60" s="27">
        <v>59840644.836429223</v>
      </c>
      <c r="E60" s="27">
        <v>20502164.638624664</v>
      </c>
    </row>
    <row r="61" spans="1:5" x14ac:dyDescent="0.35">
      <c r="A61" s="26" t="s">
        <v>93</v>
      </c>
      <c r="B61" s="26" t="s">
        <v>17</v>
      </c>
      <c r="C61" s="26" t="s">
        <v>92</v>
      </c>
      <c r="D61" s="27">
        <v>59840644.836429223</v>
      </c>
      <c r="E61" s="27">
        <v>20549311.805914279</v>
      </c>
    </row>
    <row r="62" spans="1:5" x14ac:dyDescent="0.35">
      <c r="A62" s="26" t="s">
        <v>94</v>
      </c>
      <c r="B62" s="26" t="s">
        <v>17</v>
      </c>
      <c r="C62" s="26" t="s">
        <v>92</v>
      </c>
      <c r="D62" s="27">
        <v>59840644.836429223</v>
      </c>
      <c r="E62" s="27">
        <v>18789168.391890269</v>
      </c>
    </row>
    <row r="63" spans="1:5" x14ac:dyDescent="0.35">
      <c r="A63" s="26" t="s">
        <v>95</v>
      </c>
      <c r="B63" s="26" t="s">
        <v>17</v>
      </c>
      <c r="C63" s="26" t="s">
        <v>96</v>
      </c>
      <c r="D63" s="27">
        <v>137206244.22449899</v>
      </c>
      <c r="E63" s="27">
        <v>35982690.272383444</v>
      </c>
    </row>
    <row r="64" spans="1:5" x14ac:dyDescent="0.35">
      <c r="A64" s="26" t="s">
        <v>97</v>
      </c>
      <c r="B64" s="26" t="s">
        <v>17</v>
      </c>
      <c r="C64" s="26" t="s">
        <v>96</v>
      </c>
      <c r="D64" s="27">
        <v>137206244.22449899</v>
      </c>
      <c r="E64" s="27">
        <v>23754607.691209923</v>
      </c>
    </row>
    <row r="65" spans="1:5" x14ac:dyDescent="0.35">
      <c r="A65" s="26" t="s">
        <v>98</v>
      </c>
      <c r="B65" s="26" t="s">
        <v>17</v>
      </c>
      <c r="C65" s="26" t="s">
        <v>96</v>
      </c>
      <c r="D65" s="27">
        <v>137206244.22449899</v>
      </c>
      <c r="E65" s="27">
        <v>44495630.004818156</v>
      </c>
    </row>
    <row r="66" spans="1:5" x14ac:dyDescent="0.35">
      <c r="A66" s="26" t="s">
        <v>99</v>
      </c>
      <c r="B66" s="26" t="s">
        <v>17</v>
      </c>
      <c r="C66" s="26" t="s">
        <v>96</v>
      </c>
      <c r="D66" s="27">
        <v>137206244.22449899</v>
      </c>
      <c r="E66" s="27">
        <v>32973316.256087467</v>
      </c>
    </row>
    <row r="67" spans="1:5" x14ac:dyDescent="0.35">
      <c r="A67" s="26" t="s">
        <v>100</v>
      </c>
      <c r="B67" s="26" t="s">
        <v>17</v>
      </c>
      <c r="C67" s="26" t="s">
        <v>101</v>
      </c>
      <c r="D67" s="27">
        <v>74784472.179800794</v>
      </c>
      <c r="E67" s="27">
        <v>9852878.4247359894</v>
      </c>
    </row>
    <row r="68" spans="1:5" x14ac:dyDescent="0.35">
      <c r="A68" s="26" t="s">
        <v>102</v>
      </c>
      <c r="B68" s="26" t="s">
        <v>17</v>
      </c>
      <c r="C68" s="26" t="s">
        <v>101</v>
      </c>
      <c r="D68" s="27">
        <v>74784472.179800794</v>
      </c>
      <c r="E68" s="27">
        <v>20826451.818596691</v>
      </c>
    </row>
    <row r="69" spans="1:5" x14ac:dyDescent="0.35">
      <c r="A69" s="26" t="s">
        <v>103</v>
      </c>
      <c r="B69" s="26" t="s">
        <v>17</v>
      </c>
      <c r="C69" s="26" t="s">
        <v>101</v>
      </c>
      <c r="D69" s="27">
        <v>74784472.179800794</v>
      </c>
      <c r="E69" s="27">
        <v>24149231.028356429</v>
      </c>
    </row>
    <row r="70" spans="1:5" x14ac:dyDescent="0.35">
      <c r="A70" s="26" t="s">
        <v>104</v>
      </c>
      <c r="B70" s="26" t="s">
        <v>17</v>
      </c>
      <c r="C70" s="26" t="s">
        <v>101</v>
      </c>
      <c r="D70" s="27">
        <v>74784472.179800794</v>
      </c>
      <c r="E70" s="27">
        <v>19955910.90811168</v>
      </c>
    </row>
    <row r="71" spans="1:5" x14ac:dyDescent="0.35">
      <c r="A71" s="26" t="s">
        <v>105</v>
      </c>
      <c r="B71" s="26" t="s">
        <v>17</v>
      </c>
      <c r="C71" s="26" t="s">
        <v>106</v>
      </c>
      <c r="D71" s="27">
        <v>93727185.756600201</v>
      </c>
      <c r="E71" s="27">
        <v>16995472.788051844</v>
      </c>
    </row>
    <row r="72" spans="1:5" x14ac:dyDescent="0.35">
      <c r="A72" s="26" t="s">
        <v>107</v>
      </c>
      <c r="B72" s="26" t="s">
        <v>17</v>
      </c>
      <c r="C72" s="26" t="s">
        <v>106</v>
      </c>
      <c r="D72" s="27">
        <v>93727185.756600201</v>
      </c>
      <c r="E72" s="27">
        <v>29409821.219552159</v>
      </c>
    </row>
    <row r="73" spans="1:5" x14ac:dyDescent="0.35">
      <c r="A73" s="26" t="s">
        <v>108</v>
      </c>
      <c r="B73" s="26" t="s">
        <v>17</v>
      </c>
      <c r="C73" s="26" t="s">
        <v>106</v>
      </c>
      <c r="D73" s="27">
        <v>93727185.756600201</v>
      </c>
      <c r="E73" s="27">
        <v>23452328.776704662</v>
      </c>
    </row>
    <row r="74" spans="1:5" x14ac:dyDescent="0.35">
      <c r="A74" s="26" t="s">
        <v>109</v>
      </c>
      <c r="B74" s="26" t="s">
        <v>17</v>
      </c>
      <c r="C74" s="26" t="s">
        <v>106</v>
      </c>
      <c r="D74" s="27">
        <v>93727185.756600201</v>
      </c>
      <c r="E74" s="27">
        <v>23869562.972291548</v>
      </c>
    </row>
    <row r="75" spans="1:5" x14ac:dyDescent="0.35">
      <c r="A75" s="26" t="s">
        <v>110</v>
      </c>
      <c r="B75" s="26" t="s">
        <v>17</v>
      </c>
      <c r="C75" s="26" t="s">
        <v>111</v>
      </c>
      <c r="D75" s="27">
        <v>93988709.958500102</v>
      </c>
      <c r="E75" s="27">
        <v>37103963.935841963</v>
      </c>
    </row>
    <row r="76" spans="1:5" x14ac:dyDescent="0.35">
      <c r="A76" s="26" t="s">
        <v>112</v>
      </c>
      <c r="B76" s="26" t="s">
        <v>17</v>
      </c>
      <c r="C76" s="26" t="s">
        <v>111</v>
      </c>
      <c r="D76" s="27">
        <v>93988709.958500102</v>
      </c>
      <c r="E76" s="27">
        <v>40990909.042783745</v>
      </c>
    </row>
    <row r="77" spans="1:5" x14ac:dyDescent="0.35">
      <c r="A77" s="26" t="s">
        <v>113</v>
      </c>
      <c r="B77" s="26" t="s">
        <v>17</v>
      </c>
      <c r="C77" s="26" t="s">
        <v>111</v>
      </c>
      <c r="D77" s="27">
        <v>93988709.958500102</v>
      </c>
      <c r="E77" s="27">
        <v>15893836.97987441</v>
      </c>
    </row>
    <row r="78" spans="1:5" x14ac:dyDescent="0.35">
      <c r="A78" s="26" t="s">
        <v>114</v>
      </c>
      <c r="B78" s="26" t="s">
        <v>17</v>
      </c>
      <c r="C78" s="26" t="s">
        <v>115</v>
      </c>
      <c r="D78" s="27">
        <v>80667769.325599894</v>
      </c>
      <c r="E78" s="27">
        <v>33710120.467726789</v>
      </c>
    </row>
    <row r="79" spans="1:5" x14ac:dyDescent="0.35">
      <c r="A79" s="26" t="s">
        <v>116</v>
      </c>
      <c r="B79" s="26" t="s">
        <v>17</v>
      </c>
      <c r="C79" s="26" t="s">
        <v>115</v>
      </c>
      <c r="D79" s="27">
        <v>80667769.325599894</v>
      </c>
      <c r="E79" s="27">
        <v>23764692.710142538</v>
      </c>
    </row>
    <row r="80" spans="1:5" x14ac:dyDescent="0.35">
      <c r="A80" s="26" t="s">
        <v>117</v>
      </c>
      <c r="B80" s="26" t="s">
        <v>17</v>
      </c>
      <c r="C80" s="26" t="s">
        <v>115</v>
      </c>
      <c r="D80" s="27">
        <v>80667769.325599894</v>
      </c>
      <c r="E80" s="27">
        <v>1272256.6174325936</v>
      </c>
    </row>
    <row r="81" spans="1:5" x14ac:dyDescent="0.35">
      <c r="A81" s="26" t="s">
        <v>118</v>
      </c>
      <c r="B81" s="26" t="s">
        <v>17</v>
      </c>
      <c r="C81" s="26" t="s">
        <v>115</v>
      </c>
      <c r="D81" s="27">
        <v>80667769.325599894</v>
      </c>
      <c r="E81" s="27">
        <v>21920699.530297972</v>
      </c>
    </row>
    <row r="82" spans="1:5" x14ac:dyDescent="0.35">
      <c r="A82" s="26" t="s">
        <v>119</v>
      </c>
      <c r="B82" s="26" t="s">
        <v>17</v>
      </c>
      <c r="C82" s="26" t="s">
        <v>120</v>
      </c>
      <c r="D82" s="27">
        <v>102825565.14334501</v>
      </c>
      <c r="E82" s="27">
        <v>26589667.29363041</v>
      </c>
    </row>
    <row r="83" spans="1:5" x14ac:dyDescent="0.35">
      <c r="A83" s="26" t="s">
        <v>121</v>
      </c>
      <c r="B83" s="26" t="s">
        <v>17</v>
      </c>
      <c r="C83" s="26" t="s">
        <v>120</v>
      </c>
      <c r="D83" s="27">
        <v>102825565.14334501</v>
      </c>
      <c r="E83" s="27">
        <v>28027557.17815093</v>
      </c>
    </row>
    <row r="84" spans="1:5" x14ac:dyDescent="0.35">
      <c r="A84" s="26" t="s">
        <v>122</v>
      </c>
      <c r="B84" s="26" t="s">
        <v>17</v>
      </c>
      <c r="C84" s="26" t="s">
        <v>120</v>
      </c>
      <c r="D84" s="27">
        <v>102825565.14334501</v>
      </c>
      <c r="E84" s="27">
        <v>21944159.681484379</v>
      </c>
    </row>
    <row r="85" spans="1:5" x14ac:dyDescent="0.35">
      <c r="A85" s="26" t="s">
        <v>123</v>
      </c>
      <c r="B85" s="26" t="s">
        <v>17</v>
      </c>
      <c r="C85" s="26" t="s">
        <v>120</v>
      </c>
      <c r="D85" s="27">
        <v>102825565.14334501</v>
      </c>
      <c r="E85" s="27">
        <v>26264180.990079299</v>
      </c>
    </row>
    <row r="86" spans="1:5" x14ac:dyDescent="0.35">
      <c r="A86" s="26" t="s">
        <v>125</v>
      </c>
      <c r="B86" s="26" t="s">
        <v>17</v>
      </c>
      <c r="C86" s="26" t="s">
        <v>124</v>
      </c>
      <c r="D86" s="27">
        <v>64127681.227300003</v>
      </c>
      <c r="E86" s="27">
        <v>16066632.828917768</v>
      </c>
    </row>
    <row r="87" spans="1:5" x14ac:dyDescent="0.35">
      <c r="A87" s="26" t="s">
        <v>126</v>
      </c>
      <c r="B87" s="26" t="s">
        <v>17</v>
      </c>
      <c r="C87" s="26" t="s">
        <v>124</v>
      </c>
      <c r="D87" s="27">
        <v>64127681.227300003</v>
      </c>
      <c r="E87" s="27">
        <v>23738315.10894401</v>
      </c>
    </row>
    <row r="88" spans="1:5" x14ac:dyDescent="0.35">
      <c r="A88" s="26" t="s">
        <v>127</v>
      </c>
      <c r="B88" s="26" t="s">
        <v>17</v>
      </c>
      <c r="C88" s="26" t="s">
        <v>124</v>
      </c>
      <c r="D88" s="27">
        <v>64127681.227300003</v>
      </c>
      <c r="E88" s="27">
        <v>24322733.289438229</v>
      </c>
    </row>
    <row r="89" spans="1:5" x14ac:dyDescent="0.35">
      <c r="A89" s="26" t="s">
        <v>128</v>
      </c>
      <c r="B89" s="26" t="s">
        <v>17</v>
      </c>
      <c r="C89" s="26" t="s">
        <v>129</v>
      </c>
      <c r="D89" s="27">
        <v>78725435.806299299</v>
      </c>
      <c r="E89" s="27">
        <v>20980550.300515044</v>
      </c>
    </row>
    <row r="90" spans="1:5" x14ac:dyDescent="0.35">
      <c r="A90" s="26" t="s">
        <v>130</v>
      </c>
      <c r="B90" s="26" t="s">
        <v>17</v>
      </c>
      <c r="C90" s="26" t="s">
        <v>129</v>
      </c>
      <c r="D90" s="27">
        <v>78725435.806299299</v>
      </c>
      <c r="E90" s="27">
        <v>41461076.462591201</v>
      </c>
    </row>
    <row r="91" spans="1:5" x14ac:dyDescent="0.35">
      <c r="A91" s="26" t="s">
        <v>131</v>
      </c>
      <c r="B91" s="26" t="s">
        <v>17</v>
      </c>
      <c r="C91" s="26" t="s">
        <v>129</v>
      </c>
      <c r="D91" s="27">
        <v>78725435.806299299</v>
      </c>
      <c r="E91" s="27">
        <v>16283809.043193055</v>
      </c>
    </row>
    <row r="92" spans="1:5" x14ac:dyDescent="0.35">
      <c r="A92" s="26" t="s">
        <v>132</v>
      </c>
      <c r="B92" s="26" t="s">
        <v>17</v>
      </c>
      <c r="C92" s="26" t="s">
        <v>133</v>
      </c>
      <c r="D92" s="27">
        <v>113661453.20819999</v>
      </c>
      <c r="E92" s="27">
        <v>41282682.693143442</v>
      </c>
    </row>
    <row r="93" spans="1:5" x14ac:dyDescent="0.35">
      <c r="A93" s="26" t="s">
        <v>134</v>
      </c>
      <c r="B93" s="26" t="s">
        <v>17</v>
      </c>
      <c r="C93" s="26" t="s">
        <v>133</v>
      </c>
      <c r="D93" s="27">
        <v>113661453.20819999</v>
      </c>
      <c r="E93" s="27">
        <v>19000898.713481192</v>
      </c>
    </row>
    <row r="94" spans="1:5" x14ac:dyDescent="0.35">
      <c r="A94" s="26" t="s">
        <v>135</v>
      </c>
      <c r="B94" s="26" t="s">
        <v>17</v>
      </c>
      <c r="C94" s="26" t="s">
        <v>133</v>
      </c>
      <c r="D94" s="27">
        <v>113661453.20819999</v>
      </c>
      <c r="E94" s="27">
        <v>12557561.654799437</v>
      </c>
    </row>
    <row r="95" spans="1:5" x14ac:dyDescent="0.35">
      <c r="A95" s="26" t="s">
        <v>136</v>
      </c>
      <c r="B95" s="26" t="s">
        <v>17</v>
      </c>
      <c r="C95" s="26" t="s">
        <v>133</v>
      </c>
      <c r="D95" s="27">
        <v>113661453.20819999</v>
      </c>
      <c r="E95" s="27">
        <v>16853642.962059356</v>
      </c>
    </row>
    <row r="96" spans="1:5" x14ac:dyDescent="0.35">
      <c r="A96" s="26" t="s">
        <v>137</v>
      </c>
      <c r="B96" s="26" t="s">
        <v>17</v>
      </c>
      <c r="C96" s="26" t="s">
        <v>133</v>
      </c>
      <c r="D96" s="27">
        <v>113661453.20819999</v>
      </c>
      <c r="E96" s="27">
        <v>23966667.184716567</v>
      </c>
    </row>
    <row r="97" spans="1:5" x14ac:dyDescent="0.35">
      <c r="A97" s="26" t="s">
        <v>138</v>
      </c>
      <c r="B97" s="26" t="s">
        <v>17</v>
      </c>
      <c r="C97" s="26" t="s">
        <v>139</v>
      </c>
      <c r="D97" s="27">
        <v>119569977.261499</v>
      </c>
      <c r="E97" s="27">
        <v>23441624.78084727</v>
      </c>
    </row>
    <row r="98" spans="1:5" x14ac:dyDescent="0.35">
      <c r="A98" s="26" t="s">
        <v>140</v>
      </c>
      <c r="B98" s="26" t="s">
        <v>17</v>
      </c>
      <c r="C98" s="26" t="s">
        <v>139</v>
      </c>
      <c r="D98" s="27">
        <v>119569977.261499</v>
      </c>
      <c r="E98" s="27">
        <v>17108385.503778309</v>
      </c>
    </row>
    <row r="99" spans="1:5" x14ac:dyDescent="0.35">
      <c r="A99" s="26" t="s">
        <v>141</v>
      </c>
      <c r="B99" s="26" t="s">
        <v>17</v>
      </c>
      <c r="C99" s="26" t="s">
        <v>139</v>
      </c>
      <c r="D99" s="27">
        <v>119569977.261499</v>
      </c>
      <c r="E99" s="27">
        <v>21985971.294473901</v>
      </c>
    </row>
    <row r="100" spans="1:5" x14ac:dyDescent="0.35">
      <c r="A100" s="26" t="s">
        <v>142</v>
      </c>
      <c r="B100" s="26" t="s">
        <v>17</v>
      </c>
      <c r="C100" s="26" t="s">
        <v>139</v>
      </c>
      <c r="D100" s="27">
        <v>119569977.261499</v>
      </c>
      <c r="E100" s="27">
        <v>26661502.19634914</v>
      </c>
    </row>
    <row r="101" spans="1:5" x14ac:dyDescent="0.35">
      <c r="A101" s="26" t="s">
        <v>143</v>
      </c>
      <c r="B101" s="26" t="s">
        <v>17</v>
      </c>
      <c r="C101" s="26" t="s">
        <v>139</v>
      </c>
      <c r="D101" s="27">
        <v>119569977.261499</v>
      </c>
      <c r="E101" s="27">
        <v>30372493.486050401</v>
      </c>
    </row>
    <row r="102" spans="1:5" x14ac:dyDescent="0.35">
      <c r="A102" s="26" t="s">
        <v>144</v>
      </c>
      <c r="B102" s="26" t="s">
        <v>17</v>
      </c>
      <c r="C102" s="26" t="s">
        <v>145</v>
      </c>
      <c r="D102" s="27">
        <v>115518000.89229856</v>
      </c>
      <c r="E102" s="27">
        <v>34033789.464313917</v>
      </c>
    </row>
    <row r="103" spans="1:5" x14ac:dyDescent="0.35">
      <c r="A103" s="26" t="s">
        <v>146</v>
      </c>
      <c r="B103" s="26" t="s">
        <v>17</v>
      </c>
      <c r="C103" s="26" t="s">
        <v>145</v>
      </c>
      <c r="D103" s="27">
        <v>115518000.89229856</v>
      </c>
      <c r="E103" s="27">
        <v>11943986.657717627</v>
      </c>
    </row>
    <row r="104" spans="1:5" x14ac:dyDescent="0.35">
      <c r="A104" s="26" t="s">
        <v>147</v>
      </c>
      <c r="B104" s="26" t="s">
        <v>17</v>
      </c>
      <c r="C104" s="26" t="s">
        <v>145</v>
      </c>
      <c r="D104" s="27">
        <v>115518000.89229856</v>
      </c>
      <c r="E104" s="27">
        <v>17740719.183054965</v>
      </c>
    </row>
    <row r="105" spans="1:5" x14ac:dyDescent="0.35">
      <c r="A105" s="26" t="s">
        <v>148</v>
      </c>
      <c r="B105" s="26" t="s">
        <v>17</v>
      </c>
      <c r="C105" s="26" t="s">
        <v>145</v>
      </c>
      <c r="D105" s="27">
        <v>115518000.89229856</v>
      </c>
      <c r="E105" s="27">
        <v>27101924.358274397</v>
      </c>
    </row>
    <row r="106" spans="1:5" x14ac:dyDescent="0.35">
      <c r="A106" s="26" t="s">
        <v>149</v>
      </c>
      <c r="B106" s="26" t="s">
        <v>17</v>
      </c>
      <c r="C106" s="26" t="s">
        <v>145</v>
      </c>
      <c r="D106" s="27">
        <v>115518000.89229856</v>
      </c>
      <c r="E106" s="27">
        <v>24697581.228937656</v>
      </c>
    </row>
    <row r="107" spans="1:5" x14ac:dyDescent="0.35">
      <c r="A107" s="26" t="s">
        <v>150</v>
      </c>
      <c r="B107" s="26" t="s">
        <v>17</v>
      </c>
      <c r="C107" s="26" t="s">
        <v>151</v>
      </c>
      <c r="D107" s="27">
        <v>71319884.368299305</v>
      </c>
      <c r="E107" s="27">
        <v>7607849.1974184643</v>
      </c>
    </row>
    <row r="108" spans="1:5" x14ac:dyDescent="0.35">
      <c r="A108" s="26" t="s">
        <v>152</v>
      </c>
      <c r="B108" s="26" t="s">
        <v>17</v>
      </c>
      <c r="C108" s="26" t="s">
        <v>151</v>
      </c>
      <c r="D108" s="27">
        <v>71319884.368299305</v>
      </c>
      <c r="E108" s="27">
        <v>30183912.418714739</v>
      </c>
    </row>
    <row r="109" spans="1:5" x14ac:dyDescent="0.35">
      <c r="A109" s="26" t="s">
        <v>153</v>
      </c>
      <c r="B109" s="26" t="s">
        <v>17</v>
      </c>
      <c r="C109" s="26" t="s">
        <v>151</v>
      </c>
      <c r="D109" s="27">
        <v>71319884.368299305</v>
      </c>
      <c r="E109" s="27">
        <v>22496858.888069477</v>
      </c>
    </row>
    <row r="110" spans="1:5" x14ac:dyDescent="0.35">
      <c r="A110" s="26" t="s">
        <v>154</v>
      </c>
      <c r="B110" s="26" t="s">
        <v>17</v>
      </c>
      <c r="C110" s="26" t="s">
        <v>151</v>
      </c>
      <c r="D110" s="27">
        <v>71319884.368299305</v>
      </c>
      <c r="E110" s="27">
        <v>11031263.864096625</v>
      </c>
    </row>
    <row r="111" spans="1:5" x14ac:dyDescent="0.35">
      <c r="A111" s="26" t="s">
        <v>155</v>
      </c>
      <c r="B111" s="26" t="s">
        <v>17</v>
      </c>
      <c r="C111" s="26" t="s">
        <v>156</v>
      </c>
      <c r="D111" s="27">
        <v>81992387.753320038</v>
      </c>
      <c r="E111" s="27">
        <v>34515081.301230416</v>
      </c>
    </row>
    <row r="112" spans="1:5" x14ac:dyDescent="0.35">
      <c r="A112" s="26" t="s">
        <v>157</v>
      </c>
      <c r="B112" s="26" t="s">
        <v>17</v>
      </c>
      <c r="C112" s="26" t="s">
        <v>156</v>
      </c>
      <c r="D112" s="27">
        <v>81992387.753320038</v>
      </c>
      <c r="E112" s="27">
        <v>47477306.45208963</v>
      </c>
    </row>
    <row r="113" spans="1:5" x14ac:dyDescent="0.35">
      <c r="A113" s="26" t="s">
        <v>158</v>
      </c>
      <c r="B113" s="26" t="s">
        <v>17</v>
      </c>
      <c r="C113" s="26" t="s">
        <v>159</v>
      </c>
      <c r="D113" s="27">
        <v>147307335.58549899</v>
      </c>
      <c r="E113" s="27">
        <v>30593263.637363736</v>
      </c>
    </row>
    <row r="114" spans="1:5" x14ac:dyDescent="0.35">
      <c r="A114" s="26" t="s">
        <v>160</v>
      </c>
      <c r="B114" s="26" t="s">
        <v>17</v>
      </c>
      <c r="C114" s="26" t="s">
        <v>159</v>
      </c>
      <c r="D114" s="27">
        <v>147307335.58549899</v>
      </c>
      <c r="E114" s="27">
        <v>48269339.505953878</v>
      </c>
    </row>
    <row r="115" spans="1:5" x14ac:dyDescent="0.35">
      <c r="A115" s="26" t="s">
        <v>161</v>
      </c>
      <c r="B115" s="26" t="s">
        <v>17</v>
      </c>
      <c r="C115" s="26" t="s">
        <v>159</v>
      </c>
      <c r="D115" s="27">
        <v>147307335.58549899</v>
      </c>
      <c r="E115" s="27">
        <v>27844492.207998097</v>
      </c>
    </row>
    <row r="116" spans="1:5" x14ac:dyDescent="0.35">
      <c r="A116" s="26" t="s">
        <v>162</v>
      </c>
      <c r="B116" s="26" t="s">
        <v>17</v>
      </c>
      <c r="C116" s="26" t="s">
        <v>159</v>
      </c>
      <c r="D116" s="27">
        <v>147307335.58549899</v>
      </c>
      <c r="E116" s="27">
        <v>34566813.097812235</v>
      </c>
    </row>
    <row r="117" spans="1:5" x14ac:dyDescent="0.35">
      <c r="A117" s="26" t="s">
        <v>163</v>
      </c>
      <c r="B117" s="26" t="s">
        <v>17</v>
      </c>
      <c r="C117" s="26" t="s">
        <v>159</v>
      </c>
      <c r="D117" s="27">
        <v>147307335.58549899</v>
      </c>
      <c r="E117" s="27">
        <v>6033427.1363710472</v>
      </c>
    </row>
    <row r="118" spans="1:5" x14ac:dyDescent="0.35">
      <c r="A118" s="26" t="s">
        <v>164</v>
      </c>
      <c r="B118" s="26" t="s">
        <v>17</v>
      </c>
      <c r="C118" s="26" t="s">
        <v>165</v>
      </c>
      <c r="D118" s="27">
        <v>129223923.70510101</v>
      </c>
      <c r="E118" s="27">
        <v>21970715.32530649</v>
      </c>
    </row>
    <row r="119" spans="1:5" x14ac:dyDescent="0.35">
      <c r="A119" s="26" t="s">
        <v>166</v>
      </c>
      <c r="B119" s="26" t="s">
        <v>17</v>
      </c>
      <c r="C119" s="26" t="s">
        <v>165</v>
      </c>
      <c r="D119" s="27">
        <v>129223923.70510101</v>
      </c>
      <c r="E119" s="27">
        <v>39479041.312966101</v>
      </c>
    </row>
    <row r="120" spans="1:5" x14ac:dyDescent="0.35">
      <c r="A120" s="26" t="s">
        <v>167</v>
      </c>
      <c r="B120" s="26" t="s">
        <v>17</v>
      </c>
      <c r="C120" s="26" t="s">
        <v>165</v>
      </c>
      <c r="D120" s="27">
        <v>129223923.70510101</v>
      </c>
      <c r="E120" s="27">
        <v>27352272.301983468</v>
      </c>
    </row>
    <row r="121" spans="1:5" x14ac:dyDescent="0.35">
      <c r="A121" s="26" t="s">
        <v>168</v>
      </c>
      <c r="B121" s="26" t="s">
        <v>17</v>
      </c>
      <c r="C121" s="26" t="s">
        <v>165</v>
      </c>
      <c r="D121" s="27">
        <v>129223923.70510101</v>
      </c>
      <c r="E121" s="27">
        <v>29093205.550142623</v>
      </c>
    </row>
    <row r="122" spans="1:5" x14ac:dyDescent="0.35">
      <c r="A122" s="26" t="s">
        <v>169</v>
      </c>
      <c r="B122" s="26" t="s">
        <v>17</v>
      </c>
      <c r="C122" s="26" t="s">
        <v>165</v>
      </c>
      <c r="D122" s="27">
        <v>129223923.70510101</v>
      </c>
      <c r="E122" s="27">
        <v>11328689.214702332</v>
      </c>
    </row>
    <row r="123" spans="1:5" x14ac:dyDescent="0.35">
      <c r="A123" s="26" t="s">
        <v>170</v>
      </c>
      <c r="B123" s="26" t="s">
        <v>17</v>
      </c>
      <c r="C123" s="26" t="s">
        <v>171</v>
      </c>
      <c r="D123" s="27">
        <v>101084398.5157</v>
      </c>
      <c r="E123" s="27">
        <v>14780070.292853948</v>
      </c>
    </row>
    <row r="124" spans="1:5" x14ac:dyDescent="0.35">
      <c r="A124" s="26" t="s">
        <v>172</v>
      </c>
      <c r="B124" s="26" t="s">
        <v>17</v>
      </c>
      <c r="C124" s="26" t="s">
        <v>171</v>
      </c>
      <c r="D124" s="27">
        <v>101084398.5157</v>
      </c>
      <c r="E124" s="27">
        <v>38220574.299879372</v>
      </c>
    </row>
    <row r="125" spans="1:5" x14ac:dyDescent="0.35">
      <c r="A125" s="26" t="s">
        <v>173</v>
      </c>
      <c r="B125" s="26" t="s">
        <v>17</v>
      </c>
      <c r="C125" s="26" t="s">
        <v>171</v>
      </c>
      <c r="D125" s="27">
        <v>101084398.5157</v>
      </c>
      <c r="E125" s="27">
        <v>20366809.392081123</v>
      </c>
    </row>
    <row r="126" spans="1:5" x14ac:dyDescent="0.35">
      <c r="A126" s="26" t="s">
        <v>174</v>
      </c>
      <c r="B126" s="26" t="s">
        <v>17</v>
      </c>
      <c r="C126" s="26" t="s">
        <v>171</v>
      </c>
      <c r="D126" s="27">
        <v>101084398.5157</v>
      </c>
      <c r="E126" s="27">
        <v>27716944.530885544</v>
      </c>
    </row>
    <row r="127" spans="1:5" x14ac:dyDescent="0.35">
      <c r="A127" s="26" t="s">
        <v>175</v>
      </c>
      <c r="B127" s="26" t="s">
        <v>17</v>
      </c>
      <c r="C127" s="26" t="s">
        <v>176</v>
      </c>
      <c r="D127" s="27">
        <v>72519090.916600093</v>
      </c>
      <c r="E127" s="27">
        <v>13080276.700969648</v>
      </c>
    </row>
    <row r="128" spans="1:5" x14ac:dyDescent="0.35">
      <c r="A128" s="26" t="s">
        <v>177</v>
      </c>
      <c r="B128" s="26" t="s">
        <v>17</v>
      </c>
      <c r="C128" s="26" t="s">
        <v>176</v>
      </c>
      <c r="D128" s="27">
        <v>72519090.916600093</v>
      </c>
      <c r="E128" s="27">
        <v>20524484.829921987</v>
      </c>
    </row>
    <row r="129" spans="1:5" x14ac:dyDescent="0.35">
      <c r="A129" s="26" t="s">
        <v>178</v>
      </c>
      <c r="B129" s="26" t="s">
        <v>17</v>
      </c>
      <c r="C129" s="26" t="s">
        <v>176</v>
      </c>
      <c r="D129" s="27">
        <v>72519090.916600093</v>
      </c>
      <c r="E129" s="27">
        <v>30412555.978992876</v>
      </c>
    </row>
    <row r="130" spans="1:5" x14ac:dyDescent="0.35">
      <c r="A130" s="26" t="s">
        <v>179</v>
      </c>
      <c r="B130" s="26" t="s">
        <v>17</v>
      </c>
      <c r="C130" s="26" t="s">
        <v>176</v>
      </c>
      <c r="D130" s="27">
        <v>72519090.916600093</v>
      </c>
      <c r="E130" s="27">
        <v>8501773.4067155812</v>
      </c>
    </row>
    <row r="131" spans="1:5" x14ac:dyDescent="0.35">
      <c r="A131" s="26" t="s">
        <v>180</v>
      </c>
      <c r="B131" s="26" t="s">
        <v>17</v>
      </c>
      <c r="C131" s="26" t="s">
        <v>181</v>
      </c>
      <c r="D131" s="27">
        <v>75523089.478699893</v>
      </c>
      <c r="E131" s="27">
        <v>12020499.85950847</v>
      </c>
    </row>
    <row r="132" spans="1:5" x14ac:dyDescent="0.35">
      <c r="A132" s="26" t="s">
        <v>182</v>
      </c>
      <c r="B132" s="26" t="s">
        <v>17</v>
      </c>
      <c r="C132" s="26" t="s">
        <v>181</v>
      </c>
      <c r="D132" s="27">
        <v>75523089.478699893</v>
      </c>
      <c r="E132" s="27">
        <v>30223548.544678554</v>
      </c>
    </row>
    <row r="133" spans="1:5" x14ac:dyDescent="0.35">
      <c r="A133" s="26" t="s">
        <v>183</v>
      </c>
      <c r="B133" s="26" t="s">
        <v>17</v>
      </c>
      <c r="C133" s="26" t="s">
        <v>181</v>
      </c>
      <c r="D133" s="27">
        <v>75523089.478699893</v>
      </c>
      <c r="E133" s="27">
        <v>3508558.0126623921</v>
      </c>
    </row>
    <row r="134" spans="1:5" x14ac:dyDescent="0.35">
      <c r="A134" s="26" t="s">
        <v>184</v>
      </c>
      <c r="B134" s="26" t="s">
        <v>17</v>
      </c>
      <c r="C134" s="26" t="s">
        <v>181</v>
      </c>
      <c r="D134" s="27">
        <v>75523089.478699893</v>
      </c>
      <c r="E134" s="27">
        <v>29770483.061850473</v>
      </c>
    </row>
    <row r="135" spans="1:5" x14ac:dyDescent="0.35">
      <c r="A135" s="26" t="s">
        <v>185</v>
      </c>
      <c r="B135" s="26" t="s">
        <v>17</v>
      </c>
      <c r="C135" s="26" t="s">
        <v>186</v>
      </c>
      <c r="D135" s="27">
        <v>106129860.80859999</v>
      </c>
      <c r="E135" s="27">
        <v>21799547.245610494</v>
      </c>
    </row>
    <row r="136" spans="1:5" x14ac:dyDescent="0.35">
      <c r="A136" s="26" t="s">
        <v>187</v>
      </c>
      <c r="B136" s="26" t="s">
        <v>17</v>
      </c>
      <c r="C136" s="26" t="s">
        <v>186</v>
      </c>
      <c r="D136" s="27">
        <v>106129860.80859999</v>
      </c>
      <c r="E136" s="27">
        <v>48370313.298319913</v>
      </c>
    </row>
    <row r="137" spans="1:5" x14ac:dyDescent="0.35">
      <c r="A137" s="26" t="s">
        <v>188</v>
      </c>
      <c r="B137" s="26" t="s">
        <v>17</v>
      </c>
      <c r="C137" s="26" t="s">
        <v>186</v>
      </c>
      <c r="D137" s="27">
        <v>106129860.80859999</v>
      </c>
      <c r="E137" s="27">
        <v>10100766.808878634</v>
      </c>
    </row>
    <row r="138" spans="1:5" x14ac:dyDescent="0.35">
      <c r="A138" s="26" t="s">
        <v>189</v>
      </c>
      <c r="B138" s="26" t="s">
        <v>17</v>
      </c>
      <c r="C138" s="26" t="s">
        <v>186</v>
      </c>
      <c r="D138" s="27">
        <v>106129860.80859999</v>
      </c>
      <c r="E138" s="27">
        <v>25859233.455790944</v>
      </c>
    </row>
    <row r="139" spans="1:5" x14ac:dyDescent="0.35">
      <c r="A139" s="26" t="s">
        <v>190</v>
      </c>
      <c r="B139" s="26" t="s">
        <v>17</v>
      </c>
      <c r="C139" s="26" t="s">
        <v>191</v>
      </c>
      <c r="D139" s="27">
        <v>88496307.7460998</v>
      </c>
      <c r="E139" s="27">
        <v>32191031.057673577</v>
      </c>
    </row>
    <row r="140" spans="1:5" x14ac:dyDescent="0.35">
      <c r="A140" s="26" t="s">
        <v>192</v>
      </c>
      <c r="B140" s="26" t="s">
        <v>17</v>
      </c>
      <c r="C140" s="26" t="s">
        <v>191</v>
      </c>
      <c r="D140" s="27">
        <v>88496307.7460998</v>
      </c>
      <c r="E140" s="27">
        <v>16967997.863585021</v>
      </c>
    </row>
    <row r="141" spans="1:5" x14ac:dyDescent="0.35">
      <c r="A141" s="26" t="s">
        <v>193</v>
      </c>
      <c r="B141" s="26" t="s">
        <v>17</v>
      </c>
      <c r="C141" s="26" t="s">
        <v>191</v>
      </c>
      <c r="D141" s="27">
        <v>88496307.7460998</v>
      </c>
      <c r="E141" s="27">
        <v>16603791.184485266</v>
      </c>
    </row>
    <row r="142" spans="1:5" x14ac:dyDescent="0.35">
      <c r="A142" s="26" t="s">
        <v>194</v>
      </c>
      <c r="B142" s="26" t="s">
        <v>17</v>
      </c>
      <c r="C142" s="26" t="s">
        <v>191</v>
      </c>
      <c r="D142" s="27">
        <v>88496307.7460998</v>
      </c>
      <c r="E142" s="27">
        <v>22733487.640355945</v>
      </c>
    </row>
    <row r="143" spans="1:5" x14ac:dyDescent="0.35">
      <c r="A143" s="26" t="s">
        <v>195</v>
      </c>
      <c r="B143" s="26" t="s">
        <v>17</v>
      </c>
      <c r="C143" s="26" t="s">
        <v>196</v>
      </c>
      <c r="D143" s="27">
        <v>73868051.495500594</v>
      </c>
      <c r="E143" s="27">
        <v>33104242.579033248</v>
      </c>
    </row>
    <row r="144" spans="1:5" x14ac:dyDescent="0.35">
      <c r="A144" s="26" t="s">
        <v>197</v>
      </c>
      <c r="B144" s="26" t="s">
        <v>17</v>
      </c>
      <c r="C144" s="26" t="s">
        <v>196</v>
      </c>
      <c r="D144" s="27">
        <v>73868051.495500594</v>
      </c>
      <c r="E144" s="27">
        <v>2275582.0557552418</v>
      </c>
    </row>
    <row r="145" spans="1:5" x14ac:dyDescent="0.35">
      <c r="A145" s="26" t="s">
        <v>198</v>
      </c>
      <c r="B145" s="26" t="s">
        <v>17</v>
      </c>
      <c r="C145" s="26" t="s">
        <v>196</v>
      </c>
      <c r="D145" s="27">
        <v>73868051.495500594</v>
      </c>
      <c r="E145" s="27">
        <v>38488226.860712104</v>
      </c>
    </row>
    <row r="146" spans="1:5" x14ac:dyDescent="0.35">
      <c r="A146" s="26" t="s">
        <v>199</v>
      </c>
      <c r="B146" s="26" t="s">
        <v>17</v>
      </c>
      <c r="C146" s="26" t="s">
        <v>200</v>
      </c>
      <c r="D146" s="27">
        <v>64406363.998000398</v>
      </c>
      <c r="E146" s="27">
        <v>26099619.529967912</v>
      </c>
    </row>
    <row r="147" spans="1:5" x14ac:dyDescent="0.35">
      <c r="A147" s="26" t="s">
        <v>201</v>
      </c>
      <c r="B147" s="26" t="s">
        <v>17</v>
      </c>
      <c r="C147" s="26" t="s">
        <v>200</v>
      </c>
      <c r="D147" s="27">
        <v>64406363.998000398</v>
      </c>
      <c r="E147" s="27">
        <v>2410394.0892761676</v>
      </c>
    </row>
    <row r="148" spans="1:5" x14ac:dyDescent="0.35">
      <c r="A148" s="26" t="s">
        <v>202</v>
      </c>
      <c r="B148" s="26" t="s">
        <v>17</v>
      </c>
      <c r="C148" s="26" t="s">
        <v>200</v>
      </c>
      <c r="D148" s="27">
        <v>64406363.998000398</v>
      </c>
      <c r="E148" s="27">
        <v>35896350.378756315</v>
      </c>
    </row>
    <row r="149" spans="1:5" x14ac:dyDescent="0.35">
      <c r="A149" s="26" t="s">
        <v>203</v>
      </c>
      <c r="B149" s="26" t="s">
        <v>17</v>
      </c>
      <c r="C149" s="26" t="s">
        <v>204</v>
      </c>
      <c r="D149" s="27">
        <v>83018820.133099899</v>
      </c>
      <c r="E149" s="27">
        <v>24488810.398143392</v>
      </c>
    </row>
    <row r="150" spans="1:5" x14ac:dyDescent="0.35">
      <c r="A150" s="26" t="s">
        <v>205</v>
      </c>
      <c r="B150" s="26" t="s">
        <v>17</v>
      </c>
      <c r="C150" s="26" t="s">
        <v>204</v>
      </c>
      <c r="D150" s="27">
        <v>83018820.133099899</v>
      </c>
      <c r="E150" s="27">
        <v>23042711.724267472</v>
      </c>
    </row>
    <row r="151" spans="1:5" x14ac:dyDescent="0.35">
      <c r="A151" s="26" t="s">
        <v>206</v>
      </c>
      <c r="B151" s="26" t="s">
        <v>17</v>
      </c>
      <c r="C151" s="26" t="s">
        <v>204</v>
      </c>
      <c r="D151" s="27">
        <v>83018820.133099899</v>
      </c>
      <c r="E151" s="27">
        <v>10122022.502351148</v>
      </c>
    </row>
    <row r="152" spans="1:5" x14ac:dyDescent="0.35">
      <c r="A152" s="26" t="s">
        <v>207</v>
      </c>
      <c r="B152" s="26" t="s">
        <v>17</v>
      </c>
      <c r="C152" s="26" t="s">
        <v>204</v>
      </c>
      <c r="D152" s="27">
        <v>83018820.133099899</v>
      </c>
      <c r="E152" s="27">
        <v>9056809.5379971024</v>
      </c>
    </row>
    <row r="153" spans="1:5" x14ac:dyDescent="0.35">
      <c r="A153" s="26" t="s">
        <v>208</v>
      </c>
      <c r="B153" s="26" t="s">
        <v>17</v>
      </c>
      <c r="C153" s="26" t="s">
        <v>204</v>
      </c>
      <c r="D153" s="27">
        <v>83018820.133099899</v>
      </c>
      <c r="E153" s="27">
        <v>16308465.970340781</v>
      </c>
    </row>
    <row r="154" spans="1:5" x14ac:dyDescent="0.35">
      <c r="A154" s="26" t="s">
        <v>209</v>
      </c>
      <c r="B154" s="26" t="s">
        <v>17</v>
      </c>
      <c r="C154" s="26" t="s">
        <v>210</v>
      </c>
      <c r="D154" s="27">
        <v>40915808.094899103</v>
      </c>
      <c r="E154" s="27">
        <v>29937997.654854912</v>
      </c>
    </row>
    <row r="155" spans="1:5" x14ac:dyDescent="0.35">
      <c r="A155" s="26" t="s">
        <v>211</v>
      </c>
      <c r="B155" s="26" t="s">
        <v>17</v>
      </c>
      <c r="C155" s="26" t="s">
        <v>210</v>
      </c>
      <c r="D155" s="27">
        <v>40915808.094899103</v>
      </c>
      <c r="E155" s="27">
        <v>10977810.440044189</v>
      </c>
    </row>
    <row r="156" spans="1:5" x14ac:dyDescent="0.35">
      <c r="A156" s="26" t="s">
        <v>212</v>
      </c>
      <c r="B156" s="26" t="s">
        <v>17</v>
      </c>
      <c r="C156" s="26" t="s">
        <v>213</v>
      </c>
      <c r="D156" s="27">
        <v>127427960.89909799</v>
      </c>
      <c r="E156" s="27">
        <v>27075951.679054502</v>
      </c>
    </row>
    <row r="157" spans="1:5" x14ac:dyDescent="0.35">
      <c r="A157" s="26" t="s">
        <v>214</v>
      </c>
      <c r="B157" s="26" t="s">
        <v>17</v>
      </c>
      <c r="C157" s="26" t="s">
        <v>213</v>
      </c>
      <c r="D157" s="27">
        <v>127427960.89909799</v>
      </c>
      <c r="E157" s="27">
        <v>40217074.355829753</v>
      </c>
    </row>
    <row r="158" spans="1:5" x14ac:dyDescent="0.35">
      <c r="A158" s="26" t="s">
        <v>215</v>
      </c>
      <c r="B158" s="26" t="s">
        <v>17</v>
      </c>
      <c r="C158" s="26" t="s">
        <v>213</v>
      </c>
      <c r="D158" s="27">
        <v>127427960.89909799</v>
      </c>
      <c r="E158" s="27">
        <v>40669018.99462305</v>
      </c>
    </row>
    <row r="159" spans="1:5" x14ac:dyDescent="0.35">
      <c r="A159" s="26" t="s">
        <v>216</v>
      </c>
      <c r="B159" s="26" t="s">
        <v>17</v>
      </c>
      <c r="C159" s="26" t="s">
        <v>213</v>
      </c>
      <c r="D159" s="27">
        <v>127427960.89909799</v>
      </c>
      <c r="E159" s="27">
        <v>11959109.227540474</v>
      </c>
    </row>
    <row r="160" spans="1:5" x14ac:dyDescent="0.35">
      <c r="A160" s="26" t="s">
        <v>217</v>
      </c>
      <c r="B160" s="26" t="s">
        <v>17</v>
      </c>
      <c r="C160" s="26" t="s">
        <v>213</v>
      </c>
      <c r="D160" s="27">
        <v>127427960.89909799</v>
      </c>
      <c r="E160" s="27">
        <v>7506806.642050216</v>
      </c>
    </row>
    <row r="161" spans="1:5" x14ac:dyDescent="0.35">
      <c r="A161" s="26" t="s">
        <v>218</v>
      </c>
      <c r="B161" s="26" t="s">
        <v>17</v>
      </c>
      <c r="C161" s="26" t="s">
        <v>219</v>
      </c>
      <c r="D161" s="27">
        <v>143302573.35330001</v>
      </c>
      <c r="E161" s="27">
        <v>13901278.94159564</v>
      </c>
    </row>
    <row r="162" spans="1:5" x14ac:dyDescent="0.35">
      <c r="A162" s="26" t="s">
        <v>220</v>
      </c>
      <c r="B162" s="26" t="s">
        <v>17</v>
      </c>
      <c r="C162" s="26" t="s">
        <v>219</v>
      </c>
      <c r="D162" s="27">
        <v>143302573.35330001</v>
      </c>
      <c r="E162" s="27">
        <v>33909802.127442926</v>
      </c>
    </row>
    <row r="163" spans="1:5" x14ac:dyDescent="0.35">
      <c r="A163" s="26" t="s">
        <v>221</v>
      </c>
      <c r="B163" s="26" t="s">
        <v>17</v>
      </c>
      <c r="C163" s="26" t="s">
        <v>219</v>
      </c>
      <c r="D163" s="27">
        <v>143302573.35330001</v>
      </c>
      <c r="E163" s="27">
        <v>30668823.291894279</v>
      </c>
    </row>
    <row r="164" spans="1:5" x14ac:dyDescent="0.35">
      <c r="A164" s="26" t="s">
        <v>222</v>
      </c>
      <c r="B164" s="26" t="s">
        <v>17</v>
      </c>
      <c r="C164" s="26" t="s">
        <v>219</v>
      </c>
      <c r="D164" s="27">
        <v>143302573.35330001</v>
      </c>
      <c r="E164" s="27">
        <v>40325859.52897875</v>
      </c>
    </row>
    <row r="165" spans="1:5" x14ac:dyDescent="0.35">
      <c r="A165" s="26" t="s">
        <v>223</v>
      </c>
      <c r="B165" s="26" t="s">
        <v>17</v>
      </c>
      <c r="C165" s="26" t="s">
        <v>219</v>
      </c>
      <c r="D165" s="27">
        <v>143302573.35330001</v>
      </c>
      <c r="E165" s="27">
        <v>24496809.463388409</v>
      </c>
    </row>
    <row r="166" spans="1:5" x14ac:dyDescent="0.35">
      <c r="A166" s="26" t="s">
        <v>225</v>
      </c>
      <c r="B166" s="26" t="s">
        <v>17</v>
      </c>
      <c r="C166" s="26" t="s">
        <v>224</v>
      </c>
      <c r="D166" s="27">
        <v>62692051.955223083</v>
      </c>
      <c r="E166" s="27">
        <v>11340574.755831189</v>
      </c>
    </row>
    <row r="167" spans="1:5" x14ac:dyDescent="0.35">
      <c r="A167" s="26" t="s">
        <v>226</v>
      </c>
      <c r="B167" s="26" t="s">
        <v>17</v>
      </c>
      <c r="C167" s="26" t="s">
        <v>224</v>
      </c>
      <c r="D167" s="27">
        <v>62692051.955223083</v>
      </c>
      <c r="E167" s="27">
        <v>17810177.337322772</v>
      </c>
    </row>
    <row r="168" spans="1:5" x14ac:dyDescent="0.35">
      <c r="A168" s="26" t="s">
        <v>227</v>
      </c>
      <c r="B168" s="26" t="s">
        <v>17</v>
      </c>
      <c r="C168" s="26" t="s">
        <v>224</v>
      </c>
      <c r="D168" s="27">
        <v>62692051.955223083</v>
      </c>
      <c r="E168" s="27">
        <v>33541299.862069119</v>
      </c>
    </row>
    <row r="169" spans="1:5" x14ac:dyDescent="0.35">
      <c r="A169" s="26" t="s">
        <v>228</v>
      </c>
      <c r="B169" s="26" t="s">
        <v>17</v>
      </c>
      <c r="C169" s="26" t="s">
        <v>229</v>
      </c>
      <c r="D169" s="27">
        <v>76636809.655999601</v>
      </c>
      <c r="E169" s="27">
        <v>18927102.934206571</v>
      </c>
    </row>
    <row r="170" spans="1:5" x14ac:dyDescent="0.35">
      <c r="A170" s="26" t="s">
        <v>230</v>
      </c>
      <c r="B170" s="26" t="s">
        <v>17</v>
      </c>
      <c r="C170" s="26" t="s">
        <v>229</v>
      </c>
      <c r="D170" s="27">
        <v>76636809.655999601</v>
      </c>
      <c r="E170" s="27">
        <v>18064119.774678763</v>
      </c>
    </row>
    <row r="171" spans="1:5" x14ac:dyDescent="0.35">
      <c r="A171" s="26" t="s">
        <v>231</v>
      </c>
      <c r="B171" s="26" t="s">
        <v>17</v>
      </c>
      <c r="C171" s="26" t="s">
        <v>229</v>
      </c>
      <c r="D171" s="27">
        <v>76636809.655999601</v>
      </c>
      <c r="E171" s="27">
        <v>39645586.947114259</v>
      </c>
    </row>
    <row r="172" spans="1:5" x14ac:dyDescent="0.35">
      <c r="A172" s="26" t="s">
        <v>232</v>
      </c>
      <c r="B172" s="26" t="s">
        <v>17</v>
      </c>
      <c r="C172" s="26" t="s">
        <v>233</v>
      </c>
      <c r="D172" s="27">
        <v>107528070.62800001</v>
      </c>
      <c r="E172" s="27">
        <v>32240613.912058596</v>
      </c>
    </row>
    <row r="173" spans="1:5" x14ac:dyDescent="0.35">
      <c r="A173" s="26" t="s">
        <v>234</v>
      </c>
      <c r="B173" s="26" t="s">
        <v>17</v>
      </c>
      <c r="C173" s="26" t="s">
        <v>233</v>
      </c>
      <c r="D173" s="27">
        <v>107528070.62800001</v>
      </c>
      <c r="E173" s="27">
        <v>22918850.513138626</v>
      </c>
    </row>
    <row r="174" spans="1:5" x14ac:dyDescent="0.35">
      <c r="A174" s="26" t="s">
        <v>235</v>
      </c>
      <c r="B174" s="26" t="s">
        <v>17</v>
      </c>
      <c r="C174" s="26" t="s">
        <v>233</v>
      </c>
      <c r="D174" s="27">
        <v>107528070.62800001</v>
      </c>
      <c r="E174" s="27">
        <v>19159357.415486969</v>
      </c>
    </row>
    <row r="175" spans="1:5" x14ac:dyDescent="0.35">
      <c r="A175" s="26" t="s">
        <v>236</v>
      </c>
      <c r="B175" s="26" t="s">
        <v>17</v>
      </c>
      <c r="C175" s="26" t="s">
        <v>233</v>
      </c>
      <c r="D175" s="27">
        <v>107528070.62800001</v>
      </c>
      <c r="E175" s="27">
        <v>19309878.541440777</v>
      </c>
    </row>
    <row r="176" spans="1:5" x14ac:dyDescent="0.35">
      <c r="A176" s="26" t="s">
        <v>237</v>
      </c>
      <c r="B176" s="26" t="s">
        <v>17</v>
      </c>
      <c r="C176" s="26" t="s">
        <v>233</v>
      </c>
      <c r="D176" s="27">
        <v>107528070.62800001</v>
      </c>
      <c r="E176" s="27">
        <v>13899370.245875025</v>
      </c>
    </row>
    <row r="177" spans="1:5" x14ac:dyDescent="0.35">
      <c r="A177" s="26" t="s">
        <v>238</v>
      </c>
      <c r="B177" s="26" t="s">
        <v>17</v>
      </c>
      <c r="C177" s="26" t="s">
        <v>239</v>
      </c>
      <c r="D177" s="27">
        <v>158472763.719699</v>
      </c>
      <c r="E177" s="27">
        <v>25821647.477878544</v>
      </c>
    </row>
    <row r="178" spans="1:5" x14ac:dyDescent="0.35">
      <c r="A178" s="26" t="s">
        <v>240</v>
      </c>
      <c r="B178" s="26" t="s">
        <v>17</v>
      </c>
      <c r="C178" s="26" t="s">
        <v>239</v>
      </c>
      <c r="D178" s="27">
        <v>158472763.719699</v>
      </c>
      <c r="E178" s="27">
        <v>24730181.531481709</v>
      </c>
    </row>
    <row r="179" spans="1:5" x14ac:dyDescent="0.35">
      <c r="A179" s="26" t="s">
        <v>241</v>
      </c>
      <c r="B179" s="26" t="s">
        <v>17</v>
      </c>
      <c r="C179" s="26" t="s">
        <v>239</v>
      </c>
      <c r="D179" s="27">
        <v>158472763.719699</v>
      </c>
      <c r="E179" s="27">
        <v>30401608.1743038</v>
      </c>
    </row>
    <row r="180" spans="1:5" x14ac:dyDescent="0.35">
      <c r="A180" s="26" t="s">
        <v>242</v>
      </c>
      <c r="B180" s="26" t="s">
        <v>17</v>
      </c>
      <c r="C180" s="26" t="s">
        <v>239</v>
      </c>
      <c r="D180" s="27">
        <v>158472763.719699</v>
      </c>
      <c r="E180" s="27">
        <v>52325992.128411084</v>
      </c>
    </row>
    <row r="181" spans="1:5" x14ac:dyDescent="0.35">
      <c r="A181" s="26" t="s">
        <v>243</v>
      </c>
      <c r="B181" s="26" t="s">
        <v>17</v>
      </c>
      <c r="C181" s="26" t="s">
        <v>239</v>
      </c>
      <c r="D181" s="27">
        <v>158472763.719699</v>
      </c>
      <c r="E181" s="27">
        <v>25193334.407623854</v>
      </c>
    </row>
    <row r="182" spans="1:5" x14ac:dyDescent="0.35">
      <c r="A182" s="26" t="s">
        <v>244</v>
      </c>
      <c r="B182" s="26" t="s">
        <v>17</v>
      </c>
      <c r="C182" s="26" t="s">
        <v>245</v>
      </c>
      <c r="D182" s="27">
        <v>88102098.753899902</v>
      </c>
      <c r="E182" s="27">
        <v>41648782.184145853</v>
      </c>
    </row>
    <row r="183" spans="1:5" x14ac:dyDescent="0.35">
      <c r="A183" s="26" t="s">
        <v>246</v>
      </c>
      <c r="B183" s="26" t="s">
        <v>17</v>
      </c>
      <c r="C183" s="26" t="s">
        <v>245</v>
      </c>
      <c r="D183" s="27">
        <v>88102098.753899902</v>
      </c>
      <c r="E183" s="27">
        <v>41696921.068067387</v>
      </c>
    </row>
    <row r="184" spans="1:5" x14ac:dyDescent="0.35">
      <c r="A184" s="26" t="s">
        <v>247</v>
      </c>
      <c r="B184" s="26" t="s">
        <v>17</v>
      </c>
      <c r="C184" s="26" t="s">
        <v>245</v>
      </c>
      <c r="D184" s="27">
        <v>88102098.753899902</v>
      </c>
      <c r="E184" s="27">
        <v>4487165.5676289247</v>
      </c>
    </row>
    <row r="185" spans="1:5" x14ac:dyDescent="0.35">
      <c r="A185" s="26" t="s">
        <v>248</v>
      </c>
      <c r="B185" s="26" t="s">
        <v>17</v>
      </c>
      <c r="C185" s="26" t="s">
        <v>245</v>
      </c>
      <c r="D185" s="27">
        <v>88102098.753899902</v>
      </c>
      <c r="E185" s="27">
        <v>269229.93405773549</v>
      </c>
    </row>
    <row r="186" spans="1:5" x14ac:dyDescent="0.35">
      <c r="A186" s="26" t="s">
        <v>249</v>
      </c>
      <c r="B186" s="26" t="s">
        <v>17</v>
      </c>
      <c r="C186" s="26" t="s">
        <v>250</v>
      </c>
      <c r="D186" s="27">
        <v>76072441.138267517</v>
      </c>
      <c r="E186" s="27">
        <v>28800761.788341694</v>
      </c>
    </row>
    <row r="187" spans="1:5" x14ac:dyDescent="0.35">
      <c r="A187" s="26" t="s">
        <v>251</v>
      </c>
      <c r="B187" s="26" t="s">
        <v>17</v>
      </c>
      <c r="C187" s="26" t="s">
        <v>250</v>
      </c>
      <c r="D187" s="27">
        <v>76072441.138267517</v>
      </c>
      <c r="E187" s="27">
        <v>20132204.99159041</v>
      </c>
    </row>
    <row r="188" spans="1:5" x14ac:dyDescent="0.35">
      <c r="A188" s="26" t="s">
        <v>252</v>
      </c>
      <c r="B188" s="26" t="s">
        <v>17</v>
      </c>
      <c r="C188" s="26" t="s">
        <v>250</v>
      </c>
      <c r="D188" s="27">
        <v>76072441.138267517</v>
      </c>
      <c r="E188" s="27">
        <v>13839564.965734798</v>
      </c>
    </row>
    <row r="189" spans="1:5" x14ac:dyDescent="0.35">
      <c r="A189" s="26" t="s">
        <v>253</v>
      </c>
      <c r="B189" s="26" t="s">
        <v>17</v>
      </c>
      <c r="C189" s="26" t="s">
        <v>250</v>
      </c>
      <c r="D189" s="27">
        <v>76072441.138267517</v>
      </c>
      <c r="E189" s="27">
        <v>13299909.392600616</v>
      </c>
    </row>
    <row r="190" spans="1:5" x14ac:dyDescent="0.35">
      <c r="A190" s="26" t="s">
        <v>254</v>
      </c>
      <c r="B190" s="26" t="s">
        <v>17</v>
      </c>
      <c r="C190" s="26" t="s">
        <v>255</v>
      </c>
      <c r="D190" s="27">
        <v>120412546.697199</v>
      </c>
      <c r="E190" s="27">
        <v>37699869.113062687</v>
      </c>
    </row>
    <row r="191" spans="1:5" x14ac:dyDescent="0.35">
      <c r="A191" s="26" t="s">
        <v>256</v>
      </c>
      <c r="B191" s="26" t="s">
        <v>17</v>
      </c>
      <c r="C191" s="26" t="s">
        <v>255</v>
      </c>
      <c r="D191" s="27">
        <v>120412546.697199</v>
      </c>
      <c r="E191" s="27">
        <v>30665229.583010204</v>
      </c>
    </row>
    <row r="192" spans="1:5" x14ac:dyDescent="0.35">
      <c r="A192" s="26" t="s">
        <v>257</v>
      </c>
      <c r="B192" s="26" t="s">
        <v>17</v>
      </c>
      <c r="C192" s="26" t="s">
        <v>255</v>
      </c>
      <c r="D192" s="27">
        <v>120412546.697199</v>
      </c>
      <c r="E192" s="27">
        <v>21927082.933371834</v>
      </c>
    </row>
    <row r="193" spans="1:5" x14ac:dyDescent="0.35">
      <c r="A193" s="26" t="s">
        <v>258</v>
      </c>
      <c r="B193" s="26" t="s">
        <v>17</v>
      </c>
      <c r="C193" s="26" t="s">
        <v>255</v>
      </c>
      <c r="D193" s="27">
        <v>120412546.697199</v>
      </c>
      <c r="E193" s="27">
        <v>5339027.1487115491</v>
      </c>
    </row>
    <row r="194" spans="1:5" x14ac:dyDescent="0.35">
      <c r="A194" s="26" t="s">
        <v>259</v>
      </c>
      <c r="B194" s="26" t="s">
        <v>17</v>
      </c>
      <c r="C194" s="26" t="s">
        <v>255</v>
      </c>
      <c r="D194" s="27">
        <v>120412546.697199</v>
      </c>
      <c r="E194" s="27">
        <v>24781337.919042714</v>
      </c>
    </row>
    <row r="195" spans="1:5" x14ac:dyDescent="0.35">
      <c r="A195" s="26" t="s">
        <v>260</v>
      </c>
      <c r="B195" s="26" t="s">
        <v>17</v>
      </c>
      <c r="C195" s="26" t="s">
        <v>261</v>
      </c>
      <c r="D195" s="27">
        <v>135193179.10289764</v>
      </c>
      <c r="E195" s="27">
        <v>23922839.249701086</v>
      </c>
    </row>
    <row r="196" spans="1:5" x14ac:dyDescent="0.35">
      <c r="A196" s="26" t="s">
        <v>262</v>
      </c>
      <c r="B196" s="26" t="s">
        <v>17</v>
      </c>
      <c r="C196" s="26" t="s">
        <v>261</v>
      </c>
      <c r="D196" s="27">
        <v>135193179.10289764</v>
      </c>
      <c r="E196" s="27">
        <v>20476937.072952177</v>
      </c>
    </row>
    <row r="197" spans="1:5" x14ac:dyDescent="0.35">
      <c r="A197" s="26" t="s">
        <v>263</v>
      </c>
      <c r="B197" s="26" t="s">
        <v>17</v>
      </c>
      <c r="C197" s="26" t="s">
        <v>261</v>
      </c>
      <c r="D197" s="27">
        <v>135193179.10289764</v>
      </c>
      <c r="E197" s="27">
        <v>31344876.26207047</v>
      </c>
    </row>
    <row r="198" spans="1:5" x14ac:dyDescent="0.35">
      <c r="A198" s="26" t="s">
        <v>264</v>
      </c>
      <c r="B198" s="26" t="s">
        <v>17</v>
      </c>
      <c r="C198" s="26" t="s">
        <v>261</v>
      </c>
      <c r="D198" s="27">
        <v>135193179.10289764</v>
      </c>
      <c r="E198" s="27">
        <v>27932143.957588185</v>
      </c>
    </row>
    <row r="199" spans="1:5" x14ac:dyDescent="0.35">
      <c r="A199" s="26" t="s">
        <v>265</v>
      </c>
      <c r="B199" s="26" t="s">
        <v>17</v>
      </c>
      <c r="C199" s="26" t="s">
        <v>261</v>
      </c>
      <c r="D199" s="27">
        <v>135193179.10289764</v>
      </c>
      <c r="E199" s="27">
        <v>31516382.56058573</v>
      </c>
    </row>
    <row r="200" spans="1:5" x14ac:dyDescent="0.35">
      <c r="A200" s="26" t="s">
        <v>267</v>
      </c>
      <c r="B200" s="26" t="s">
        <v>17</v>
      </c>
      <c r="C200" s="26" t="s">
        <v>266</v>
      </c>
      <c r="D200" s="27">
        <v>68176933.164599493</v>
      </c>
      <c r="E200" s="27">
        <v>22071624.672208637</v>
      </c>
    </row>
    <row r="201" spans="1:5" x14ac:dyDescent="0.35">
      <c r="A201" s="26" t="s">
        <v>268</v>
      </c>
      <c r="B201" s="26" t="s">
        <v>17</v>
      </c>
      <c r="C201" s="26" t="s">
        <v>266</v>
      </c>
      <c r="D201" s="27">
        <v>68176933.164599493</v>
      </c>
      <c r="E201" s="27">
        <v>21991364.764548939</v>
      </c>
    </row>
    <row r="202" spans="1:5" x14ac:dyDescent="0.35">
      <c r="A202" s="26" t="s">
        <v>269</v>
      </c>
      <c r="B202" s="26" t="s">
        <v>17</v>
      </c>
      <c r="C202" s="26" t="s">
        <v>266</v>
      </c>
      <c r="D202" s="27">
        <v>68176933.164599493</v>
      </c>
      <c r="E202" s="27">
        <v>24113943.727841914</v>
      </c>
    </row>
    <row r="203" spans="1:5" x14ac:dyDescent="0.35">
      <c r="A203" s="26" t="s">
        <v>270</v>
      </c>
      <c r="B203" s="26" t="s">
        <v>17</v>
      </c>
      <c r="C203" s="26" t="s">
        <v>271</v>
      </c>
      <c r="D203" s="27">
        <v>84786862.783399597</v>
      </c>
      <c r="E203" s="27">
        <v>20111240.886374619</v>
      </c>
    </row>
    <row r="204" spans="1:5" x14ac:dyDescent="0.35">
      <c r="A204" s="26" t="s">
        <v>272</v>
      </c>
      <c r="B204" s="26" t="s">
        <v>17</v>
      </c>
      <c r="C204" s="26" t="s">
        <v>271</v>
      </c>
      <c r="D204" s="27">
        <v>84786862.783399597</v>
      </c>
      <c r="E204" s="27">
        <v>21159962.967829913</v>
      </c>
    </row>
    <row r="205" spans="1:5" x14ac:dyDescent="0.35">
      <c r="A205" s="26" t="s">
        <v>273</v>
      </c>
      <c r="B205" s="26" t="s">
        <v>17</v>
      </c>
      <c r="C205" s="26" t="s">
        <v>271</v>
      </c>
      <c r="D205" s="27">
        <v>84786862.783399597</v>
      </c>
      <c r="E205" s="27">
        <v>43515658.929195069</v>
      </c>
    </row>
    <row r="206" spans="1:5" x14ac:dyDescent="0.35">
      <c r="A206" s="26" t="s">
        <v>274</v>
      </c>
      <c r="B206" s="26" t="s">
        <v>17</v>
      </c>
      <c r="C206" s="26" t="s">
        <v>275</v>
      </c>
      <c r="D206" s="27">
        <v>76339646.170799702</v>
      </c>
      <c r="E206" s="27">
        <v>9462877.226048531</v>
      </c>
    </row>
    <row r="207" spans="1:5" x14ac:dyDescent="0.35">
      <c r="A207" s="26" t="s">
        <v>276</v>
      </c>
      <c r="B207" s="26" t="s">
        <v>17</v>
      </c>
      <c r="C207" s="26" t="s">
        <v>275</v>
      </c>
      <c r="D207" s="27">
        <v>76339646.170799702</v>
      </c>
      <c r="E207" s="27">
        <v>26441434.492671013</v>
      </c>
    </row>
    <row r="208" spans="1:5" x14ac:dyDescent="0.35">
      <c r="A208" s="26" t="s">
        <v>277</v>
      </c>
      <c r="B208" s="26" t="s">
        <v>17</v>
      </c>
      <c r="C208" s="26" t="s">
        <v>275</v>
      </c>
      <c r="D208" s="27">
        <v>76339646.170799702</v>
      </c>
      <c r="E208" s="27">
        <v>32148192.157723211</v>
      </c>
    </row>
    <row r="209" spans="1:5" x14ac:dyDescent="0.35">
      <c r="A209" s="26" t="s">
        <v>278</v>
      </c>
      <c r="B209" s="26" t="s">
        <v>17</v>
      </c>
      <c r="C209" s="26" t="s">
        <v>275</v>
      </c>
      <c r="D209" s="27">
        <v>76339646.170799702</v>
      </c>
      <c r="E209" s="27">
        <v>8287142.2943569375</v>
      </c>
    </row>
    <row r="210" spans="1:5" x14ac:dyDescent="0.35">
      <c r="A210" s="26" t="s">
        <v>279</v>
      </c>
      <c r="B210" s="26" t="s">
        <v>17</v>
      </c>
      <c r="C210" s="26" t="s">
        <v>280</v>
      </c>
      <c r="D210" s="27">
        <v>80899565.016100407</v>
      </c>
      <c r="E210" s="27">
        <v>21958556.024999026</v>
      </c>
    </row>
    <row r="211" spans="1:5" x14ac:dyDescent="0.35">
      <c r="A211" s="26" t="s">
        <v>281</v>
      </c>
      <c r="B211" s="26" t="s">
        <v>17</v>
      </c>
      <c r="C211" s="26" t="s">
        <v>280</v>
      </c>
      <c r="D211" s="27">
        <v>80899565.016100407</v>
      </c>
      <c r="E211" s="27">
        <v>27431386.372859269</v>
      </c>
    </row>
    <row r="212" spans="1:5" x14ac:dyDescent="0.35">
      <c r="A212" s="26" t="s">
        <v>282</v>
      </c>
      <c r="B212" s="26" t="s">
        <v>17</v>
      </c>
      <c r="C212" s="26" t="s">
        <v>280</v>
      </c>
      <c r="D212" s="27">
        <v>80899565.016100407</v>
      </c>
      <c r="E212" s="27">
        <v>31509622.618242119</v>
      </c>
    </row>
    <row r="213" spans="1:5" x14ac:dyDescent="0.35">
      <c r="A213" s="26" t="s">
        <v>283</v>
      </c>
      <c r="B213" s="26" t="s">
        <v>17</v>
      </c>
      <c r="C213" s="26" t="s">
        <v>284</v>
      </c>
      <c r="D213" s="27">
        <v>63839190.026800603</v>
      </c>
      <c r="E213" s="27">
        <v>20865392.635576662</v>
      </c>
    </row>
    <row r="214" spans="1:5" x14ac:dyDescent="0.35">
      <c r="A214" s="26" t="s">
        <v>285</v>
      </c>
      <c r="B214" s="26" t="s">
        <v>17</v>
      </c>
      <c r="C214" s="26" t="s">
        <v>284</v>
      </c>
      <c r="D214" s="27">
        <v>63839190.026800603</v>
      </c>
      <c r="E214" s="27">
        <v>20483098.400908295</v>
      </c>
    </row>
    <row r="215" spans="1:5" x14ac:dyDescent="0.35">
      <c r="A215" s="26" t="s">
        <v>286</v>
      </c>
      <c r="B215" s="26" t="s">
        <v>17</v>
      </c>
      <c r="C215" s="26" t="s">
        <v>284</v>
      </c>
      <c r="D215" s="27">
        <v>63839190.026800603</v>
      </c>
      <c r="E215" s="27">
        <v>22490698.990315638</v>
      </c>
    </row>
    <row r="216" spans="1:5" x14ac:dyDescent="0.35">
      <c r="A216" s="26" t="s">
        <v>287</v>
      </c>
      <c r="B216" s="26" t="s">
        <v>17</v>
      </c>
      <c r="C216" s="26" t="s">
        <v>288</v>
      </c>
      <c r="D216" s="27">
        <v>69321905.062675476</v>
      </c>
      <c r="E216" s="27">
        <v>30023768.826121494</v>
      </c>
    </row>
    <row r="217" spans="1:5" x14ac:dyDescent="0.35">
      <c r="A217" s="26" t="s">
        <v>289</v>
      </c>
      <c r="B217" s="26" t="s">
        <v>17</v>
      </c>
      <c r="C217" s="26" t="s">
        <v>288</v>
      </c>
      <c r="D217" s="27">
        <v>69321905.062675476</v>
      </c>
      <c r="E217" s="27">
        <v>9826792.4373267647</v>
      </c>
    </row>
    <row r="218" spans="1:5" x14ac:dyDescent="0.35">
      <c r="A218" s="26" t="s">
        <v>290</v>
      </c>
      <c r="B218" s="26" t="s">
        <v>17</v>
      </c>
      <c r="C218" s="26" t="s">
        <v>288</v>
      </c>
      <c r="D218" s="27">
        <v>69321905.062675476</v>
      </c>
      <c r="E218" s="27">
        <v>29471343.799227215</v>
      </c>
    </row>
    <row r="219" spans="1:5" x14ac:dyDescent="0.35">
      <c r="A219" s="26" t="s">
        <v>291</v>
      </c>
      <c r="B219" s="26" t="s">
        <v>17</v>
      </c>
      <c r="C219" s="26" t="s">
        <v>292</v>
      </c>
      <c r="D219" s="27">
        <v>88723478.232500494</v>
      </c>
      <c r="E219" s="27">
        <v>36793959.020907089</v>
      </c>
    </row>
    <row r="220" spans="1:5" x14ac:dyDescent="0.35">
      <c r="A220" s="26" t="s">
        <v>293</v>
      </c>
      <c r="B220" s="26" t="s">
        <v>17</v>
      </c>
      <c r="C220" s="26" t="s">
        <v>292</v>
      </c>
      <c r="D220" s="27">
        <v>88723478.232500494</v>
      </c>
      <c r="E220" s="27">
        <v>26055372.283609372</v>
      </c>
    </row>
    <row r="221" spans="1:5" x14ac:dyDescent="0.35">
      <c r="A221" s="26" t="s">
        <v>294</v>
      </c>
      <c r="B221" s="26" t="s">
        <v>17</v>
      </c>
      <c r="C221" s="26" t="s">
        <v>292</v>
      </c>
      <c r="D221" s="27">
        <v>88723478.232500494</v>
      </c>
      <c r="E221" s="27">
        <v>25874146.927984018</v>
      </c>
    </row>
    <row r="222" spans="1:5" x14ac:dyDescent="0.35">
      <c r="A222" s="26" t="s">
        <v>295</v>
      </c>
      <c r="B222" s="26" t="s">
        <v>17</v>
      </c>
      <c r="C222" s="26" t="s">
        <v>296</v>
      </c>
      <c r="D222" s="27">
        <v>65300247.734500699</v>
      </c>
      <c r="E222" s="27">
        <v>30096744.507018585</v>
      </c>
    </row>
    <row r="223" spans="1:5" x14ac:dyDescent="0.35">
      <c r="A223" s="26" t="s">
        <v>297</v>
      </c>
      <c r="B223" s="26" t="s">
        <v>17</v>
      </c>
      <c r="C223" s="26" t="s">
        <v>296</v>
      </c>
      <c r="D223" s="27">
        <v>65300247.734500699</v>
      </c>
      <c r="E223" s="27">
        <v>24779997.896728881</v>
      </c>
    </row>
    <row r="224" spans="1:5" x14ac:dyDescent="0.35">
      <c r="A224" s="26" t="s">
        <v>298</v>
      </c>
      <c r="B224" s="26" t="s">
        <v>17</v>
      </c>
      <c r="C224" s="26" t="s">
        <v>296</v>
      </c>
      <c r="D224" s="27">
        <v>65300247.734500699</v>
      </c>
      <c r="E224" s="27">
        <v>10423505.330753233</v>
      </c>
    </row>
    <row r="225" spans="1:5" x14ac:dyDescent="0.35">
      <c r="A225" s="26" t="s">
        <v>299</v>
      </c>
      <c r="B225" s="26" t="s">
        <v>17</v>
      </c>
      <c r="C225" s="26" t="s">
        <v>300</v>
      </c>
      <c r="D225" s="27">
        <v>76328606.052600801</v>
      </c>
      <c r="E225" s="27">
        <v>11376585.084324908</v>
      </c>
    </row>
    <row r="226" spans="1:5" x14ac:dyDescent="0.35">
      <c r="A226" s="26" t="s">
        <v>301</v>
      </c>
      <c r="B226" s="26" t="s">
        <v>17</v>
      </c>
      <c r="C226" s="26" t="s">
        <v>300</v>
      </c>
      <c r="D226" s="27">
        <v>76328606.052600801</v>
      </c>
      <c r="E226" s="27">
        <v>25690831.518565986</v>
      </c>
    </row>
    <row r="227" spans="1:5" x14ac:dyDescent="0.35">
      <c r="A227" s="26" t="s">
        <v>302</v>
      </c>
      <c r="B227" s="26" t="s">
        <v>17</v>
      </c>
      <c r="C227" s="26" t="s">
        <v>300</v>
      </c>
      <c r="D227" s="27">
        <v>76328606.052600801</v>
      </c>
      <c r="E227" s="27">
        <v>39261189.449709907</v>
      </c>
    </row>
    <row r="228" spans="1:5" x14ac:dyDescent="0.35">
      <c r="A228" s="26" t="s">
        <v>303</v>
      </c>
      <c r="B228" s="26" t="s">
        <v>17</v>
      </c>
      <c r="C228" s="26" t="s">
        <v>304</v>
      </c>
      <c r="D228" s="27">
        <v>176519435.78200001</v>
      </c>
      <c r="E228" s="27">
        <v>51853681.786150582</v>
      </c>
    </row>
    <row r="229" spans="1:5" x14ac:dyDescent="0.35">
      <c r="A229" s="26" t="s">
        <v>305</v>
      </c>
      <c r="B229" s="26" t="s">
        <v>17</v>
      </c>
      <c r="C229" s="26" t="s">
        <v>304</v>
      </c>
      <c r="D229" s="27">
        <v>176519435.78200001</v>
      </c>
      <c r="E229" s="27">
        <v>45314950.28797242</v>
      </c>
    </row>
    <row r="230" spans="1:5" x14ac:dyDescent="0.35">
      <c r="A230" s="26" t="s">
        <v>306</v>
      </c>
      <c r="B230" s="26" t="s">
        <v>17</v>
      </c>
      <c r="C230" s="26" t="s">
        <v>304</v>
      </c>
      <c r="D230" s="27">
        <v>176519435.78200001</v>
      </c>
      <c r="E230" s="27">
        <v>23802733.464005187</v>
      </c>
    </row>
    <row r="231" spans="1:5" x14ac:dyDescent="0.35">
      <c r="A231" s="26" t="s">
        <v>307</v>
      </c>
      <c r="B231" s="26" t="s">
        <v>17</v>
      </c>
      <c r="C231" s="26" t="s">
        <v>304</v>
      </c>
      <c r="D231" s="27">
        <v>176519435.78200001</v>
      </c>
      <c r="E231" s="27">
        <v>55548070.243871816</v>
      </c>
    </row>
    <row r="232" spans="1:5" x14ac:dyDescent="0.35">
      <c r="A232" s="26" t="s">
        <v>308</v>
      </c>
      <c r="B232" s="26" t="s">
        <v>17</v>
      </c>
      <c r="C232" s="26" t="s">
        <v>309</v>
      </c>
      <c r="D232" s="27">
        <v>86016068.893999904</v>
      </c>
      <c r="E232" s="27">
        <v>30759836.4428466</v>
      </c>
    </row>
    <row r="233" spans="1:5" x14ac:dyDescent="0.35">
      <c r="A233" s="26" t="s">
        <v>310</v>
      </c>
      <c r="B233" s="26" t="s">
        <v>17</v>
      </c>
      <c r="C233" s="26" t="s">
        <v>309</v>
      </c>
      <c r="D233" s="27">
        <v>86016068.893999904</v>
      </c>
      <c r="E233" s="27">
        <v>30891995.173521832</v>
      </c>
    </row>
    <row r="234" spans="1:5" x14ac:dyDescent="0.35">
      <c r="A234" s="26" t="s">
        <v>311</v>
      </c>
      <c r="B234" s="26" t="s">
        <v>17</v>
      </c>
      <c r="C234" s="26" t="s">
        <v>309</v>
      </c>
      <c r="D234" s="27">
        <v>86016068.893999904</v>
      </c>
      <c r="E234" s="27">
        <v>24364237.277631477</v>
      </c>
    </row>
    <row r="235" spans="1:5" x14ac:dyDescent="0.35">
      <c r="A235" s="26" t="s">
        <v>313</v>
      </c>
      <c r="B235" s="26" t="s">
        <v>17</v>
      </c>
      <c r="C235" s="26" t="s">
        <v>312</v>
      </c>
      <c r="D235" s="27">
        <v>102308765.2025</v>
      </c>
      <c r="E235" s="27">
        <v>32728607.718253348</v>
      </c>
    </row>
    <row r="236" spans="1:5" x14ac:dyDescent="0.35">
      <c r="A236" s="26" t="s">
        <v>314</v>
      </c>
      <c r="B236" s="26" t="s">
        <v>17</v>
      </c>
      <c r="C236" s="26" t="s">
        <v>312</v>
      </c>
      <c r="D236" s="27">
        <v>102308765.2025</v>
      </c>
      <c r="E236" s="27">
        <v>13216329.025025774</v>
      </c>
    </row>
    <row r="237" spans="1:5" x14ac:dyDescent="0.35">
      <c r="A237" s="26" t="s">
        <v>315</v>
      </c>
      <c r="B237" s="26" t="s">
        <v>17</v>
      </c>
      <c r="C237" s="26" t="s">
        <v>312</v>
      </c>
      <c r="D237" s="27">
        <v>102308765.2025</v>
      </c>
      <c r="E237" s="27">
        <v>23711101.606378082</v>
      </c>
    </row>
    <row r="238" spans="1:5" x14ac:dyDescent="0.35">
      <c r="A238" s="26" t="s">
        <v>316</v>
      </c>
      <c r="B238" s="26" t="s">
        <v>17</v>
      </c>
      <c r="C238" s="26" t="s">
        <v>312</v>
      </c>
      <c r="D238" s="27">
        <v>102308765.2025</v>
      </c>
      <c r="E238" s="27">
        <v>32652726.852842789</v>
      </c>
    </row>
    <row r="239" spans="1:5" x14ac:dyDescent="0.35">
      <c r="A239" s="26" t="s">
        <v>317</v>
      </c>
      <c r="B239" s="26" t="s">
        <v>17</v>
      </c>
      <c r="C239" s="26" t="s">
        <v>318</v>
      </c>
      <c r="D239" s="27">
        <v>108964511.322099</v>
      </c>
      <c r="E239" s="27">
        <v>7345024.5704174917</v>
      </c>
    </row>
    <row r="240" spans="1:5" x14ac:dyDescent="0.35">
      <c r="A240" s="26" t="s">
        <v>319</v>
      </c>
      <c r="B240" s="26" t="s">
        <v>17</v>
      </c>
      <c r="C240" s="26" t="s">
        <v>318</v>
      </c>
      <c r="D240" s="27">
        <v>108964511.322099</v>
      </c>
      <c r="E240" s="27">
        <v>28898820.198036533</v>
      </c>
    </row>
    <row r="241" spans="1:5" x14ac:dyDescent="0.35">
      <c r="A241" s="26" t="s">
        <v>320</v>
      </c>
      <c r="B241" s="26" t="s">
        <v>17</v>
      </c>
      <c r="C241" s="26" t="s">
        <v>318</v>
      </c>
      <c r="D241" s="27">
        <v>108964511.322099</v>
      </c>
      <c r="E241" s="27">
        <v>32116063.51801559</v>
      </c>
    </row>
    <row r="242" spans="1:5" x14ac:dyDescent="0.35">
      <c r="A242" s="26" t="s">
        <v>321</v>
      </c>
      <c r="B242" s="26" t="s">
        <v>17</v>
      </c>
      <c r="C242" s="26" t="s">
        <v>318</v>
      </c>
      <c r="D242" s="27">
        <v>108964511.322099</v>
      </c>
      <c r="E242" s="27">
        <v>40604603.035629399</v>
      </c>
    </row>
    <row r="243" spans="1:5" x14ac:dyDescent="0.35">
      <c r="A243" s="26">
        <v>452</v>
      </c>
      <c r="B243" s="26" t="s">
        <v>322</v>
      </c>
      <c r="C243" s="26" t="s">
        <v>323</v>
      </c>
      <c r="D243" s="27">
        <v>57521520.948399201</v>
      </c>
      <c r="E243" s="27">
        <v>24283053.932964195</v>
      </c>
    </row>
    <row r="244" spans="1:5" x14ac:dyDescent="0.35">
      <c r="A244" s="26">
        <v>453</v>
      </c>
      <c r="B244" s="26" t="s">
        <v>322</v>
      </c>
      <c r="C244" s="26" t="s">
        <v>323</v>
      </c>
      <c r="D244" s="27">
        <v>57521520.948399201</v>
      </c>
      <c r="E244" s="27">
        <v>33238467.01543501</v>
      </c>
    </row>
    <row r="245" spans="1:5" x14ac:dyDescent="0.35">
      <c r="A245" s="26">
        <v>500</v>
      </c>
      <c r="B245" s="26" t="s">
        <v>322</v>
      </c>
      <c r="C245" s="26" t="s">
        <v>324</v>
      </c>
      <c r="D245" s="27">
        <v>69843750</v>
      </c>
      <c r="E245" s="27">
        <v>17465863.757028736</v>
      </c>
    </row>
    <row r="246" spans="1:5" x14ac:dyDescent="0.35">
      <c r="A246" s="26">
        <v>501</v>
      </c>
      <c r="B246" s="26" t="s">
        <v>322</v>
      </c>
      <c r="C246" s="26" t="s">
        <v>324</v>
      </c>
      <c r="D246" s="27">
        <v>69843750</v>
      </c>
      <c r="E246" s="27">
        <v>31725855.189219031</v>
      </c>
    </row>
    <row r="247" spans="1:5" x14ac:dyDescent="0.35">
      <c r="A247" s="26">
        <v>515</v>
      </c>
      <c r="B247" s="26" t="s">
        <v>322</v>
      </c>
      <c r="C247" s="26" t="s">
        <v>324</v>
      </c>
      <c r="D247" s="27">
        <v>69843750</v>
      </c>
      <c r="E247" s="27">
        <v>20652031.053752236</v>
      </c>
    </row>
    <row r="248" spans="1:5" x14ac:dyDescent="0.35">
      <c r="A248" s="26">
        <v>36</v>
      </c>
      <c r="B248" s="26" t="s">
        <v>322</v>
      </c>
      <c r="C248" s="26" t="s">
        <v>325</v>
      </c>
      <c r="D248" s="27">
        <v>60157950.865899399</v>
      </c>
      <c r="E248" s="27">
        <v>11577337.701268377</v>
      </c>
    </row>
    <row r="249" spans="1:5" x14ac:dyDescent="0.35">
      <c r="A249" s="26">
        <v>86</v>
      </c>
      <c r="B249" s="26" t="s">
        <v>322</v>
      </c>
      <c r="C249" s="26" t="s">
        <v>325</v>
      </c>
      <c r="D249" s="27">
        <v>60157950.865899399</v>
      </c>
      <c r="E249" s="27">
        <v>17756301.938312508</v>
      </c>
    </row>
    <row r="250" spans="1:5" x14ac:dyDescent="0.35">
      <c r="A250" s="26">
        <v>129</v>
      </c>
      <c r="B250" s="26" t="s">
        <v>322</v>
      </c>
      <c r="C250" s="26" t="s">
        <v>325</v>
      </c>
      <c r="D250" s="27">
        <v>60157950.865899399</v>
      </c>
      <c r="E250" s="27">
        <v>30824311.226318508</v>
      </c>
    </row>
    <row r="251" spans="1:5" x14ac:dyDescent="0.35">
      <c r="A251" s="26">
        <v>638</v>
      </c>
      <c r="B251" s="26" t="s">
        <v>322</v>
      </c>
      <c r="C251" s="26" t="s">
        <v>326</v>
      </c>
      <c r="D251" s="27">
        <v>71142405</v>
      </c>
      <c r="E251" s="27">
        <v>3989851.1561809899</v>
      </c>
    </row>
    <row r="252" spans="1:5" x14ac:dyDescent="0.35">
      <c r="A252" s="26">
        <v>639</v>
      </c>
      <c r="B252" s="26" t="s">
        <v>322</v>
      </c>
      <c r="C252" s="26" t="s">
        <v>326</v>
      </c>
      <c r="D252" s="27">
        <v>71142405</v>
      </c>
      <c r="E252" s="27">
        <v>37653845.404115647</v>
      </c>
    </row>
    <row r="253" spans="1:5" x14ac:dyDescent="0.35">
      <c r="A253" s="26">
        <v>640</v>
      </c>
      <c r="B253" s="26" t="s">
        <v>322</v>
      </c>
      <c r="C253" s="26" t="s">
        <v>326</v>
      </c>
      <c r="D253" s="27">
        <v>71142405</v>
      </c>
      <c r="E253" s="27">
        <v>6846033.5073412759</v>
      </c>
    </row>
    <row r="254" spans="1:5" x14ac:dyDescent="0.35">
      <c r="A254" s="26">
        <v>769</v>
      </c>
      <c r="B254" s="26" t="s">
        <v>322</v>
      </c>
      <c r="C254" s="26" t="s">
        <v>326</v>
      </c>
      <c r="D254" s="27">
        <v>71142405</v>
      </c>
      <c r="E254" s="27">
        <v>22652674.932362095</v>
      </c>
    </row>
    <row r="255" spans="1:5" x14ac:dyDescent="0.35">
      <c r="A255" s="26">
        <v>149</v>
      </c>
      <c r="B255" s="26" t="s">
        <v>322</v>
      </c>
      <c r="C255" s="26" t="s">
        <v>327</v>
      </c>
      <c r="D255" s="27">
        <v>81786906.313999593</v>
      </c>
      <c r="E255" s="27">
        <v>44485012.36196389</v>
      </c>
    </row>
    <row r="256" spans="1:5" x14ac:dyDescent="0.35">
      <c r="A256" s="26">
        <v>150</v>
      </c>
      <c r="B256" s="26" t="s">
        <v>322</v>
      </c>
      <c r="C256" s="26" t="s">
        <v>327</v>
      </c>
      <c r="D256" s="27">
        <v>81786906.313999593</v>
      </c>
      <c r="E256" s="27">
        <v>1042708.142491009</v>
      </c>
    </row>
    <row r="257" spans="1:5" x14ac:dyDescent="0.35">
      <c r="A257" s="26">
        <v>151</v>
      </c>
      <c r="B257" s="26" t="s">
        <v>322</v>
      </c>
      <c r="C257" s="26" t="s">
        <v>327</v>
      </c>
      <c r="D257" s="27">
        <v>81786906.313999593</v>
      </c>
      <c r="E257" s="27">
        <v>36259185.80954469</v>
      </c>
    </row>
    <row r="258" spans="1:5" x14ac:dyDescent="0.35">
      <c r="A258" s="26">
        <v>873</v>
      </c>
      <c r="B258" s="26" t="s">
        <v>322</v>
      </c>
      <c r="C258" s="26" t="s">
        <v>327</v>
      </c>
      <c r="D258" s="27">
        <v>54697483.862200402</v>
      </c>
      <c r="E258" s="27">
        <v>35899677.659102581</v>
      </c>
    </row>
    <row r="259" spans="1:5" x14ac:dyDescent="0.35">
      <c r="A259" s="26">
        <v>904</v>
      </c>
      <c r="B259" s="26" t="s">
        <v>322</v>
      </c>
      <c r="C259" s="26" t="s">
        <v>327</v>
      </c>
      <c r="D259" s="27">
        <v>54697483.862200402</v>
      </c>
      <c r="E259" s="27">
        <v>18797806.203097828</v>
      </c>
    </row>
    <row r="260" spans="1:5" x14ac:dyDescent="0.35">
      <c r="A260" s="26">
        <v>874</v>
      </c>
      <c r="B260" s="26" t="s">
        <v>322</v>
      </c>
      <c r="C260" s="26" t="s">
        <v>327</v>
      </c>
      <c r="D260" s="27">
        <v>63190427.652000397</v>
      </c>
      <c r="E260" s="27">
        <v>38782261.482478291</v>
      </c>
    </row>
    <row r="261" spans="1:5" x14ac:dyDescent="0.35">
      <c r="A261" s="26">
        <v>905</v>
      </c>
      <c r="B261" s="26" t="s">
        <v>322</v>
      </c>
      <c r="C261" s="26" t="s">
        <v>327</v>
      </c>
      <c r="D261" s="27">
        <v>63190427.652000397</v>
      </c>
      <c r="E261" s="27">
        <v>24408166.16952211</v>
      </c>
    </row>
    <row r="262" spans="1:5" x14ac:dyDescent="0.35">
      <c r="A262" s="26">
        <v>145</v>
      </c>
      <c r="B262" s="26" t="s">
        <v>322</v>
      </c>
      <c r="C262" s="26" t="s">
        <v>328</v>
      </c>
      <c r="D262" s="27">
        <v>103320000</v>
      </c>
      <c r="E262" s="27">
        <v>39451004.741478138</v>
      </c>
    </row>
    <row r="263" spans="1:5" x14ac:dyDescent="0.35">
      <c r="A263" s="26">
        <v>146</v>
      </c>
      <c r="B263" s="26" t="s">
        <v>322</v>
      </c>
      <c r="C263" s="26" t="s">
        <v>328</v>
      </c>
      <c r="D263" s="27">
        <v>103320000</v>
      </c>
      <c r="E263" s="27">
        <v>18401173.313920569</v>
      </c>
    </row>
    <row r="264" spans="1:5" x14ac:dyDescent="0.35">
      <c r="A264" s="26">
        <v>147</v>
      </c>
      <c r="B264" s="26" t="s">
        <v>322</v>
      </c>
      <c r="C264" s="26" t="s">
        <v>328</v>
      </c>
      <c r="D264" s="27">
        <v>103320000</v>
      </c>
      <c r="E264" s="27">
        <v>23796869.660741631</v>
      </c>
    </row>
    <row r="265" spans="1:5" x14ac:dyDescent="0.35">
      <c r="A265" s="26">
        <v>148</v>
      </c>
      <c r="B265" s="26" t="s">
        <v>322</v>
      </c>
      <c r="C265" s="26" t="s">
        <v>328</v>
      </c>
      <c r="D265" s="27">
        <v>103320000</v>
      </c>
      <c r="E265" s="27">
        <v>21670952.283859648</v>
      </c>
    </row>
    <row r="266" spans="1:5" x14ac:dyDescent="0.35">
      <c r="A266" s="26">
        <v>2113</v>
      </c>
      <c r="B266" s="26" t="s">
        <v>322</v>
      </c>
      <c r="C266" s="26" t="s">
        <v>329</v>
      </c>
      <c r="D266" s="27">
        <v>71940977</v>
      </c>
      <c r="E266" s="27">
        <v>30607975.502449498</v>
      </c>
    </row>
    <row r="267" spans="1:5" x14ac:dyDescent="0.35">
      <c r="A267" s="26">
        <v>2114</v>
      </c>
      <c r="B267" s="26" t="s">
        <v>322</v>
      </c>
      <c r="C267" s="26" t="s">
        <v>329</v>
      </c>
      <c r="D267" s="27">
        <v>71940977</v>
      </c>
      <c r="E267" s="27">
        <v>27659994.677006487</v>
      </c>
    </row>
    <row r="268" spans="1:5" x14ac:dyDescent="0.35">
      <c r="A268" s="26">
        <v>2115</v>
      </c>
      <c r="B268" s="26" t="s">
        <v>322</v>
      </c>
      <c r="C268" s="26" t="s">
        <v>329</v>
      </c>
      <c r="D268" s="27">
        <v>71940977</v>
      </c>
      <c r="E268" s="27">
        <v>13673006.820544014</v>
      </c>
    </row>
    <row r="269" spans="1:5" x14ac:dyDescent="0.35">
      <c r="A269" s="26">
        <v>801</v>
      </c>
      <c r="B269" s="26" t="s">
        <v>322</v>
      </c>
      <c r="C269" s="26" t="s">
        <v>330</v>
      </c>
      <c r="D269" s="27">
        <v>58803466.642900303</v>
      </c>
      <c r="E269" s="27">
        <v>42198943.869026214</v>
      </c>
    </row>
    <row r="270" spans="1:5" x14ac:dyDescent="0.35">
      <c r="A270" s="26">
        <v>802</v>
      </c>
      <c r="B270" s="26" t="s">
        <v>322</v>
      </c>
      <c r="C270" s="26" t="s">
        <v>330</v>
      </c>
      <c r="D270" s="27">
        <v>58803466.642900303</v>
      </c>
      <c r="E270" s="27">
        <v>16604522.773874091</v>
      </c>
    </row>
    <row r="271" spans="1:5" x14ac:dyDescent="0.35">
      <c r="A271" s="26">
        <v>2410</v>
      </c>
      <c r="B271" s="26" t="s">
        <v>322</v>
      </c>
      <c r="C271" s="26" t="s">
        <v>331</v>
      </c>
      <c r="D271" s="27">
        <v>85779593</v>
      </c>
      <c r="E271" s="27">
        <v>49842042.332345165</v>
      </c>
    </row>
    <row r="272" spans="1:5" x14ac:dyDescent="0.35">
      <c r="A272" s="26">
        <v>2411</v>
      </c>
      <c r="B272" s="26" t="s">
        <v>322</v>
      </c>
      <c r="C272" s="26" t="s">
        <v>331</v>
      </c>
      <c r="D272" s="27">
        <v>85779593</v>
      </c>
      <c r="E272" s="27">
        <v>35937550.667654835</v>
      </c>
    </row>
    <row r="273" spans="1:5" x14ac:dyDescent="0.35">
      <c r="A273" s="26">
        <v>2412</v>
      </c>
      <c r="B273" s="26" t="s">
        <v>322</v>
      </c>
      <c r="C273" s="26" t="s">
        <v>331</v>
      </c>
      <c r="D273" s="27">
        <v>78874440</v>
      </c>
      <c r="E273" s="27">
        <v>199173.19569051178</v>
      </c>
    </row>
    <row r="274" spans="1:5" x14ac:dyDescent="0.35">
      <c r="A274" s="26">
        <v>2413</v>
      </c>
      <c r="B274" s="26" t="s">
        <v>322</v>
      </c>
      <c r="C274" s="26" t="s">
        <v>331</v>
      </c>
      <c r="D274" s="27">
        <v>78874440</v>
      </c>
      <c r="E274" s="27">
        <v>19668529.804119304</v>
      </c>
    </row>
    <row r="275" spans="1:5" x14ac:dyDescent="0.35">
      <c r="A275" s="26">
        <v>2414</v>
      </c>
      <c r="B275" s="26" t="s">
        <v>322</v>
      </c>
      <c r="C275" s="26" t="s">
        <v>331</v>
      </c>
      <c r="D275" s="27">
        <v>78874440</v>
      </c>
      <c r="E275" s="27">
        <v>47282976.345428437</v>
      </c>
    </row>
    <row r="276" spans="1:5" x14ac:dyDescent="0.35">
      <c r="A276" s="26">
        <v>2415</v>
      </c>
      <c r="B276" s="26" t="s">
        <v>322</v>
      </c>
      <c r="C276" s="26" t="s">
        <v>331</v>
      </c>
      <c r="D276" s="27">
        <v>78874440</v>
      </c>
      <c r="E276" s="27">
        <v>11723760.65476175</v>
      </c>
    </row>
    <row r="277" spans="1:5" x14ac:dyDescent="0.35">
      <c r="A277" s="26">
        <v>2417</v>
      </c>
      <c r="B277" s="26" t="s">
        <v>322</v>
      </c>
      <c r="C277" s="26" t="s">
        <v>332</v>
      </c>
      <c r="D277" s="27">
        <v>86673517</v>
      </c>
      <c r="E277" s="27">
        <v>165768.97224790018</v>
      </c>
    </row>
    <row r="278" spans="1:5" x14ac:dyDescent="0.35">
      <c r="A278" s="26">
        <v>2418</v>
      </c>
      <c r="B278" s="26" t="s">
        <v>322</v>
      </c>
      <c r="C278" s="26" t="s">
        <v>332</v>
      </c>
      <c r="D278" s="27">
        <v>86673517</v>
      </c>
      <c r="E278" s="27">
        <v>23947202.876217652</v>
      </c>
    </row>
    <row r="279" spans="1:5" x14ac:dyDescent="0.35">
      <c r="A279" s="26">
        <v>2419</v>
      </c>
      <c r="B279" s="26" t="s">
        <v>322</v>
      </c>
      <c r="C279" s="26" t="s">
        <v>332</v>
      </c>
      <c r="D279" s="27">
        <v>86673517</v>
      </c>
      <c r="E279" s="27">
        <v>23464571.240921523</v>
      </c>
    </row>
    <row r="280" spans="1:5" x14ac:dyDescent="0.35">
      <c r="A280" s="26">
        <v>2420</v>
      </c>
      <c r="B280" s="26" t="s">
        <v>322</v>
      </c>
      <c r="C280" s="26" t="s">
        <v>332</v>
      </c>
      <c r="D280" s="27">
        <v>86673517</v>
      </c>
      <c r="E280" s="27">
        <v>39095973.910612933</v>
      </c>
    </row>
    <row r="281" spans="1:5" x14ac:dyDescent="0.35">
      <c r="A281" s="26">
        <v>2425</v>
      </c>
      <c r="B281" s="26" t="s">
        <v>322</v>
      </c>
      <c r="C281" s="26" t="s">
        <v>333</v>
      </c>
      <c r="D281" s="27">
        <v>98073360</v>
      </c>
      <c r="E281" s="27">
        <v>5809565.3796733851</v>
      </c>
    </row>
    <row r="282" spans="1:5" x14ac:dyDescent="0.35">
      <c r="A282" s="26">
        <v>2426</v>
      </c>
      <c r="B282" s="26" t="s">
        <v>322</v>
      </c>
      <c r="C282" s="26" t="s">
        <v>333</v>
      </c>
      <c r="D282" s="27">
        <v>98073360</v>
      </c>
      <c r="E282" s="27">
        <v>48942840.933064245</v>
      </c>
    </row>
    <row r="283" spans="1:5" x14ac:dyDescent="0.35">
      <c r="A283" s="26">
        <v>2427</v>
      </c>
      <c r="B283" s="26" t="s">
        <v>322</v>
      </c>
      <c r="C283" s="26" t="s">
        <v>333</v>
      </c>
      <c r="D283" s="27">
        <v>98073360</v>
      </c>
      <c r="E283" s="27">
        <v>35343921.872567751</v>
      </c>
    </row>
    <row r="284" spans="1:5" x14ac:dyDescent="0.35">
      <c r="A284" s="26">
        <v>2461</v>
      </c>
      <c r="B284" s="26" t="s">
        <v>322</v>
      </c>
      <c r="C284" s="26" t="s">
        <v>333</v>
      </c>
      <c r="D284" s="27">
        <v>98073360</v>
      </c>
      <c r="E284" s="27">
        <v>7977031.8146946132</v>
      </c>
    </row>
    <row r="285" spans="1:5" x14ac:dyDescent="0.35">
      <c r="A285" s="26">
        <v>968</v>
      </c>
      <c r="B285" s="26" t="s">
        <v>322</v>
      </c>
      <c r="C285" s="26" t="s">
        <v>334</v>
      </c>
      <c r="D285" s="27">
        <v>88439180</v>
      </c>
      <c r="E285" s="27">
        <v>6284201.4287000336</v>
      </c>
    </row>
    <row r="286" spans="1:5" x14ac:dyDescent="0.35">
      <c r="A286" s="26">
        <v>969</v>
      </c>
      <c r="B286" s="26" t="s">
        <v>322</v>
      </c>
      <c r="C286" s="26" t="s">
        <v>334</v>
      </c>
      <c r="D286" s="27">
        <v>88439180</v>
      </c>
      <c r="E286" s="27">
        <v>80985662.164510652</v>
      </c>
    </row>
    <row r="287" spans="1:5" x14ac:dyDescent="0.35">
      <c r="A287" s="26">
        <v>970</v>
      </c>
      <c r="B287" s="26" t="s">
        <v>322</v>
      </c>
      <c r="C287" s="26" t="s">
        <v>334</v>
      </c>
      <c r="D287" s="27">
        <v>88439180</v>
      </c>
      <c r="E287" s="27">
        <v>1169316.4067893112</v>
      </c>
    </row>
    <row r="288" spans="1:5" x14ac:dyDescent="0.35">
      <c r="A288" s="26">
        <v>55</v>
      </c>
      <c r="B288" s="26" t="s">
        <v>322</v>
      </c>
      <c r="C288" s="26" t="s">
        <v>335</v>
      </c>
      <c r="D288" s="27">
        <v>157680000</v>
      </c>
      <c r="E288" s="27">
        <v>98680047.872649491</v>
      </c>
    </row>
    <row r="289" spans="1:5" x14ac:dyDescent="0.35">
      <c r="A289" s="26">
        <v>59</v>
      </c>
      <c r="B289" s="26" t="s">
        <v>322</v>
      </c>
      <c r="C289" s="26" t="s">
        <v>335</v>
      </c>
      <c r="D289" s="27">
        <v>157680000</v>
      </c>
      <c r="E289" s="27">
        <v>2039675.4736578984</v>
      </c>
    </row>
    <row r="290" spans="1:5" x14ac:dyDescent="0.35">
      <c r="A290" s="26">
        <v>60</v>
      </c>
      <c r="B290" s="26" t="s">
        <v>322</v>
      </c>
      <c r="C290" s="26" t="s">
        <v>335</v>
      </c>
      <c r="D290" s="27">
        <v>157680000</v>
      </c>
      <c r="E290" s="27">
        <v>56880539.535879567</v>
      </c>
    </row>
    <row r="291" spans="1:5" x14ac:dyDescent="0.35">
      <c r="A291" s="26">
        <v>89</v>
      </c>
      <c r="B291" s="26" t="s">
        <v>322</v>
      </c>
      <c r="C291" s="26" t="s">
        <v>335</v>
      </c>
      <c r="D291" s="27">
        <v>157680000</v>
      </c>
      <c r="E291" s="27">
        <v>79737.117813053104</v>
      </c>
    </row>
    <row r="292" spans="1:5" x14ac:dyDescent="0.35">
      <c r="A292" s="26">
        <v>23</v>
      </c>
      <c r="B292" s="26" t="s">
        <v>322</v>
      </c>
      <c r="C292" s="26" t="s">
        <v>336</v>
      </c>
      <c r="D292" s="27">
        <v>130968000</v>
      </c>
      <c r="E292" s="27">
        <v>65602758.04243885</v>
      </c>
    </row>
    <row r="293" spans="1:5" x14ac:dyDescent="0.35">
      <c r="A293" s="26">
        <v>70</v>
      </c>
      <c r="B293" s="26" t="s">
        <v>322</v>
      </c>
      <c r="C293" s="26" t="s">
        <v>336</v>
      </c>
      <c r="D293" s="27">
        <v>130968000</v>
      </c>
      <c r="E293" s="27">
        <v>28611341.376424707</v>
      </c>
    </row>
    <row r="294" spans="1:5" x14ac:dyDescent="0.35">
      <c r="A294" s="26">
        <v>128</v>
      </c>
      <c r="B294" s="26" t="s">
        <v>322</v>
      </c>
      <c r="C294" s="26" t="s">
        <v>336</v>
      </c>
      <c r="D294" s="27">
        <v>130968000</v>
      </c>
      <c r="E294" s="27">
        <v>12330947.673320724</v>
      </c>
    </row>
    <row r="295" spans="1:5" x14ac:dyDescent="0.35">
      <c r="A295" s="26">
        <v>1071</v>
      </c>
      <c r="B295" s="26" t="s">
        <v>322</v>
      </c>
      <c r="C295" s="26" t="s">
        <v>336</v>
      </c>
      <c r="D295" s="27">
        <v>130968000</v>
      </c>
      <c r="E295" s="27">
        <v>24422952.907815702</v>
      </c>
    </row>
    <row r="296" spans="1:5" x14ac:dyDescent="0.35">
      <c r="A296" s="26">
        <v>410</v>
      </c>
      <c r="B296" s="26" t="s">
        <v>322</v>
      </c>
      <c r="C296" s="26" t="s">
        <v>337</v>
      </c>
      <c r="D296" s="27">
        <v>79030431.770598993</v>
      </c>
      <c r="E296" s="27">
        <v>42105092.273073293</v>
      </c>
    </row>
    <row r="297" spans="1:5" x14ac:dyDescent="0.35">
      <c r="A297" s="26">
        <v>411</v>
      </c>
      <c r="B297" s="26" t="s">
        <v>322</v>
      </c>
      <c r="C297" s="26" t="s">
        <v>337</v>
      </c>
      <c r="D297" s="27">
        <v>79030431.770598993</v>
      </c>
      <c r="E297" s="27">
        <v>34345250.476493165</v>
      </c>
    </row>
    <row r="298" spans="1:5" x14ac:dyDescent="0.35">
      <c r="A298" s="26">
        <v>412</v>
      </c>
      <c r="B298" s="26" t="s">
        <v>322</v>
      </c>
      <c r="C298" s="26" t="s">
        <v>337</v>
      </c>
      <c r="D298" s="27">
        <v>79030431.770598993</v>
      </c>
      <c r="E298" s="27">
        <v>2580089.0210325206</v>
      </c>
    </row>
    <row r="299" spans="1:5" x14ac:dyDescent="0.35">
      <c r="A299" s="26">
        <v>193</v>
      </c>
      <c r="B299" s="26" t="s">
        <v>322</v>
      </c>
      <c r="C299" s="26" t="s">
        <v>338</v>
      </c>
      <c r="D299" s="27">
        <v>32897063.5517997</v>
      </c>
      <c r="E299" s="27">
        <v>12883030.058281645</v>
      </c>
    </row>
    <row r="300" spans="1:5" x14ac:dyDescent="0.35">
      <c r="A300" s="26">
        <v>194</v>
      </c>
      <c r="B300" s="26" t="s">
        <v>322</v>
      </c>
      <c r="C300" s="26" t="s">
        <v>338</v>
      </c>
      <c r="D300" s="27">
        <v>32897063.5517997</v>
      </c>
      <c r="E300" s="27">
        <v>20014033.493518054</v>
      </c>
    </row>
    <row r="301" spans="1:5" x14ac:dyDescent="0.35">
      <c r="A301" s="26">
        <v>103</v>
      </c>
      <c r="B301" s="26" t="s">
        <v>322</v>
      </c>
      <c r="C301" s="26" t="s">
        <v>339</v>
      </c>
      <c r="D301" s="27">
        <v>96340204.417999297</v>
      </c>
      <c r="E301" s="27">
        <v>36098468.246016823</v>
      </c>
    </row>
    <row r="302" spans="1:5" x14ac:dyDescent="0.35">
      <c r="A302" s="26">
        <v>140</v>
      </c>
      <c r="B302" s="26" t="s">
        <v>322</v>
      </c>
      <c r="C302" s="26" t="s">
        <v>339</v>
      </c>
      <c r="D302" s="27">
        <v>96340204.417999297</v>
      </c>
      <c r="E302" s="27">
        <v>60241736.171982475</v>
      </c>
    </row>
    <row r="303" spans="1:5" x14ac:dyDescent="0.35">
      <c r="A303" s="26">
        <v>591</v>
      </c>
      <c r="B303" s="26" t="s">
        <v>322</v>
      </c>
      <c r="C303" s="26" t="s">
        <v>340</v>
      </c>
      <c r="D303" s="27">
        <v>93725382.219200104</v>
      </c>
      <c r="E303" s="27">
        <v>14287832.848060202</v>
      </c>
    </row>
    <row r="304" spans="1:5" x14ac:dyDescent="0.35">
      <c r="A304" s="26">
        <v>592</v>
      </c>
      <c r="B304" s="26" t="s">
        <v>322</v>
      </c>
      <c r="C304" s="26" t="s">
        <v>340</v>
      </c>
      <c r="D304" s="27">
        <v>93725382.219200104</v>
      </c>
      <c r="E304" s="27">
        <v>29979133.781174291</v>
      </c>
    </row>
    <row r="305" spans="1:5" x14ac:dyDescent="0.35">
      <c r="A305" s="26">
        <v>594</v>
      </c>
      <c r="B305" s="26" t="s">
        <v>322</v>
      </c>
      <c r="C305" s="26" t="s">
        <v>340</v>
      </c>
      <c r="D305" s="27">
        <v>93725382.219200104</v>
      </c>
      <c r="E305" s="27">
        <v>49458415.589965604</v>
      </c>
    </row>
    <row r="306" spans="1:5" x14ac:dyDescent="0.35">
      <c r="A306" s="26">
        <v>595</v>
      </c>
      <c r="B306" s="26" t="s">
        <v>322</v>
      </c>
      <c r="C306" s="26" t="s">
        <v>340</v>
      </c>
      <c r="D306" s="27">
        <v>51508000</v>
      </c>
      <c r="E306" s="27">
        <v>28952426.997978449</v>
      </c>
    </row>
    <row r="307" spans="1:5" x14ac:dyDescent="0.35">
      <c r="A307" s="26">
        <v>596</v>
      </c>
      <c r="B307" s="26" t="s">
        <v>322</v>
      </c>
      <c r="C307" s="26" t="s">
        <v>340</v>
      </c>
      <c r="D307" s="27">
        <v>51508000</v>
      </c>
      <c r="E307" s="27">
        <v>22555573.002021547</v>
      </c>
    </row>
    <row r="308" spans="1:5" x14ac:dyDescent="0.35">
      <c r="A308" s="26">
        <v>2509</v>
      </c>
      <c r="B308" s="26" t="s">
        <v>322</v>
      </c>
      <c r="C308" s="26" t="s">
        <v>341</v>
      </c>
      <c r="D308" s="27">
        <v>63059824</v>
      </c>
      <c r="E308" s="27">
        <v>30707795.066359866</v>
      </c>
    </row>
    <row r="309" spans="1:5" x14ac:dyDescent="0.35">
      <c r="A309" s="26">
        <v>2510</v>
      </c>
      <c r="B309" s="26" t="s">
        <v>322</v>
      </c>
      <c r="C309" s="26" t="s">
        <v>341</v>
      </c>
      <c r="D309" s="27">
        <v>63059824</v>
      </c>
      <c r="E309" s="27">
        <v>7806099.8113658177</v>
      </c>
    </row>
    <row r="310" spans="1:5" x14ac:dyDescent="0.35">
      <c r="A310" s="26">
        <v>2511</v>
      </c>
      <c r="B310" s="26" t="s">
        <v>322</v>
      </c>
      <c r="C310" s="26" t="s">
        <v>341</v>
      </c>
      <c r="D310" s="27">
        <v>63059824</v>
      </c>
      <c r="E310" s="27">
        <v>24545929.122274317</v>
      </c>
    </row>
    <row r="311" spans="1:5" x14ac:dyDescent="0.35">
      <c r="A311" s="26">
        <v>133</v>
      </c>
      <c r="B311" s="26" t="s">
        <v>322</v>
      </c>
      <c r="C311" s="26" t="s">
        <v>342</v>
      </c>
      <c r="D311" s="27">
        <v>89926223.181900606</v>
      </c>
      <c r="E311" s="27">
        <v>20499061.341098633</v>
      </c>
    </row>
    <row r="312" spans="1:5" x14ac:dyDescent="0.35">
      <c r="A312" s="26">
        <v>134</v>
      </c>
      <c r="B312" s="26" t="s">
        <v>322</v>
      </c>
      <c r="C312" s="26" t="s">
        <v>342</v>
      </c>
      <c r="D312" s="27">
        <v>89926223.181900606</v>
      </c>
      <c r="E312" s="27">
        <v>23940991.76589242</v>
      </c>
    </row>
    <row r="313" spans="1:5" x14ac:dyDescent="0.35">
      <c r="A313" s="26">
        <v>135</v>
      </c>
      <c r="B313" s="26" t="s">
        <v>322</v>
      </c>
      <c r="C313" s="26" t="s">
        <v>342</v>
      </c>
      <c r="D313" s="27">
        <v>89926223.181900606</v>
      </c>
      <c r="E313" s="27">
        <v>45486170.074909553</v>
      </c>
    </row>
    <row r="314" spans="1:5" x14ac:dyDescent="0.35">
      <c r="A314" s="26">
        <v>33</v>
      </c>
      <c r="B314" s="26" t="s">
        <v>322</v>
      </c>
      <c r="C314" s="26" t="s">
        <v>343</v>
      </c>
      <c r="D314" s="27">
        <v>113147653.793598</v>
      </c>
      <c r="E314" s="27">
        <v>35837991.062633425</v>
      </c>
    </row>
    <row r="315" spans="1:5" x14ac:dyDescent="0.35">
      <c r="A315" s="26">
        <v>38</v>
      </c>
      <c r="B315" s="26" t="s">
        <v>322</v>
      </c>
      <c r="C315" s="26" t="s">
        <v>343</v>
      </c>
      <c r="D315" s="27">
        <v>113147653.793598</v>
      </c>
      <c r="E315" s="27">
        <v>24153532.086976167</v>
      </c>
    </row>
    <row r="316" spans="1:5" x14ac:dyDescent="0.35">
      <c r="A316" s="26">
        <v>106</v>
      </c>
      <c r="B316" s="26" t="s">
        <v>322</v>
      </c>
      <c r="C316" s="26" t="s">
        <v>343</v>
      </c>
      <c r="D316" s="27">
        <v>113147653.793598</v>
      </c>
      <c r="E316" s="27">
        <v>27405267.579370432</v>
      </c>
    </row>
    <row r="317" spans="1:5" x14ac:dyDescent="0.35">
      <c r="A317" s="26">
        <v>118</v>
      </c>
      <c r="B317" s="26" t="s">
        <v>322</v>
      </c>
      <c r="C317" s="26" t="s">
        <v>343</v>
      </c>
      <c r="D317" s="27">
        <v>113147653.793598</v>
      </c>
      <c r="E317" s="27">
        <v>25750863.064617969</v>
      </c>
    </row>
    <row r="318" spans="1:5" x14ac:dyDescent="0.35">
      <c r="A318" s="26">
        <v>24</v>
      </c>
      <c r="B318" s="26" t="s">
        <v>322</v>
      </c>
      <c r="C318" s="26" t="s">
        <v>343</v>
      </c>
      <c r="D318" s="27">
        <v>90355345.613899007</v>
      </c>
      <c r="E318" s="27">
        <v>39470563.075561382</v>
      </c>
    </row>
    <row r="319" spans="1:5" x14ac:dyDescent="0.35">
      <c r="A319" s="26">
        <v>126</v>
      </c>
      <c r="B319" s="26" t="s">
        <v>322</v>
      </c>
      <c r="C319" s="26" t="s">
        <v>343</v>
      </c>
      <c r="D319" s="27">
        <v>90355345.613899007</v>
      </c>
      <c r="E319" s="27">
        <v>50884782.538337618</v>
      </c>
    </row>
    <row r="320" spans="1:5" x14ac:dyDescent="0.35">
      <c r="A320" s="26">
        <v>160</v>
      </c>
      <c r="B320" s="26" t="s">
        <v>322</v>
      </c>
      <c r="C320" s="26" t="s">
        <v>344</v>
      </c>
      <c r="D320" s="27">
        <v>64879475</v>
      </c>
      <c r="E320" s="27">
        <v>25266195.998285908</v>
      </c>
    </row>
    <row r="321" spans="1:5" x14ac:dyDescent="0.35">
      <c r="A321" s="26">
        <v>2517</v>
      </c>
      <c r="B321" s="26" t="s">
        <v>322</v>
      </c>
      <c r="C321" s="26" t="s">
        <v>344</v>
      </c>
      <c r="D321" s="27">
        <v>64879475</v>
      </c>
      <c r="E321" s="27">
        <v>18992324.97394526</v>
      </c>
    </row>
    <row r="322" spans="1:5" x14ac:dyDescent="0.35">
      <c r="A322" s="26">
        <v>2518</v>
      </c>
      <c r="B322" s="26" t="s">
        <v>322</v>
      </c>
      <c r="C322" s="26" t="s">
        <v>344</v>
      </c>
      <c r="D322" s="27">
        <v>64879475</v>
      </c>
      <c r="E322" s="27">
        <v>20620954.027768821</v>
      </c>
    </row>
    <row r="323" spans="1:5" x14ac:dyDescent="0.35">
      <c r="A323" s="26">
        <v>2515</v>
      </c>
      <c r="B323" s="26" t="s">
        <v>322</v>
      </c>
      <c r="C323" s="26" t="s">
        <v>344</v>
      </c>
      <c r="D323" s="27">
        <v>80274757</v>
      </c>
      <c r="E323" s="27">
        <v>38298508.541649759</v>
      </c>
    </row>
    <row r="324" spans="1:5" x14ac:dyDescent="0.35">
      <c r="A324" s="26">
        <v>2516</v>
      </c>
      <c r="B324" s="26" t="s">
        <v>322</v>
      </c>
      <c r="C324" s="26" t="s">
        <v>344</v>
      </c>
      <c r="D324" s="27">
        <v>80274757</v>
      </c>
      <c r="E324" s="27">
        <v>41976248.458350241</v>
      </c>
    </row>
    <row r="325" spans="1:5" x14ac:dyDescent="0.35">
      <c r="A325" s="26">
        <v>440</v>
      </c>
      <c r="B325" s="26" t="s">
        <v>322</v>
      </c>
      <c r="C325" s="26" t="s">
        <v>345</v>
      </c>
      <c r="D325" s="27">
        <v>84744000</v>
      </c>
      <c r="E325" s="27">
        <v>39599249.952147253</v>
      </c>
    </row>
    <row r="326" spans="1:5" x14ac:dyDescent="0.35">
      <c r="A326" s="26">
        <v>441</v>
      </c>
      <c r="B326" s="26" t="s">
        <v>322</v>
      </c>
      <c r="C326" s="26" t="s">
        <v>345</v>
      </c>
      <c r="D326" s="27">
        <v>84744000</v>
      </c>
      <c r="E326" s="27">
        <v>36461270.64906846</v>
      </c>
    </row>
    <row r="327" spans="1:5" x14ac:dyDescent="0.35">
      <c r="A327" s="26">
        <v>442</v>
      </c>
      <c r="B327" s="26" t="s">
        <v>322</v>
      </c>
      <c r="C327" s="26" t="s">
        <v>345</v>
      </c>
      <c r="D327" s="27">
        <v>84744000</v>
      </c>
      <c r="E327" s="27">
        <v>8683479.398784278</v>
      </c>
    </row>
    <row r="328" spans="1:5" x14ac:dyDescent="0.35">
      <c r="A328" s="26">
        <v>42</v>
      </c>
      <c r="B328" s="26" t="s">
        <v>322</v>
      </c>
      <c r="C328" s="26" t="s">
        <v>346</v>
      </c>
      <c r="D328" s="27">
        <v>139230000</v>
      </c>
      <c r="E328" s="27">
        <v>36045456.457235359</v>
      </c>
    </row>
    <row r="329" spans="1:5" x14ac:dyDescent="0.35">
      <c r="A329" s="26">
        <v>91</v>
      </c>
      <c r="B329" s="26" t="s">
        <v>322</v>
      </c>
      <c r="C329" s="26" t="s">
        <v>346</v>
      </c>
      <c r="D329" s="27">
        <v>139230000</v>
      </c>
      <c r="E329" s="27">
        <v>25127099.68348651</v>
      </c>
    </row>
    <row r="330" spans="1:5" x14ac:dyDescent="0.35">
      <c r="A330" s="26">
        <v>92</v>
      </c>
      <c r="B330" s="26" t="s">
        <v>322</v>
      </c>
      <c r="C330" s="26" t="s">
        <v>346</v>
      </c>
      <c r="D330" s="27">
        <v>139230000</v>
      </c>
      <c r="E330" s="27">
        <v>45150808.014517978</v>
      </c>
    </row>
    <row r="331" spans="1:5" x14ac:dyDescent="0.35">
      <c r="A331" s="26">
        <v>95</v>
      </c>
      <c r="B331" s="26" t="s">
        <v>322</v>
      </c>
      <c r="C331" s="26" t="s">
        <v>346</v>
      </c>
      <c r="D331" s="27">
        <v>139230000</v>
      </c>
      <c r="E331" s="27">
        <v>32906635.844760142</v>
      </c>
    </row>
    <row r="332" spans="1:5" x14ac:dyDescent="0.35">
      <c r="A332" s="26">
        <v>204</v>
      </c>
      <c r="B332" s="26" t="s">
        <v>322</v>
      </c>
      <c r="C332" s="26" t="s">
        <v>347</v>
      </c>
      <c r="D332" s="27">
        <v>84508800</v>
      </c>
      <c r="E332" s="27">
        <v>40969898.864339247</v>
      </c>
    </row>
    <row r="333" spans="1:5" x14ac:dyDescent="0.35">
      <c r="A333" s="26">
        <v>205</v>
      </c>
      <c r="B333" s="26" t="s">
        <v>322</v>
      </c>
      <c r="C333" s="26" t="s">
        <v>347</v>
      </c>
      <c r="D333" s="27">
        <v>84508800</v>
      </c>
      <c r="E333" s="27">
        <v>43538901.135660753</v>
      </c>
    </row>
    <row r="334" spans="1:5" x14ac:dyDescent="0.35">
      <c r="A334" s="26">
        <v>75</v>
      </c>
      <c r="B334" s="26" t="s">
        <v>322</v>
      </c>
      <c r="C334" s="26" t="s">
        <v>348</v>
      </c>
      <c r="D334" s="27">
        <v>64390376.768800199</v>
      </c>
      <c r="E334" s="27">
        <v>25850522.711777419</v>
      </c>
    </row>
    <row r="335" spans="1:5" x14ac:dyDescent="0.35">
      <c r="A335" s="26">
        <v>76</v>
      </c>
      <c r="B335" s="26" t="s">
        <v>322</v>
      </c>
      <c r="C335" s="26" t="s">
        <v>348</v>
      </c>
      <c r="D335" s="27">
        <v>64390376.768800199</v>
      </c>
      <c r="E335" s="27">
        <v>16975692.575933285</v>
      </c>
    </row>
    <row r="336" spans="1:5" x14ac:dyDescent="0.35">
      <c r="A336" s="26">
        <v>127</v>
      </c>
      <c r="B336" s="26" t="s">
        <v>322</v>
      </c>
      <c r="C336" s="26" t="s">
        <v>348</v>
      </c>
      <c r="D336" s="27">
        <v>64390376.768800199</v>
      </c>
      <c r="E336" s="27">
        <v>21564161.481089488</v>
      </c>
    </row>
    <row r="337" spans="1:5" x14ac:dyDescent="0.35">
      <c r="A337" s="26">
        <v>74</v>
      </c>
      <c r="B337" s="26" t="s">
        <v>322</v>
      </c>
      <c r="C337" s="26" t="s">
        <v>349</v>
      </c>
      <c r="D337" s="27">
        <v>72468814.216899693</v>
      </c>
      <c r="E337" s="27">
        <v>13727332.017357681</v>
      </c>
    </row>
    <row r="338" spans="1:5" x14ac:dyDescent="0.35">
      <c r="A338" s="26">
        <v>83</v>
      </c>
      <c r="B338" s="26" t="s">
        <v>322</v>
      </c>
      <c r="C338" s="26" t="s">
        <v>349</v>
      </c>
      <c r="D338" s="27">
        <v>72468814.216899693</v>
      </c>
      <c r="E338" s="27">
        <v>25624461.000058472</v>
      </c>
    </row>
    <row r="339" spans="1:5" x14ac:dyDescent="0.35">
      <c r="A339" s="26">
        <v>939</v>
      </c>
      <c r="B339" s="26" t="s">
        <v>322</v>
      </c>
      <c r="C339" s="26" t="s">
        <v>349</v>
      </c>
      <c r="D339" s="27">
        <v>72468814.216899693</v>
      </c>
      <c r="E339" s="27">
        <v>33117021.19948354</v>
      </c>
    </row>
    <row r="340" spans="1:5" x14ac:dyDescent="0.35">
      <c r="A340" s="26">
        <v>51</v>
      </c>
      <c r="B340" s="26" t="s">
        <v>322</v>
      </c>
      <c r="C340" s="26" t="s">
        <v>349</v>
      </c>
      <c r="D340" s="27">
        <v>78354832.896000698</v>
      </c>
      <c r="E340" s="27">
        <v>15360960.9686167</v>
      </c>
    </row>
    <row r="341" spans="1:5" x14ac:dyDescent="0.35">
      <c r="A341" s="26">
        <v>64</v>
      </c>
      <c r="B341" s="26" t="s">
        <v>322</v>
      </c>
      <c r="C341" s="26" t="s">
        <v>349</v>
      </c>
      <c r="D341" s="27">
        <v>78354832.896000698</v>
      </c>
      <c r="E341" s="27">
        <v>43191224.174852215</v>
      </c>
    </row>
    <row r="342" spans="1:5" x14ac:dyDescent="0.35">
      <c r="A342" s="26">
        <v>100</v>
      </c>
      <c r="B342" s="26" t="s">
        <v>322</v>
      </c>
      <c r="C342" s="26" t="s">
        <v>349</v>
      </c>
      <c r="D342" s="27">
        <v>78354832.896000698</v>
      </c>
      <c r="E342" s="27">
        <v>19802647.752531782</v>
      </c>
    </row>
    <row r="343" spans="1:5" x14ac:dyDescent="0.35">
      <c r="A343" s="26">
        <v>62</v>
      </c>
      <c r="B343" s="26" t="s">
        <v>322</v>
      </c>
      <c r="C343" s="26" t="s">
        <v>350</v>
      </c>
      <c r="D343" s="27">
        <v>72590188.764200196</v>
      </c>
      <c r="E343" s="27">
        <v>13007698.459226191</v>
      </c>
    </row>
    <row r="344" spans="1:5" x14ac:dyDescent="0.35">
      <c r="A344" s="26">
        <v>112</v>
      </c>
      <c r="B344" s="26" t="s">
        <v>322</v>
      </c>
      <c r="C344" s="26" t="s">
        <v>350</v>
      </c>
      <c r="D344" s="27">
        <v>72590188.764200196</v>
      </c>
      <c r="E344" s="27">
        <v>26839935.447975084</v>
      </c>
    </row>
    <row r="345" spans="1:5" x14ac:dyDescent="0.35">
      <c r="A345" s="26">
        <v>232</v>
      </c>
      <c r="B345" s="26" t="s">
        <v>322</v>
      </c>
      <c r="C345" s="26" t="s">
        <v>350</v>
      </c>
      <c r="D345" s="27">
        <v>72590188.764200196</v>
      </c>
      <c r="E345" s="27">
        <v>32742554.856998924</v>
      </c>
    </row>
    <row r="346" spans="1:5" x14ac:dyDescent="0.35">
      <c r="A346" s="26">
        <v>40</v>
      </c>
      <c r="B346" s="26" t="s">
        <v>322</v>
      </c>
      <c r="C346" s="26" t="s">
        <v>351</v>
      </c>
      <c r="D346" s="27">
        <v>99805882.214099303</v>
      </c>
      <c r="E346" s="27">
        <v>26573459.066325255</v>
      </c>
    </row>
    <row r="347" spans="1:5" x14ac:dyDescent="0.35">
      <c r="A347" s="26">
        <v>44</v>
      </c>
      <c r="B347" s="26" t="s">
        <v>322</v>
      </c>
      <c r="C347" s="26" t="s">
        <v>351</v>
      </c>
      <c r="D347" s="27">
        <v>99805882.214099303</v>
      </c>
      <c r="E347" s="27">
        <v>36602137.979825586</v>
      </c>
    </row>
    <row r="348" spans="1:5" x14ac:dyDescent="0.35">
      <c r="A348" s="26">
        <v>53</v>
      </c>
      <c r="B348" s="26" t="s">
        <v>322</v>
      </c>
      <c r="C348" s="26" t="s">
        <v>351</v>
      </c>
      <c r="D348" s="27">
        <v>99805882.214099303</v>
      </c>
      <c r="E348" s="27">
        <v>18192443.454816367</v>
      </c>
    </row>
    <row r="349" spans="1:5" x14ac:dyDescent="0.35">
      <c r="A349" s="26">
        <v>69</v>
      </c>
      <c r="B349" s="26" t="s">
        <v>322</v>
      </c>
      <c r="C349" s="26" t="s">
        <v>351</v>
      </c>
      <c r="D349" s="27">
        <v>99805882.214099303</v>
      </c>
      <c r="E349" s="27">
        <v>18437841.713132083</v>
      </c>
    </row>
    <row r="350" spans="1:5" x14ac:dyDescent="0.35">
      <c r="A350" s="26">
        <v>56</v>
      </c>
      <c r="B350" s="26" t="s">
        <v>322</v>
      </c>
      <c r="C350" s="26" t="s">
        <v>351</v>
      </c>
      <c r="D350" s="27">
        <v>135573307.95019799</v>
      </c>
      <c r="E350" s="27">
        <v>27814394.348089781</v>
      </c>
    </row>
    <row r="351" spans="1:5" x14ac:dyDescent="0.35">
      <c r="A351" s="26">
        <v>101</v>
      </c>
      <c r="B351" s="26" t="s">
        <v>322</v>
      </c>
      <c r="C351" s="26" t="s">
        <v>351</v>
      </c>
      <c r="D351" s="27">
        <v>135573307.95019799</v>
      </c>
      <c r="E351" s="27">
        <v>51861737.0304382</v>
      </c>
    </row>
    <row r="352" spans="1:5" x14ac:dyDescent="0.35">
      <c r="A352" s="26">
        <v>102</v>
      </c>
      <c r="B352" s="26" t="s">
        <v>322</v>
      </c>
      <c r="C352" s="26" t="s">
        <v>351</v>
      </c>
      <c r="D352" s="27">
        <v>135573307.95019799</v>
      </c>
      <c r="E352" s="27">
        <v>34863120.201220945</v>
      </c>
    </row>
    <row r="353" spans="1:5" x14ac:dyDescent="0.35">
      <c r="A353" s="26">
        <v>188</v>
      </c>
      <c r="B353" s="26" t="s">
        <v>322</v>
      </c>
      <c r="C353" s="26" t="s">
        <v>351</v>
      </c>
      <c r="D353" s="27">
        <v>135573307.95019799</v>
      </c>
      <c r="E353" s="27">
        <v>21034056.37044907</v>
      </c>
    </row>
    <row r="354" spans="1:5" x14ac:dyDescent="0.35">
      <c r="A354" s="26" t="s">
        <v>352</v>
      </c>
      <c r="B354" s="26" t="s">
        <v>322</v>
      </c>
      <c r="C354" s="26" t="s">
        <v>353</v>
      </c>
      <c r="D354" s="27">
        <v>44658943</v>
      </c>
      <c r="E354" s="27">
        <v>6434026.1701117624</v>
      </c>
    </row>
    <row r="355" spans="1:5" x14ac:dyDescent="0.35">
      <c r="A355" s="26" t="s">
        <v>354</v>
      </c>
      <c r="B355" s="26" t="s">
        <v>322</v>
      </c>
      <c r="C355" s="26" t="s">
        <v>353</v>
      </c>
      <c r="D355" s="27">
        <v>44658943</v>
      </c>
      <c r="E355" s="27">
        <v>19436284.228217896</v>
      </c>
    </row>
    <row r="356" spans="1:5" x14ac:dyDescent="0.35">
      <c r="A356" s="26" t="s">
        <v>355</v>
      </c>
      <c r="B356" s="26" t="s">
        <v>322</v>
      </c>
      <c r="C356" s="26" t="s">
        <v>353</v>
      </c>
      <c r="D356" s="27">
        <v>44658943</v>
      </c>
      <c r="E356" s="27">
        <v>18788632.601670343</v>
      </c>
    </row>
    <row r="357" spans="1:5" x14ac:dyDescent="0.35">
      <c r="A357" s="26" t="s">
        <v>356</v>
      </c>
      <c r="B357" s="26" t="s">
        <v>322</v>
      </c>
      <c r="C357" s="26" t="s">
        <v>353</v>
      </c>
      <c r="D357" s="27">
        <v>62124768</v>
      </c>
      <c r="E357" s="27">
        <v>3029145.6628359375</v>
      </c>
    </row>
    <row r="358" spans="1:5" x14ac:dyDescent="0.35">
      <c r="A358" s="26" t="s">
        <v>357</v>
      </c>
      <c r="B358" s="26" t="s">
        <v>322</v>
      </c>
      <c r="C358" s="26" t="s">
        <v>353</v>
      </c>
      <c r="D358" s="27">
        <v>62124768</v>
      </c>
      <c r="E358" s="27">
        <v>20119548.629770048</v>
      </c>
    </row>
    <row r="359" spans="1:5" x14ac:dyDescent="0.35">
      <c r="A359" s="26" t="s">
        <v>358</v>
      </c>
      <c r="B359" s="26" t="s">
        <v>322</v>
      </c>
      <c r="C359" s="26" t="s">
        <v>353</v>
      </c>
      <c r="D359" s="27">
        <v>62124768</v>
      </c>
      <c r="E359" s="27">
        <v>38976073.707394019</v>
      </c>
    </row>
    <row r="360" spans="1:5" x14ac:dyDescent="0.35">
      <c r="A360" s="26" t="s">
        <v>359</v>
      </c>
      <c r="B360" s="26" t="s">
        <v>322</v>
      </c>
      <c r="C360" s="26" t="s">
        <v>360</v>
      </c>
      <c r="D360" s="27">
        <v>57085953.855599098</v>
      </c>
      <c r="E360" s="27">
        <v>15181689.814638641</v>
      </c>
    </row>
    <row r="361" spans="1:5" x14ac:dyDescent="0.35">
      <c r="A361" s="26" t="s">
        <v>361</v>
      </c>
      <c r="B361" s="26" t="s">
        <v>322</v>
      </c>
      <c r="C361" s="26" t="s">
        <v>360</v>
      </c>
      <c r="D361" s="27">
        <v>57085953.855599098</v>
      </c>
      <c r="E361" s="27">
        <v>5024519.1763909291</v>
      </c>
    </row>
    <row r="362" spans="1:5" x14ac:dyDescent="0.35">
      <c r="A362" s="26" t="s">
        <v>362</v>
      </c>
      <c r="B362" s="26" t="s">
        <v>322</v>
      </c>
      <c r="C362" s="26" t="s">
        <v>360</v>
      </c>
      <c r="D362" s="27">
        <v>57085953.855599098</v>
      </c>
      <c r="E362" s="27">
        <v>36879744.86456953</v>
      </c>
    </row>
    <row r="363" spans="1:5" x14ac:dyDescent="0.35">
      <c r="A363" s="26" t="s">
        <v>363</v>
      </c>
      <c r="B363" s="26" t="s">
        <v>322</v>
      </c>
      <c r="C363" s="26" t="s">
        <v>364</v>
      </c>
      <c r="D363" s="27">
        <v>83309141.625199303</v>
      </c>
      <c r="E363" s="27">
        <v>42773137.0642699</v>
      </c>
    </row>
    <row r="364" spans="1:5" x14ac:dyDescent="0.35">
      <c r="A364" s="26" t="s">
        <v>365</v>
      </c>
      <c r="B364" s="26" t="s">
        <v>322</v>
      </c>
      <c r="C364" s="26" t="s">
        <v>364</v>
      </c>
      <c r="D364" s="27">
        <v>83309141.625199303</v>
      </c>
      <c r="E364" s="27">
        <v>21769770.434886027</v>
      </c>
    </row>
    <row r="365" spans="1:5" x14ac:dyDescent="0.35">
      <c r="A365" s="26" t="s">
        <v>366</v>
      </c>
      <c r="B365" s="26" t="s">
        <v>322</v>
      </c>
      <c r="C365" s="26" t="s">
        <v>364</v>
      </c>
      <c r="D365" s="27">
        <v>83309141.625199303</v>
      </c>
      <c r="E365" s="27">
        <v>18766234.126043379</v>
      </c>
    </row>
    <row r="366" spans="1:5" x14ac:dyDescent="0.35">
      <c r="A366" s="26" t="s">
        <v>367</v>
      </c>
      <c r="B366" s="26" t="s">
        <v>322</v>
      </c>
      <c r="C366" s="26" t="s">
        <v>368</v>
      </c>
      <c r="D366" s="27">
        <v>65787329</v>
      </c>
      <c r="E366" s="27">
        <v>8605444.7328987457</v>
      </c>
    </row>
    <row r="367" spans="1:5" x14ac:dyDescent="0.35">
      <c r="A367" s="26" t="s">
        <v>369</v>
      </c>
      <c r="B367" s="26" t="s">
        <v>322</v>
      </c>
      <c r="C367" s="26" t="s">
        <v>368</v>
      </c>
      <c r="D367" s="27">
        <v>65787329</v>
      </c>
      <c r="E367" s="27">
        <v>21685833.444189932</v>
      </c>
    </row>
    <row r="368" spans="1:5" x14ac:dyDescent="0.35">
      <c r="A368" s="26" t="s">
        <v>370</v>
      </c>
      <c r="B368" s="26" t="s">
        <v>322</v>
      </c>
      <c r="C368" s="26" t="s">
        <v>368</v>
      </c>
      <c r="D368" s="27">
        <v>65787329</v>
      </c>
      <c r="E368" s="27">
        <v>35496050.822911322</v>
      </c>
    </row>
    <row r="369" spans="1:5" x14ac:dyDescent="0.35">
      <c r="A369" s="26" t="s">
        <v>371</v>
      </c>
      <c r="B369" s="26" t="s">
        <v>322</v>
      </c>
      <c r="C369" s="26" t="s">
        <v>372</v>
      </c>
      <c r="D369" s="27">
        <v>75330204</v>
      </c>
      <c r="E369" s="27">
        <v>54332489.560975574</v>
      </c>
    </row>
    <row r="370" spans="1:5" x14ac:dyDescent="0.35">
      <c r="A370" s="26" t="s">
        <v>373</v>
      </c>
      <c r="B370" s="26" t="s">
        <v>322</v>
      </c>
      <c r="C370" s="26" t="s">
        <v>372</v>
      </c>
      <c r="D370" s="27">
        <v>75330204</v>
      </c>
      <c r="E370" s="27">
        <v>1294199.2899588523</v>
      </c>
    </row>
    <row r="371" spans="1:5" x14ac:dyDescent="0.35">
      <c r="A371" s="26" t="s">
        <v>374</v>
      </c>
      <c r="B371" s="26" t="s">
        <v>322</v>
      </c>
      <c r="C371" s="26" t="s">
        <v>372</v>
      </c>
      <c r="D371" s="27">
        <v>75330204</v>
      </c>
      <c r="E371" s="27">
        <v>9605264.3874470666</v>
      </c>
    </row>
    <row r="372" spans="1:5" x14ac:dyDescent="0.35">
      <c r="A372" s="26" t="s">
        <v>375</v>
      </c>
      <c r="B372" s="26" t="s">
        <v>322</v>
      </c>
      <c r="C372" s="26" t="s">
        <v>372</v>
      </c>
      <c r="D372" s="27">
        <v>75330204</v>
      </c>
      <c r="E372" s="27">
        <v>10098250.761618508</v>
      </c>
    </row>
    <row r="373" spans="1:5" x14ac:dyDescent="0.35">
      <c r="A373" s="26" t="s">
        <v>377</v>
      </c>
      <c r="B373" s="26" t="s">
        <v>322</v>
      </c>
      <c r="C373" s="26" t="s">
        <v>376</v>
      </c>
      <c r="D373" s="27">
        <v>88249645</v>
      </c>
      <c r="E373" s="27">
        <v>10379339.798943166</v>
      </c>
    </row>
    <row r="374" spans="1:5" x14ac:dyDescent="0.35">
      <c r="A374" s="26" t="s">
        <v>378</v>
      </c>
      <c r="B374" s="26" t="s">
        <v>322</v>
      </c>
      <c r="C374" s="26" t="s">
        <v>376</v>
      </c>
      <c r="D374" s="27">
        <v>88249645</v>
      </c>
      <c r="E374" s="27">
        <v>37699122.22122895</v>
      </c>
    </row>
    <row r="375" spans="1:5" x14ac:dyDescent="0.35">
      <c r="A375" s="26" t="s">
        <v>379</v>
      </c>
      <c r="B375" s="26" t="s">
        <v>322</v>
      </c>
      <c r="C375" s="26" t="s">
        <v>376</v>
      </c>
      <c r="D375" s="27">
        <v>88249645</v>
      </c>
      <c r="E375" s="27">
        <v>40171182.979827888</v>
      </c>
    </row>
    <row r="376" spans="1:5" x14ac:dyDescent="0.35">
      <c r="A376" s="26" t="s">
        <v>380</v>
      </c>
      <c r="B376" s="26" t="s">
        <v>322</v>
      </c>
      <c r="C376" s="26" t="s">
        <v>381</v>
      </c>
      <c r="D376" s="27">
        <v>35487172.877999902</v>
      </c>
      <c r="E376" s="27">
        <v>10063498.875274424</v>
      </c>
    </row>
    <row r="377" spans="1:5" x14ac:dyDescent="0.35">
      <c r="A377" s="26" t="s">
        <v>382</v>
      </c>
      <c r="B377" s="26" t="s">
        <v>322</v>
      </c>
      <c r="C377" s="26" t="s">
        <v>381</v>
      </c>
      <c r="D377" s="27">
        <v>35487172.877999902</v>
      </c>
      <c r="E377" s="27">
        <v>25423674.002725482</v>
      </c>
    </row>
    <row r="378" spans="1:5" x14ac:dyDescent="0.35">
      <c r="A378" s="26" t="s">
        <v>383</v>
      </c>
      <c r="B378" s="26" t="s">
        <v>322</v>
      </c>
      <c r="C378" s="26" t="s">
        <v>384</v>
      </c>
      <c r="D378" s="27">
        <v>52642321.433799297</v>
      </c>
      <c r="E378" s="27">
        <v>27012122.391931403</v>
      </c>
    </row>
    <row r="379" spans="1:5" x14ac:dyDescent="0.35">
      <c r="A379" s="26" t="s">
        <v>385</v>
      </c>
      <c r="B379" s="26" t="s">
        <v>322</v>
      </c>
      <c r="C379" s="26" t="s">
        <v>384</v>
      </c>
      <c r="D379" s="27">
        <v>52642321.433799297</v>
      </c>
      <c r="E379" s="27">
        <v>25630199.041867897</v>
      </c>
    </row>
    <row r="380" spans="1:5" x14ac:dyDescent="0.35">
      <c r="A380" s="26" t="s">
        <v>386</v>
      </c>
      <c r="B380" s="26" t="s">
        <v>322</v>
      </c>
      <c r="C380" s="26" t="s">
        <v>387</v>
      </c>
      <c r="D380" s="27">
        <v>58235772</v>
      </c>
      <c r="E380" s="27">
        <v>44111132.375093661</v>
      </c>
    </row>
    <row r="381" spans="1:5" x14ac:dyDescent="0.35">
      <c r="A381" s="26" t="s">
        <v>388</v>
      </c>
      <c r="B381" s="26" t="s">
        <v>322</v>
      </c>
      <c r="C381" s="26" t="s">
        <v>387</v>
      </c>
      <c r="D381" s="27">
        <v>58235772</v>
      </c>
      <c r="E381" s="27">
        <v>6226972.2292257017</v>
      </c>
    </row>
    <row r="382" spans="1:5" x14ac:dyDescent="0.35">
      <c r="A382" s="26" t="s">
        <v>389</v>
      </c>
      <c r="B382" s="26" t="s">
        <v>322</v>
      </c>
      <c r="C382" s="26" t="s">
        <v>387</v>
      </c>
      <c r="D382" s="27">
        <v>58235772</v>
      </c>
      <c r="E382" s="27">
        <v>7897667.3956806408</v>
      </c>
    </row>
    <row r="383" spans="1:5" x14ac:dyDescent="0.35">
      <c r="A383" s="26" t="s">
        <v>390</v>
      </c>
      <c r="B383" s="26" t="s">
        <v>322</v>
      </c>
      <c r="C383" s="26" t="s">
        <v>391</v>
      </c>
      <c r="D383" s="27">
        <v>73831820</v>
      </c>
      <c r="E383" s="27">
        <v>28466663.609659232</v>
      </c>
    </row>
    <row r="384" spans="1:5" x14ac:dyDescent="0.35">
      <c r="A384" s="26" t="s">
        <v>392</v>
      </c>
      <c r="B384" s="26" t="s">
        <v>322</v>
      </c>
      <c r="C384" s="26" t="s">
        <v>391</v>
      </c>
      <c r="D384" s="27">
        <v>73831820</v>
      </c>
      <c r="E384" s="27">
        <v>15824695.08439023</v>
      </c>
    </row>
    <row r="385" spans="1:5" x14ac:dyDescent="0.35">
      <c r="A385" s="26" t="s">
        <v>393</v>
      </c>
      <c r="B385" s="26" t="s">
        <v>322</v>
      </c>
      <c r="C385" s="26" t="s">
        <v>391</v>
      </c>
      <c r="D385" s="27">
        <v>73831820</v>
      </c>
      <c r="E385" s="27">
        <v>29540461.305950537</v>
      </c>
    </row>
    <row r="386" spans="1:5" x14ac:dyDescent="0.35">
      <c r="A386" s="26" t="s">
        <v>394</v>
      </c>
      <c r="B386" s="26" t="s">
        <v>322</v>
      </c>
      <c r="C386" s="26" t="s">
        <v>395</v>
      </c>
      <c r="D386" s="27">
        <v>70791623.770599604</v>
      </c>
      <c r="E386" s="27">
        <v>50721703.427797787</v>
      </c>
    </row>
    <row r="387" spans="1:5" x14ac:dyDescent="0.35">
      <c r="A387" s="26" t="s">
        <v>396</v>
      </c>
      <c r="B387" s="26" t="s">
        <v>322</v>
      </c>
      <c r="C387" s="26" t="s">
        <v>395</v>
      </c>
      <c r="D387" s="27">
        <v>70791623.770599604</v>
      </c>
      <c r="E387" s="27">
        <v>8273627.1102985842</v>
      </c>
    </row>
    <row r="388" spans="1:5" x14ac:dyDescent="0.35">
      <c r="A388" s="26" t="s">
        <v>397</v>
      </c>
      <c r="B388" s="26" t="s">
        <v>322</v>
      </c>
      <c r="C388" s="26" t="s">
        <v>395</v>
      </c>
      <c r="D388" s="27">
        <v>70791623.770599604</v>
      </c>
      <c r="E388" s="27">
        <v>11796293.23250323</v>
      </c>
    </row>
    <row r="389" spans="1:5" x14ac:dyDescent="0.35">
      <c r="A389" s="26" t="s">
        <v>398</v>
      </c>
      <c r="B389" s="26" t="s">
        <v>322</v>
      </c>
      <c r="C389" s="26" t="s">
        <v>399</v>
      </c>
      <c r="D389" s="27">
        <v>66486494.761899397</v>
      </c>
      <c r="E389" s="27">
        <v>29896733.183884587</v>
      </c>
    </row>
    <row r="390" spans="1:5" x14ac:dyDescent="0.35">
      <c r="A390" s="26" t="s">
        <v>400</v>
      </c>
      <c r="B390" s="26" t="s">
        <v>322</v>
      </c>
      <c r="C390" s="26" t="s">
        <v>399</v>
      </c>
      <c r="D390" s="27">
        <v>66486494.761899397</v>
      </c>
      <c r="E390" s="27">
        <v>26908072.399455532</v>
      </c>
    </row>
    <row r="391" spans="1:5" x14ac:dyDescent="0.35">
      <c r="A391" s="26" t="s">
        <v>401</v>
      </c>
      <c r="B391" s="26" t="s">
        <v>322</v>
      </c>
      <c r="C391" s="26" t="s">
        <v>399</v>
      </c>
      <c r="D391" s="27">
        <v>66486494.761899397</v>
      </c>
      <c r="E391" s="27">
        <v>9681689.1785592716</v>
      </c>
    </row>
    <row r="392" spans="1:5" x14ac:dyDescent="0.35">
      <c r="A392" s="26" t="s">
        <v>402</v>
      </c>
      <c r="B392" s="26" t="s">
        <v>322</v>
      </c>
      <c r="C392" s="26" t="s">
        <v>403</v>
      </c>
      <c r="D392" s="27">
        <v>92918722</v>
      </c>
      <c r="E392" s="27">
        <v>78969142.975693107</v>
      </c>
    </row>
    <row r="393" spans="1:5" x14ac:dyDescent="0.35">
      <c r="A393" s="26" t="s">
        <v>404</v>
      </c>
      <c r="B393" s="26" t="s">
        <v>322</v>
      </c>
      <c r="C393" s="26" t="s">
        <v>403</v>
      </c>
      <c r="D393" s="27">
        <v>92918722</v>
      </c>
      <c r="E393" s="27">
        <v>13949579.02430689</v>
      </c>
    </row>
    <row r="394" spans="1:5" x14ac:dyDescent="0.35">
      <c r="A394" s="26" t="s">
        <v>405</v>
      </c>
      <c r="B394" s="26" t="s">
        <v>322</v>
      </c>
      <c r="C394" s="26" t="s">
        <v>403</v>
      </c>
      <c r="D394" s="27">
        <v>106004320</v>
      </c>
      <c r="E394" s="27">
        <v>80773743.713951007</v>
      </c>
    </row>
    <row r="395" spans="1:5" x14ac:dyDescent="0.35">
      <c r="A395" s="26" t="s">
        <v>406</v>
      </c>
      <c r="B395" s="26" t="s">
        <v>322</v>
      </c>
      <c r="C395" s="26" t="s">
        <v>403</v>
      </c>
      <c r="D395" s="27">
        <v>106004320</v>
      </c>
      <c r="E395" s="27">
        <v>25060771.982200012</v>
      </c>
    </row>
    <row r="396" spans="1:5" x14ac:dyDescent="0.35">
      <c r="A396" s="26" t="s">
        <v>407</v>
      </c>
      <c r="B396" s="26" t="s">
        <v>322</v>
      </c>
      <c r="C396" s="26" t="s">
        <v>403</v>
      </c>
      <c r="D396" s="27">
        <v>106004320</v>
      </c>
      <c r="E396" s="27">
        <v>169804.3038489896</v>
      </c>
    </row>
    <row r="397" spans="1:5" x14ac:dyDescent="0.35">
      <c r="A397" s="26" t="s">
        <v>408</v>
      </c>
      <c r="B397" s="26" t="s">
        <v>322</v>
      </c>
      <c r="C397" s="26" t="s">
        <v>409</v>
      </c>
      <c r="D397" s="27">
        <v>100900800</v>
      </c>
      <c r="E397" s="27">
        <v>54176224.630857117</v>
      </c>
    </row>
    <row r="398" spans="1:5" x14ac:dyDescent="0.35">
      <c r="A398" s="26" t="s">
        <v>410</v>
      </c>
      <c r="B398" s="26" t="s">
        <v>322</v>
      </c>
      <c r="C398" s="26" t="s">
        <v>409</v>
      </c>
      <c r="D398" s="27">
        <v>100900800</v>
      </c>
      <c r="E398" s="27">
        <v>46724575.369142868</v>
      </c>
    </row>
    <row r="399" spans="1:5" x14ac:dyDescent="0.35">
      <c r="A399" s="26">
        <v>116</v>
      </c>
      <c r="B399" s="26" t="s">
        <v>322</v>
      </c>
      <c r="C399" s="26" t="s">
        <v>411</v>
      </c>
      <c r="D399" s="27">
        <v>84582261.810799196</v>
      </c>
      <c r="E399" s="27">
        <v>59640131.147979535</v>
      </c>
    </row>
    <row r="400" spans="1:5" x14ac:dyDescent="0.35">
      <c r="A400" s="26">
        <v>159</v>
      </c>
      <c r="B400" s="26" t="s">
        <v>322</v>
      </c>
      <c r="C400" s="26" t="s">
        <v>411</v>
      </c>
      <c r="D400" s="27">
        <v>84582261.810799196</v>
      </c>
      <c r="E400" s="27">
        <v>24942130.662819669</v>
      </c>
    </row>
    <row r="401" spans="1:5" x14ac:dyDescent="0.35">
      <c r="A401" s="26">
        <v>72</v>
      </c>
      <c r="B401" s="26" t="s">
        <v>322</v>
      </c>
      <c r="C401" s="26" t="s">
        <v>412</v>
      </c>
      <c r="D401" s="27">
        <v>74919078.6562998</v>
      </c>
      <c r="E401" s="27">
        <v>23502613.011447966</v>
      </c>
    </row>
    <row r="402" spans="1:5" x14ac:dyDescent="0.35">
      <c r="A402" s="26" t="s">
        <v>413</v>
      </c>
      <c r="B402" s="26" t="s">
        <v>322</v>
      </c>
      <c r="C402" s="26" t="s">
        <v>412</v>
      </c>
      <c r="D402" s="27">
        <v>74919078.6562998</v>
      </c>
      <c r="E402" s="27">
        <v>26091778.121746771</v>
      </c>
    </row>
    <row r="403" spans="1:5" x14ac:dyDescent="0.35">
      <c r="A403" s="26" t="s">
        <v>414</v>
      </c>
      <c r="B403" s="26" t="s">
        <v>322</v>
      </c>
      <c r="C403" s="26" t="s">
        <v>412</v>
      </c>
      <c r="D403" s="27">
        <v>74919078.6562998</v>
      </c>
      <c r="E403" s="27">
        <v>25324687.523105066</v>
      </c>
    </row>
    <row r="404" spans="1:5" x14ac:dyDescent="0.35">
      <c r="A404" s="26" t="s">
        <v>415</v>
      </c>
      <c r="B404" s="26" t="s">
        <v>322</v>
      </c>
      <c r="C404" s="26" t="s">
        <v>412</v>
      </c>
      <c r="D404" s="27">
        <v>72534093.371799499</v>
      </c>
      <c r="E404" s="27">
        <v>39074201.1240049</v>
      </c>
    </row>
    <row r="405" spans="1:5" x14ac:dyDescent="0.35">
      <c r="A405" s="26" t="s">
        <v>416</v>
      </c>
      <c r="B405" s="26" t="s">
        <v>322</v>
      </c>
      <c r="C405" s="26" t="s">
        <v>412</v>
      </c>
      <c r="D405" s="27">
        <v>72534093.371799499</v>
      </c>
      <c r="E405" s="27">
        <v>33459892.247794606</v>
      </c>
    </row>
    <row r="406" spans="1:5" x14ac:dyDescent="0.35">
      <c r="A406" s="7"/>
      <c r="B406" s="7"/>
      <c r="C406" s="7"/>
      <c r="D406" s="2"/>
      <c r="E406" s="2"/>
    </row>
    <row r="407" spans="1:5" x14ac:dyDescent="0.35">
      <c r="A407" s="7"/>
      <c r="B407" s="7"/>
      <c r="C407" s="7"/>
      <c r="D407" s="2"/>
      <c r="E407" s="2"/>
    </row>
    <row r="408" spans="1:5" x14ac:dyDescent="0.35">
      <c r="A408" s="7"/>
      <c r="B408" s="7"/>
      <c r="C408" s="7"/>
      <c r="D408" s="2"/>
      <c r="E408" s="2"/>
    </row>
    <row r="409" spans="1:5" x14ac:dyDescent="0.35">
      <c r="A409" s="7"/>
      <c r="B409" s="7"/>
      <c r="C409" s="7"/>
      <c r="D409" s="2"/>
      <c r="E409" s="2"/>
    </row>
    <row r="410" spans="1:5" x14ac:dyDescent="0.35">
      <c r="A410" s="7"/>
      <c r="B410" s="7"/>
      <c r="C410" s="7"/>
      <c r="D410" s="2"/>
      <c r="E410" s="2"/>
    </row>
    <row r="411" spans="1:5" x14ac:dyDescent="0.35">
      <c r="A411" s="7"/>
      <c r="B411" s="7"/>
      <c r="C411" s="7"/>
      <c r="D411" s="2"/>
      <c r="E411" s="2"/>
    </row>
    <row r="412" spans="1:5" x14ac:dyDescent="0.35">
      <c r="A412" s="7"/>
      <c r="B412" s="7"/>
      <c r="C412" s="7"/>
      <c r="D412" s="2"/>
      <c r="E412" s="2"/>
    </row>
    <row r="413" spans="1:5" x14ac:dyDescent="0.35">
      <c r="A413" s="7"/>
      <c r="B413" s="7"/>
      <c r="C413" s="7"/>
      <c r="D413" s="2"/>
      <c r="E413" s="2"/>
    </row>
    <row r="414" spans="1:5" x14ac:dyDescent="0.35">
      <c r="A414" s="7"/>
      <c r="B414" s="7"/>
      <c r="C414" s="7"/>
      <c r="D414" s="2"/>
      <c r="E414" s="2"/>
    </row>
    <row r="415" spans="1:5" x14ac:dyDescent="0.35">
      <c r="A415" s="7"/>
      <c r="B415" s="7"/>
      <c r="C415" s="7"/>
      <c r="D415" s="2"/>
      <c r="E415" s="2"/>
    </row>
    <row r="416" spans="1:5" x14ac:dyDescent="0.35">
      <c r="A416" s="7"/>
      <c r="B416" s="7"/>
      <c r="C416" s="7"/>
      <c r="D416" s="2"/>
      <c r="E416" s="2"/>
    </row>
    <row r="417" spans="1:5" x14ac:dyDescent="0.35">
      <c r="A417" s="7"/>
      <c r="B417" s="7"/>
      <c r="C417" s="7"/>
      <c r="D417" s="2"/>
      <c r="E417" s="2"/>
    </row>
    <row r="418" spans="1:5" x14ac:dyDescent="0.35">
      <c r="A418" s="7"/>
      <c r="B418" s="7"/>
      <c r="C418" s="7"/>
      <c r="D418" s="2"/>
      <c r="E418" s="2"/>
    </row>
    <row r="419" spans="1:5" x14ac:dyDescent="0.35">
      <c r="A419" s="7"/>
      <c r="B419" s="7"/>
      <c r="C419" s="7"/>
      <c r="D419" s="2"/>
      <c r="E419" s="2"/>
    </row>
    <row r="420" spans="1:5" x14ac:dyDescent="0.35">
      <c r="A420" s="7"/>
      <c r="B420" s="7"/>
      <c r="C420" s="7"/>
      <c r="D420" s="2"/>
      <c r="E420" s="2"/>
    </row>
    <row r="421" spans="1:5" x14ac:dyDescent="0.35">
      <c r="A421" s="7"/>
      <c r="B421" s="7"/>
      <c r="C421" s="7"/>
      <c r="D421" s="2"/>
      <c r="E421" s="2"/>
    </row>
    <row r="422" spans="1:5" x14ac:dyDescent="0.35">
      <c r="A422" s="7"/>
      <c r="B422" s="7"/>
      <c r="C422" s="7"/>
      <c r="D422" s="2"/>
      <c r="E422" s="2"/>
    </row>
    <row r="423" spans="1:5" x14ac:dyDescent="0.35">
      <c r="A423" s="7"/>
      <c r="B423" s="7"/>
      <c r="C423" s="7"/>
      <c r="D423" s="2"/>
      <c r="E423" s="2"/>
    </row>
    <row r="424" spans="1:5" x14ac:dyDescent="0.35">
      <c r="A424" s="7"/>
      <c r="B424" s="7"/>
      <c r="C424" s="7"/>
      <c r="D424" s="2"/>
      <c r="E424" s="2"/>
    </row>
    <row r="425" spans="1:5" x14ac:dyDescent="0.35">
      <c r="A425" s="7"/>
      <c r="B425" s="7"/>
      <c r="C425" s="7"/>
      <c r="D425" s="2"/>
      <c r="E425" s="2"/>
    </row>
    <row r="426" spans="1:5" x14ac:dyDescent="0.35">
      <c r="A426" s="7"/>
      <c r="B426" s="7"/>
      <c r="C426" s="7"/>
      <c r="D426" s="2"/>
      <c r="E426" s="2"/>
    </row>
    <row r="427" spans="1:5" x14ac:dyDescent="0.35">
      <c r="A427" s="7"/>
      <c r="B427" s="7"/>
      <c r="C427" s="7"/>
      <c r="D427" s="2"/>
      <c r="E427" s="2"/>
    </row>
    <row r="428" spans="1:5" x14ac:dyDescent="0.35">
      <c r="A428" s="7"/>
      <c r="B428" s="7"/>
      <c r="C428" s="7"/>
      <c r="D428" s="2"/>
      <c r="E428" s="2"/>
    </row>
    <row r="429" spans="1:5" x14ac:dyDescent="0.35">
      <c r="A429" s="7"/>
      <c r="B429" s="7"/>
      <c r="C429" s="7"/>
      <c r="D429" s="2"/>
      <c r="E429" s="2"/>
    </row>
    <row r="430" spans="1:5" x14ac:dyDescent="0.35">
      <c r="A430" s="7"/>
      <c r="B430" s="7"/>
      <c r="C430" s="7"/>
      <c r="D430" s="2"/>
      <c r="E430" s="2"/>
    </row>
    <row r="431" spans="1:5" x14ac:dyDescent="0.35">
      <c r="A431" s="7"/>
      <c r="B431" s="7"/>
      <c r="C431" s="7"/>
      <c r="D431" s="2"/>
      <c r="E431" s="2"/>
    </row>
    <row r="432" spans="1:5" x14ac:dyDescent="0.35">
      <c r="A432" s="7"/>
      <c r="B432" s="7"/>
      <c r="C432" s="7"/>
      <c r="D432" s="2"/>
      <c r="E432" s="2"/>
    </row>
    <row r="433" spans="1:5" x14ac:dyDescent="0.35">
      <c r="A433" s="7"/>
      <c r="B433" s="7"/>
      <c r="C433" s="7"/>
      <c r="D433" s="2"/>
      <c r="E433" s="2"/>
    </row>
    <row r="434" spans="1:5" x14ac:dyDescent="0.35">
      <c r="A434" s="7"/>
      <c r="B434" s="7"/>
      <c r="C434" s="7"/>
      <c r="D434" s="2"/>
      <c r="E434" s="2"/>
    </row>
    <row r="435" spans="1:5" x14ac:dyDescent="0.35">
      <c r="A435" s="7"/>
      <c r="B435" s="7"/>
      <c r="C435" s="7"/>
      <c r="D435" s="2"/>
      <c r="E435" s="2"/>
    </row>
    <row r="436" spans="1:5" x14ac:dyDescent="0.35">
      <c r="A436" s="7"/>
      <c r="B436" s="7"/>
      <c r="C436" s="7"/>
      <c r="D436" s="2"/>
      <c r="E436" s="2"/>
    </row>
    <row r="437" spans="1:5" x14ac:dyDescent="0.35">
      <c r="A437" s="7"/>
      <c r="B437" s="7"/>
      <c r="C437" s="7"/>
      <c r="D437" s="2"/>
      <c r="E437" s="2"/>
    </row>
    <row r="438" spans="1:5" x14ac:dyDescent="0.35">
      <c r="A438" s="7"/>
      <c r="B438" s="7"/>
      <c r="C438" s="7"/>
      <c r="D438" s="2"/>
      <c r="E438" s="2"/>
    </row>
    <row r="439" spans="1:5" x14ac:dyDescent="0.35">
      <c r="A439" s="7"/>
      <c r="B439" s="7"/>
      <c r="C439" s="7"/>
      <c r="D439" s="2"/>
      <c r="E439" s="2"/>
    </row>
    <row r="440" spans="1:5" x14ac:dyDescent="0.35">
      <c r="A440" s="7"/>
      <c r="B440" s="7"/>
      <c r="C440" s="7"/>
      <c r="D440" s="2"/>
      <c r="E440" s="2"/>
    </row>
    <row r="441" spans="1:5" x14ac:dyDescent="0.35">
      <c r="A441" s="7"/>
      <c r="B441" s="7"/>
      <c r="C441" s="7"/>
      <c r="D441" s="2"/>
      <c r="E441" s="2"/>
    </row>
    <row r="442" spans="1:5" x14ac:dyDescent="0.35">
      <c r="A442" s="7"/>
      <c r="B442" s="7"/>
      <c r="C442" s="7"/>
      <c r="D442" s="2"/>
      <c r="E442" s="2"/>
    </row>
    <row r="443" spans="1:5" x14ac:dyDescent="0.35">
      <c r="A443" s="7"/>
      <c r="B443" s="7"/>
      <c r="C443" s="7"/>
      <c r="D443" s="2"/>
      <c r="E443" s="2"/>
    </row>
    <row r="444" spans="1:5" x14ac:dyDescent="0.35">
      <c r="A444" s="7"/>
      <c r="B444" s="7"/>
      <c r="C444" s="7"/>
      <c r="D444" s="2"/>
      <c r="E444" s="2"/>
    </row>
    <row r="445" spans="1:5" x14ac:dyDescent="0.35">
      <c r="A445" s="7"/>
      <c r="B445" s="7"/>
      <c r="C445" s="7"/>
      <c r="D445" s="2"/>
      <c r="E445" s="2"/>
    </row>
    <row r="446" spans="1:5" x14ac:dyDescent="0.35">
      <c r="A446" s="7"/>
      <c r="B446" s="7"/>
      <c r="C446" s="7"/>
      <c r="D446" s="2"/>
      <c r="E446" s="2"/>
    </row>
  </sheetData>
  <pageMargins left="1" right="1" top="1" bottom="1.75" header="0.5" footer="0.5"/>
  <pageSetup orientation="landscape" r:id="rId1"/>
  <headerFooter scaleWithDoc="0">
    <oddFooter xml:space="preserve">&amp;R&amp;"Times New Roman,Bold"&amp;12 Case Nos. 2020-00349 and 2020-00350
Attachment to Response to AG-KIUC-2 Question No. 73(a)
Page &amp;P of &amp;N
Wolfe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5" ma:contentTypeDescription="Create a new document." ma:contentTypeScope="" ma:versionID="eae1364508315b2920f79f01a5d5b329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abcc0630d2075f4119cf8416546f338e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073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670315B4-59C2-491D-BAB6-D22F3C4BE38B}"/>
</file>

<file path=customXml/itemProps2.xml><?xml version="1.0" encoding="utf-8"?>
<ds:datastoreItem xmlns:ds="http://schemas.openxmlformats.org/officeDocument/2006/customXml" ds:itemID="{09BAC8F4-C7A6-44DF-BCB3-CD3C4D513B59}"/>
</file>

<file path=customXml/itemProps3.xml><?xml version="1.0" encoding="utf-8"?>
<ds:datastoreItem xmlns:ds="http://schemas.openxmlformats.org/officeDocument/2006/customXml" ds:itemID="{E05AF424-7815-4C75-BAF1-12D2663D875D}"/>
</file>

<file path=customXml/itemProps4.xml><?xml version="1.0" encoding="utf-8"?>
<ds:datastoreItem xmlns:ds="http://schemas.openxmlformats.org/officeDocument/2006/customXml" ds:itemID="{75A996D4-F269-450E-A839-EB09B5F1EB04}"/>
</file>

<file path=customXml/itemProps5.xml><?xml version="1.0" encoding="utf-8"?>
<ds:datastoreItem xmlns:ds="http://schemas.openxmlformats.org/officeDocument/2006/customXml" ds:itemID="{FE571727-4923-452A-B2EA-6621877725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CVR Savings Calculation</vt:lpstr>
      <vt:lpstr>CVR Energy Savings Calculation</vt:lpstr>
      <vt:lpstr>CVR Circuit Data</vt:lpstr>
      <vt:lpstr>'CVR Circuit Data'!Print_Titles</vt:lpstr>
      <vt:lpstr>'CVR Savings Calculation'!Print_Titles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2021-02-11T20:34:19Z</dcterms:created>
  <dcterms:modified xsi:type="dcterms:W3CDTF">2021-02-11T20:34:30Z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2021-02-11T20:34:29Z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c72c0d43-c3d3-49db-9129-3c56b719a4af</vt:lpwstr>
  </property>
  <property fmtid="{D5CDD505-2E9C-101B-9397-08002B2CF9AE}" pid="8" name="MSIP_Label_0adee1c6-0c13-46fe-9f7d-d5b32ad2c571_ContentBits">
    <vt:lpwstr>0</vt:lpwstr>
  </property>
  <property fmtid="{D5CDD505-2E9C-101B-9397-08002B2CF9AE}" pid="9" name="ContentTypeId">
    <vt:lpwstr>0x0101002D0103853DF7894DB347713A7250CD66</vt:lpwstr>
  </property>
</Properties>
</file>