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aro\Documents\Kennedy and Associates Projects\2021 LGE-KU Rate Case\Baron Testimony\Workpapers\As-Sent\"/>
    </mc:Choice>
  </mc:AlternateContent>
  <xr:revisionPtr revIDLastSave="0" documentId="13_ncr:1_{C23746E3-BD9B-4477-A29A-FC5ADA80711E}" xr6:coauthVersionLast="46" xr6:coauthVersionMax="46" xr10:uidLastSave="{00000000-0000-0000-0000-000000000000}"/>
  <bookViews>
    <workbookView xWindow="-110" yWindow="-110" windowWidth="19420" windowHeight="10420" xr2:uid="{E82F0C06-81F3-48AC-94CE-2127BCF3257E}"/>
  </bookViews>
  <sheets>
    <sheet name="LGE" sheetId="1" r:id="rId1"/>
    <sheet name="KU" sheetId="2" r:id="rId2"/>
  </sheets>
  <externalReferences>
    <externalReference r:id="rId3"/>
  </externalReferences>
  <definedNames>
    <definedName name="_xlnm.Print_Area" localSheetId="0">LGE!$Q$5:$U$33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1" l="1"/>
  <c r="K55" i="1"/>
  <c r="K12" i="1"/>
  <c r="K11" i="1"/>
  <c r="L10" i="2"/>
  <c r="L11" i="2"/>
  <c r="L53" i="2"/>
  <c r="L52" i="2"/>
  <c r="O54" i="2"/>
  <c r="P50" i="2"/>
  <c r="L50" i="2"/>
  <c r="O12" i="2"/>
  <c r="O11" i="2"/>
  <c r="Q19" i="2"/>
  <c r="L8" i="2" l="1"/>
  <c r="M57" i="1"/>
  <c r="M58" i="1" s="1"/>
  <c r="M13" i="1"/>
  <c r="M14" i="1" s="1"/>
  <c r="N52" i="1"/>
  <c r="K52" i="1"/>
  <c r="N8" i="1"/>
  <c r="K8" i="1"/>
  <c r="T33" i="1" l="1"/>
  <c r="S33" i="1"/>
  <c r="T32" i="1"/>
  <c r="U32" i="1" s="1"/>
  <c r="S32" i="1"/>
  <c r="T31" i="1"/>
  <c r="S31" i="1"/>
  <c r="U31" i="1" s="1"/>
  <c r="T30" i="1"/>
  <c r="S30" i="1"/>
  <c r="T27" i="1"/>
  <c r="U27" i="1" s="1"/>
  <c r="S27" i="1"/>
  <c r="T26" i="1"/>
  <c r="U26" i="1" s="1"/>
  <c r="S26" i="1"/>
  <c r="T25" i="1"/>
  <c r="U25" i="1" s="1"/>
  <c r="S25" i="1"/>
  <c r="T24" i="1"/>
  <c r="S24" i="1"/>
  <c r="T18" i="1"/>
  <c r="U18" i="1" s="1"/>
  <c r="S18" i="1"/>
  <c r="T17" i="1"/>
  <c r="U17" i="1" s="1"/>
  <c r="S17" i="1"/>
  <c r="T16" i="1"/>
  <c r="U16" i="1" s="1"/>
  <c r="S16" i="1"/>
  <c r="T15" i="1"/>
  <c r="U15" i="1" s="1"/>
  <c r="S15" i="1"/>
  <c r="T12" i="1"/>
  <c r="U12" i="1" s="1"/>
  <c r="S12" i="1"/>
  <c r="T11" i="1"/>
  <c r="U11" i="1" s="1"/>
  <c r="S11" i="1"/>
  <c r="T10" i="1"/>
  <c r="U10" i="1" s="1"/>
  <c r="T9" i="1"/>
  <c r="S10" i="1"/>
  <c r="S9" i="1"/>
  <c r="U9" i="1" l="1"/>
  <c r="U24" i="1"/>
  <c r="U33" i="1"/>
  <c r="U30" i="1"/>
  <c r="M114" i="2"/>
  <c r="M113" i="2"/>
  <c r="M112" i="2"/>
  <c r="M111" i="2"/>
  <c r="J99" i="2"/>
  <c r="L98" i="2"/>
  <c r="M98" i="2" s="1"/>
  <c r="L97" i="2"/>
  <c r="M97" i="2" s="1"/>
  <c r="J97" i="2"/>
  <c r="J96" i="2"/>
  <c r="J95" i="2"/>
  <c r="J93" i="2"/>
  <c r="M93" i="2"/>
  <c r="M92" i="2"/>
  <c r="J92" i="2"/>
  <c r="M91" i="2"/>
  <c r="J91" i="2"/>
  <c r="M90" i="2"/>
  <c r="J90" i="2"/>
  <c r="J89" i="2"/>
  <c r="M72" i="2"/>
  <c r="M71" i="2"/>
  <c r="M70" i="2"/>
  <c r="M69" i="2"/>
  <c r="M73" i="2"/>
  <c r="J57" i="2"/>
  <c r="M57" i="2" s="1"/>
  <c r="J56" i="2"/>
  <c r="J55" i="2"/>
  <c r="M55" i="2" s="1"/>
  <c r="J53" i="2"/>
  <c r="M53" i="2"/>
  <c r="M52" i="2"/>
  <c r="J52" i="2"/>
  <c r="J51" i="2"/>
  <c r="M50" i="2"/>
  <c r="J50" i="2"/>
  <c r="M49" i="2"/>
  <c r="M89" i="2"/>
  <c r="J49" i="2"/>
  <c r="M32" i="2"/>
  <c r="J25" i="2"/>
  <c r="M30" i="2"/>
  <c r="M29" i="2"/>
  <c r="M33" i="2"/>
  <c r="J18" i="2"/>
  <c r="J17" i="2"/>
  <c r="M17" i="2" s="1"/>
  <c r="J16" i="2"/>
  <c r="M16" i="2" s="1"/>
  <c r="J15" i="2"/>
  <c r="M15" i="2"/>
  <c r="M12" i="2"/>
  <c r="M11" i="2"/>
  <c r="J10" i="2"/>
  <c r="M10" i="2"/>
  <c r="M9" i="2"/>
  <c r="J9" i="2"/>
  <c r="M8" i="2"/>
  <c r="P8" i="2" s="1"/>
  <c r="J14" i="2"/>
  <c r="J8" i="2"/>
  <c r="M7" i="2"/>
  <c r="J7" i="2"/>
  <c r="L75" i="1"/>
  <c r="L74" i="1"/>
  <c r="L73" i="1"/>
  <c r="L72" i="1"/>
  <c r="L71" i="1"/>
  <c r="L66" i="1"/>
  <c r="I63" i="1"/>
  <c r="G63" i="1"/>
  <c r="L63" i="1" s="1"/>
  <c r="I60" i="1"/>
  <c r="L60" i="1" s="1"/>
  <c r="I59" i="1"/>
  <c r="I58" i="1"/>
  <c r="L56" i="1"/>
  <c r="L55" i="1"/>
  <c r="G55" i="1"/>
  <c r="I55" i="1"/>
  <c r="G54" i="1"/>
  <c r="G52" i="1"/>
  <c r="L52" i="1"/>
  <c r="I51" i="1"/>
  <c r="L51" i="1"/>
  <c r="A43" i="1"/>
  <c r="A42" i="1"/>
  <c r="A41" i="1"/>
  <c r="I34" i="1"/>
  <c r="L34" i="1" s="1"/>
  <c r="G34" i="1"/>
  <c r="G33" i="1"/>
  <c r="I33" i="1" s="1"/>
  <c r="L33" i="1" s="1"/>
  <c r="I32" i="1"/>
  <c r="L32" i="1" s="1"/>
  <c r="G32" i="1"/>
  <c r="G31" i="1"/>
  <c r="I31" i="1" s="1"/>
  <c r="L31" i="1" s="1"/>
  <c r="G30" i="1"/>
  <c r="I30" i="1" s="1"/>
  <c r="L30" i="1" s="1"/>
  <c r="L25" i="1"/>
  <c r="I22" i="1"/>
  <c r="G22" i="1"/>
  <c r="L22" i="1" s="1"/>
  <c r="I19" i="1"/>
  <c r="I18" i="1"/>
  <c r="I17" i="1"/>
  <c r="L16" i="1"/>
  <c r="H16" i="1"/>
  <c r="I16" i="1" s="1"/>
  <c r="G16" i="1"/>
  <c r="H15" i="1"/>
  <c r="L13" i="1"/>
  <c r="L12" i="1"/>
  <c r="I12" i="1"/>
  <c r="G12" i="1"/>
  <c r="L11" i="1"/>
  <c r="I11" i="1"/>
  <c r="G11" i="1"/>
  <c r="I10" i="1"/>
  <c r="L8" i="1"/>
  <c r="L7" i="1"/>
  <c r="I7" i="1"/>
  <c r="L58" i="1" l="1"/>
  <c r="L59" i="1"/>
  <c r="I67" i="1"/>
  <c r="J65" i="2"/>
  <c r="I26" i="1"/>
  <c r="L17" i="1"/>
  <c r="J107" i="2"/>
  <c r="J11" i="2"/>
  <c r="J20" i="2" s="1"/>
  <c r="J22" i="2" s="1"/>
  <c r="J27" i="2" s="1"/>
  <c r="J35" i="2" s="1"/>
  <c r="M18" i="2"/>
  <c r="J60" i="2"/>
  <c r="J62" i="2" s="1"/>
  <c r="J67" i="2" s="1"/>
  <c r="J75" i="2" s="1"/>
  <c r="M56" i="2"/>
  <c r="L96" i="2"/>
  <c r="M96" i="2" s="1"/>
  <c r="M31" i="2"/>
  <c r="M51" i="2"/>
  <c r="M115" i="2"/>
  <c r="L95" i="2"/>
  <c r="M95" i="2" s="1"/>
  <c r="J98" i="2"/>
  <c r="J101" i="2" s="1"/>
  <c r="J103" i="2" s="1"/>
  <c r="L99" i="2"/>
  <c r="M99" i="2" s="1"/>
  <c r="M14" i="2"/>
  <c r="M20" i="2" s="1"/>
  <c r="I15" i="1"/>
  <c r="L18" i="1"/>
  <c r="L19" i="1"/>
  <c r="I54" i="1"/>
  <c r="L10" i="1"/>
  <c r="L15" i="1"/>
  <c r="L54" i="1"/>
  <c r="G10" i="1"/>
  <c r="G15" i="1"/>
  <c r="G8" i="1"/>
  <c r="G13" i="1"/>
  <c r="I8" i="1"/>
  <c r="I52" i="1"/>
  <c r="G56" i="1"/>
  <c r="G62" i="1" s="1"/>
  <c r="G64" i="1" s="1"/>
  <c r="G69" i="1" s="1"/>
  <c r="G77" i="1" s="1"/>
  <c r="I56" i="1"/>
  <c r="L62" i="1" l="1"/>
  <c r="L64" i="1" s="1"/>
  <c r="L69" i="1" s="1"/>
  <c r="L77" i="1" s="1"/>
  <c r="L79" i="1" s="1"/>
  <c r="M22" i="2"/>
  <c r="M27" i="2" s="1"/>
  <c r="M35" i="2" s="1"/>
  <c r="M37" i="2" s="1"/>
  <c r="P20" i="2"/>
  <c r="M101" i="2"/>
  <c r="M103" i="2" s="1"/>
  <c r="M109" i="2" s="1"/>
  <c r="M117" i="2" s="1"/>
  <c r="I62" i="1"/>
  <c r="I64" i="1" s="1"/>
  <c r="I69" i="1" s="1"/>
  <c r="I77" i="1" s="1"/>
  <c r="J109" i="2"/>
  <c r="J117" i="2" s="1"/>
  <c r="M60" i="2"/>
  <c r="I21" i="1"/>
  <c r="I23" i="1" s="1"/>
  <c r="I28" i="1" s="1"/>
  <c r="I36" i="1" s="1"/>
  <c r="G21" i="1"/>
  <c r="G23" i="1" s="1"/>
  <c r="G28" i="1" s="1"/>
  <c r="G36" i="1" s="1"/>
  <c r="L21" i="1"/>
  <c r="L23" i="1" s="1"/>
  <c r="L28" i="1" s="1"/>
  <c r="L36" i="1" s="1"/>
  <c r="M62" i="2" l="1"/>
  <c r="M67" i="2" s="1"/>
  <c r="M75" i="2" s="1"/>
  <c r="M77" i="2" s="1"/>
  <c r="N123" i="2" s="1"/>
  <c r="O60" i="2"/>
  <c r="L80" i="1"/>
  <c r="O85" i="1"/>
  <c r="M38" i="2"/>
  <c r="N122" i="2"/>
  <c r="M119" i="2"/>
  <c r="L38" i="1"/>
  <c r="M78" i="2" l="1"/>
  <c r="L39" i="1"/>
  <c r="O84" i="1"/>
  <c r="M120" i="2"/>
  <c r="N124" i="2"/>
</calcChain>
</file>

<file path=xl/sharedStrings.xml><?xml version="1.0" encoding="utf-8"?>
<sst xmlns="http://schemas.openxmlformats.org/spreadsheetml/2006/main" count="285" uniqueCount="75">
  <si>
    <t>Current Rates</t>
  </si>
  <si>
    <t>Reflecting Elimination of ECR Projects</t>
  </si>
  <si>
    <t xml:space="preserve">Calculated </t>
  </si>
  <si>
    <t>Customer Days</t>
  </si>
  <si>
    <t>Demand</t>
  </si>
  <si>
    <t>Total</t>
  </si>
  <si>
    <t xml:space="preserve">Unit </t>
  </si>
  <si>
    <t xml:space="preserve">Revenue at </t>
  </si>
  <si>
    <t>Calculated Revenue</t>
  </si>
  <si>
    <t>Proposed</t>
  </si>
  <si>
    <t>kVA</t>
  </si>
  <si>
    <t>kWh</t>
  </si>
  <si>
    <t>Charges</t>
  </si>
  <si>
    <t>After ECR Project Elim</t>
  </si>
  <si>
    <t>Rates</t>
  </si>
  <si>
    <t>Proposed Rates</t>
  </si>
  <si>
    <t>TIME OF DAY PRIMARY SERVICE RATE TODP</t>
  </si>
  <si>
    <t>Basic Service Charge, Daily</t>
  </si>
  <si>
    <t>Energy Charge</t>
  </si>
  <si>
    <t>Demand kVA Base</t>
  </si>
  <si>
    <t>Demand kVA Intermediate</t>
  </si>
  <si>
    <t>Demand kVA Peak</t>
  </si>
  <si>
    <t>Redundant Capacity Rider</t>
  </si>
  <si>
    <t>Solar Energy Credit (Total Base Energy Charge)</t>
  </si>
  <si>
    <t>Solar Energy Credit (SQF Charge)</t>
  </si>
  <si>
    <t>Economic Development Rider - Base</t>
  </si>
  <si>
    <t>Economic Development Rider - Intermediate</t>
  </si>
  <si>
    <t>Economic Development Rider - Peak</t>
  </si>
  <si>
    <t>Total Calculated at Base Rates</t>
  </si>
  <si>
    <t>Correction Factor</t>
  </si>
  <si>
    <t>Total After Application of Correction Factor</t>
  </si>
  <si>
    <t>Adjustment to Reflect Removal of Base ECR Revenue</t>
  </si>
  <si>
    <t>Adjustment to Reflect ECR Project Elimination</t>
  </si>
  <si>
    <t>Total Base Revenues Net of ECR</t>
  </si>
  <si>
    <t>FAC Mechanism Revenue</t>
  </si>
  <si>
    <t>DSM Mechanism Revenue</t>
  </si>
  <si>
    <t>ECR Mechanism Revenue</t>
  </si>
  <si>
    <t>OSS Mechanism Revenue</t>
  </si>
  <si>
    <t>ECR Base Revenue</t>
  </si>
  <si>
    <t>Total Revenues</t>
  </si>
  <si>
    <t>Proposed Change</t>
  </si>
  <si>
    <t>Percentage Change</t>
  </si>
  <si>
    <t>SCHEDULE M-2.3-E</t>
  </si>
  <si>
    <t>Page 10 Of 26</t>
  </si>
  <si>
    <t>WITNESS:   W. S. SEELYE</t>
  </si>
  <si>
    <t>RETAIL TRANSMISSION SERVICE RATE RTS</t>
  </si>
  <si>
    <t>Solar Energy Credit  (SQF Charge)</t>
  </si>
  <si>
    <t>DATA:  ____ BASE PERIOD  __X__  FORECAST PERIOD</t>
  </si>
  <si>
    <t>Schedule M-2.3</t>
  </si>
  <si>
    <t>TYPE OF FILING: __X__ ORIGINAL  _____ UPDATED  _____ REVISED</t>
  </si>
  <si>
    <t>Page 11 of 26</t>
  </si>
  <si>
    <t>WORK PAPER REFERENCE NO(S):</t>
  </si>
  <si>
    <t>Witness:  W. S. SEELYE</t>
  </si>
  <si>
    <t>Page 12 of 26</t>
  </si>
  <si>
    <t>FLUCTUATING LOAD SERVICE RATE FLS</t>
  </si>
  <si>
    <t>Transmission Basic Service Charge, Daily</t>
  </si>
  <si>
    <t>Transmission Energy Charge</t>
  </si>
  <si>
    <t>Transmission Demand kVA Base</t>
  </si>
  <si>
    <t>Transmission Demand kVA Intermediate</t>
  </si>
  <si>
    <t>Transmission Demand kVA Peak</t>
  </si>
  <si>
    <t>Primary Basic Service Charge, Daily</t>
  </si>
  <si>
    <t>Primary Energy Charge</t>
  </si>
  <si>
    <t>Primary Demand kVA Base</t>
  </si>
  <si>
    <t>Primary Demand kVA Intermediate</t>
  </si>
  <si>
    <t>Primary Demand kVA Peak</t>
  </si>
  <si>
    <t>Time-of-Day Primary Service</t>
  </si>
  <si>
    <t>Retail Transmission Service</t>
  </si>
  <si>
    <t>Fluctuating Load Service</t>
  </si>
  <si>
    <t>Proposed TODP Increases</t>
  </si>
  <si>
    <t>LG&amp;E</t>
  </si>
  <si>
    <t>KU</t>
  </si>
  <si>
    <t>Current</t>
  </si>
  <si>
    <t>% Change</t>
  </si>
  <si>
    <t>Proposed RTS Increases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</si>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</sst>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General_)"/>
    <numFmt numFmtId="166" formatCode="_(* #,##0_);_(* \(#,##0\);_(* &quot;0&quot;_);_(@_)"/>
    <numFmt numFmtId="167" formatCode="_(&quot;$&quot;* #,##0.00_);_(&quot;$&quot;* \(#,##0.00\);_(&quot;$&quot;* &quot;0&quot;_);_(@_)"/>
    <numFmt numFmtId="168" formatCode="_(&quot;$&quot;* #,##0_);_(&quot;$&quot;* \(#,##0\);_(&quot;$&quot;* &quot;0&quot;_);_(@_)"/>
    <numFmt numFmtId="169" formatCode="_(&quot;$&quot;* #,##0.00000_);_(&quot;$&quot;* \(#,##0.00000\);_(&quot;$&quot;* &quot;0&quot;_);_(@_)"/>
    <numFmt numFmtId="170" formatCode="_(&quot;$&quot;* #,##0.00000_);_(&quot;$&quot;* \(#,##0.00000\);_(&quot;$&quot;* &quot;-&quot;??_);_(@_)"/>
    <numFmt numFmtId="171" formatCode="_(&quot;$&quot;* #,##0_);_(&quot;$&quot;* \(#,##0\);_(&quot;$&quot;* &quot;-&quot;??_);_(@_)"/>
    <numFmt numFmtId="172" formatCode="_(* #,##0_);_(* \(#,##0\);_(* &quot;-&quot;??_);_(@_)"/>
    <numFmt numFmtId="173" formatCode="0.000000"/>
    <numFmt numFmtId="17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Times New Roman"/>
      <family val="2"/>
    </font>
    <font>
      <u val="singleAccounting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 val="doubleAccounting"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 val="doubleAccounting"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3" fillId="0" borderId="0"/>
    <xf numFmtId="164" fontId="5" fillId="0" borderId="0"/>
    <xf numFmtId="44" fontId="3" fillId="0" borderId="0" applyFont="0" applyFill="0" applyBorder="0" applyAlignment="0" applyProtection="0"/>
    <xf numFmtId="41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/>
    <xf numFmtId="41" fontId="3" fillId="0" borderId="0"/>
  </cellStyleXfs>
  <cellXfs count="131">
    <xf numFmtId="0" fontId="0" fillId="0" borderId="0" xfId="0"/>
    <xf numFmtId="41" fontId="4" fillId="0" borderId="0" xfId="4" applyFont="1" applyAlignment="1">
      <alignment horizontal="left"/>
    </xf>
    <xf numFmtId="164" fontId="4" fillId="0" borderId="0" xfId="5" applyFont="1"/>
    <xf numFmtId="164" fontId="4" fillId="0" borderId="0" xfId="5" applyFont="1" applyAlignment="1">
      <alignment horizontal="right"/>
    </xf>
    <xf numFmtId="165" fontId="4" fillId="0" borderId="0" xfId="5" applyNumberFormat="1" applyFont="1" applyAlignment="1">
      <alignment horizontal="right"/>
    </xf>
    <xf numFmtId="164" fontId="4" fillId="0" borderId="0" xfId="5" quotePrefix="1" applyFont="1"/>
    <xf numFmtId="165" fontId="4" fillId="0" borderId="0" xfId="5" applyNumberFormat="1" applyFont="1"/>
    <xf numFmtId="41" fontId="6" fillId="0" borderId="0" xfId="4" quotePrefix="1" applyFont="1" applyAlignment="1">
      <alignment horizontal="center"/>
    </xf>
    <xf numFmtId="164" fontId="4" fillId="0" borderId="2" xfId="5" quotePrefix="1" applyFont="1" applyBorder="1" applyAlignment="1">
      <alignment horizontal="center"/>
    </xf>
    <xf numFmtId="41" fontId="4" fillId="0" borderId="2" xfId="4" applyFont="1" applyBorder="1" applyAlignment="1">
      <alignment horizontal="center"/>
    </xf>
    <xf numFmtId="164" fontId="4" fillId="0" borderId="0" xfId="5" quotePrefix="1" applyFont="1" applyAlignment="1">
      <alignment horizontal="center"/>
    </xf>
    <xf numFmtId="41" fontId="4" fillId="0" borderId="0" xfId="4" applyFont="1"/>
    <xf numFmtId="41" fontId="4" fillId="0" borderId="0" xfId="4" applyFont="1" applyAlignment="1">
      <alignment horizontal="center"/>
    </xf>
    <xf numFmtId="164" fontId="4" fillId="0" borderId="0" xfId="5" applyFont="1" applyAlignment="1">
      <alignment horizontal="center"/>
    </xf>
    <xf numFmtId="165" fontId="4" fillId="0" borderId="0" xfId="5" applyNumberFormat="1" applyFont="1" applyAlignment="1">
      <alignment horizontal="center"/>
    </xf>
    <xf numFmtId="165" fontId="4" fillId="0" borderId="1" xfId="5" applyNumberFormat="1" applyFont="1" applyBorder="1"/>
    <xf numFmtId="41" fontId="4" fillId="0" borderId="1" xfId="4" applyFont="1" applyBorder="1"/>
    <xf numFmtId="41" fontId="4" fillId="0" borderId="1" xfId="4" quotePrefix="1" applyFont="1" applyBorder="1" applyAlignment="1">
      <alignment horizontal="center"/>
    </xf>
    <xf numFmtId="165" fontId="4" fillId="0" borderId="1" xfId="5" quotePrefix="1" applyNumberFormat="1" applyFont="1" applyBorder="1" applyAlignment="1">
      <alignment horizontal="center"/>
    </xf>
    <xf numFmtId="41" fontId="4" fillId="0" borderId="1" xfId="4" applyFont="1" applyBorder="1" applyAlignment="1">
      <alignment horizontal="center"/>
    </xf>
    <xf numFmtId="164" fontId="4" fillId="0" borderId="1" xfId="5" applyFont="1" applyBorder="1" applyAlignment="1">
      <alignment horizontal="center"/>
    </xf>
    <xf numFmtId="165" fontId="7" fillId="0" borderId="0" xfId="5" applyNumberFormat="1" applyFont="1"/>
    <xf numFmtId="164" fontId="6" fillId="0" borderId="0" xfId="5" quotePrefix="1" applyFont="1" applyAlignment="1">
      <alignment horizontal="left"/>
    </xf>
    <xf numFmtId="41" fontId="4" fillId="0" borderId="0" xfId="4" quotePrefix="1" applyFont="1" applyAlignment="1">
      <alignment horizontal="center"/>
    </xf>
    <xf numFmtId="41" fontId="4" fillId="0" borderId="0" xfId="4" quotePrefix="1" applyFont="1"/>
    <xf numFmtId="166" fontId="4" fillId="0" borderId="0" xfId="4" applyNumberFormat="1" applyFont="1"/>
    <xf numFmtId="167" fontId="4" fillId="0" borderId="0" xfId="6" applyNumberFormat="1" applyFont="1" applyFill="1" applyBorder="1" applyProtection="1">
      <protection locked="0"/>
    </xf>
    <xf numFmtId="168" fontId="4" fillId="0" borderId="0" xfId="6" applyNumberFormat="1" applyFont="1" applyFill="1" applyBorder="1"/>
    <xf numFmtId="167" fontId="4" fillId="0" borderId="0" xfId="6" applyNumberFormat="1" applyFont="1" applyFill="1" applyBorder="1" applyProtection="1"/>
    <xf numFmtId="44" fontId="4" fillId="0" borderId="0" xfId="2" applyFont="1" applyFill="1" applyBorder="1" applyProtection="1">
      <protection locked="0"/>
    </xf>
    <xf numFmtId="169" fontId="4" fillId="0" borderId="0" xfId="6" applyNumberFormat="1" applyFont="1" applyFill="1" applyBorder="1" applyProtection="1"/>
    <xf numFmtId="169" fontId="4" fillId="0" borderId="0" xfId="6" applyNumberFormat="1" applyFont="1" applyFill="1" applyBorder="1" applyProtection="1">
      <protection locked="0"/>
    </xf>
    <xf numFmtId="170" fontId="4" fillId="0" borderId="0" xfId="6" applyNumberFormat="1" applyFont="1" applyFill="1" applyBorder="1" applyProtection="1"/>
    <xf numFmtId="171" fontId="4" fillId="0" borderId="0" xfId="2" applyNumberFormat="1" applyFont="1" applyFill="1" applyBorder="1"/>
    <xf numFmtId="41" fontId="4" fillId="0" borderId="0" xfId="7" applyFont="1"/>
    <xf numFmtId="172" fontId="6" fillId="0" borderId="0" xfId="8" applyNumberFormat="1" applyFont="1" applyFill="1" applyBorder="1" applyAlignment="1">
      <alignment horizontal="left"/>
    </xf>
    <xf numFmtId="41" fontId="6" fillId="0" borderId="0" xfId="4" quotePrefix="1" applyFont="1"/>
    <xf numFmtId="168" fontId="6" fillId="0" borderId="0" xfId="2" applyNumberFormat="1" applyFont="1" applyFill="1" applyBorder="1"/>
    <xf numFmtId="173" fontId="9" fillId="0" borderId="0" xfId="5" applyNumberFormat="1" applyFont="1"/>
    <xf numFmtId="41" fontId="6" fillId="0" borderId="0" xfId="4" applyFont="1"/>
    <xf numFmtId="41" fontId="6" fillId="0" borderId="0" xfId="4" applyFont="1" applyAlignment="1">
      <alignment horizontal="right"/>
    </xf>
    <xf numFmtId="171" fontId="4" fillId="0" borderId="0" xfId="6" applyNumberFormat="1" applyFont="1" applyFill="1" applyBorder="1"/>
    <xf numFmtId="164" fontId="6" fillId="0" borderId="0" xfId="5" applyFont="1" applyAlignment="1">
      <alignment horizontal="right"/>
    </xf>
    <xf numFmtId="172" fontId="4" fillId="0" borderId="0" xfId="8" applyNumberFormat="1" applyFont="1" applyFill="1" applyBorder="1"/>
    <xf numFmtId="41" fontId="10" fillId="0" borderId="0" xfId="4" applyFont="1"/>
    <xf numFmtId="168" fontId="11" fillId="0" borderId="0" xfId="6" applyNumberFormat="1" applyFont="1" applyFill="1" applyBorder="1"/>
    <xf numFmtId="10" fontId="4" fillId="0" borderId="0" xfId="9" applyNumberFormat="1" applyFont="1" applyFill="1" applyBorder="1"/>
    <xf numFmtId="172" fontId="4" fillId="0" borderId="0" xfId="5" applyNumberFormat="1" applyFont="1"/>
    <xf numFmtId="43" fontId="6" fillId="0" borderId="0" xfId="1" applyFont="1" applyBorder="1" applyAlignment="1">
      <alignment horizontal="left"/>
    </xf>
    <xf numFmtId="0" fontId="4" fillId="0" borderId="0" xfId="0" applyFont="1"/>
    <xf numFmtId="41" fontId="6" fillId="0" borderId="0" xfId="4" quotePrefix="1" applyFont="1" applyAlignment="1">
      <alignment horizontal="right"/>
    </xf>
    <xf numFmtId="41" fontId="6" fillId="0" borderId="0" xfId="4" applyFont="1" applyAlignment="1">
      <alignment horizontal="left"/>
    </xf>
    <xf numFmtId="165" fontId="7" fillId="0" borderId="1" xfId="5" applyNumberFormat="1" applyFont="1" applyBorder="1"/>
    <xf numFmtId="41" fontId="4" fillId="0" borderId="0" xfId="10" applyFont="1"/>
    <xf numFmtId="168" fontId="4" fillId="0" borderId="0" xfId="6" applyNumberFormat="1" applyFont="1" applyFill="1" applyBorder="1" applyProtection="1"/>
    <xf numFmtId="44" fontId="4" fillId="0" borderId="0" xfId="6" applyFont="1" applyFill="1" applyBorder="1" applyProtection="1">
      <protection locked="0"/>
    </xf>
    <xf numFmtId="172" fontId="4" fillId="0" borderId="0" xfId="8" applyNumberFormat="1" applyFont="1" applyFill="1" applyBorder="1" applyAlignment="1">
      <alignment horizontal="center"/>
    </xf>
    <xf numFmtId="172" fontId="4" fillId="0" borderId="1" xfId="8" applyNumberFormat="1" applyFont="1" applyFill="1" applyBorder="1" applyAlignment="1">
      <alignment horizontal="center"/>
    </xf>
    <xf numFmtId="44" fontId="4" fillId="0" borderId="0" xfId="2" applyFont="1" applyFill="1" applyBorder="1"/>
    <xf numFmtId="170" fontId="4" fillId="0" borderId="0" xfId="2" applyNumberFormat="1" applyFont="1" applyFill="1" applyBorder="1"/>
    <xf numFmtId="170" fontId="4" fillId="0" borderId="0" xfId="2" applyNumberFormat="1" applyFont="1" applyFill="1" applyBorder="1" applyProtection="1">
      <protection locked="0"/>
    </xf>
    <xf numFmtId="164" fontId="12" fillId="0" borderId="0" xfId="5" applyFont="1"/>
    <xf numFmtId="41" fontId="12" fillId="0" borderId="0" xfId="4" quotePrefix="1" applyFont="1" applyAlignment="1">
      <alignment horizontal="right"/>
    </xf>
    <xf numFmtId="41" fontId="12" fillId="0" borderId="0" xfId="11" applyFont="1"/>
    <xf numFmtId="41" fontId="12" fillId="0" borderId="0" xfId="4" applyFont="1"/>
    <xf numFmtId="44" fontId="12" fillId="0" borderId="0" xfId="6" applyFont="1" applyFill="1" applyBorder="1" applyProtection="1">
      <protection locked="0"/>
    </xf>
    <xf numFmtId="171" fontId="12" fillId="0" borderId="0" xfId="2" applyNumberFormat="1" applyFont="1" applyFill="1" applyBorder="1"/>
    <xf numFmtId="41" fontId="4" fillId="0" borderId="0" xfId="4" quotePrefix="1" applyFont="1" applyAlignment="1">
      <alignment horizontal="right"/>
    </xf>
    <xf numFmtId="0" fontId="8" fillId="0" borderId="0" xfId="0" applyFont="1"/>
    <xf numFmtId="173" fontId="12" fillId="0" borderId="0" xfId="5" applyNumberFormat="1" applyFont="1"/>
    <xf numFmtId="41" fontId="4" fillId="0" borderId="0" xfId="4" quotePrefix="1" applyFont="1" applyAlignment="1">
      <alignment horizontal="left"/>
    </xf>
    <xf numFmtId="168" fontId="11" fillId="0" borderId="0" xfId="2" applyNumberFormat="1" applyFont="1" applyFill="1" applyBorder="1"/>
    <xf numFmtId="41" fontId="4" fillId="0" borderId="0" xfId="4" applyFont="1" applyAlignment="1">
      <alignment horizontal="right"/>
    </xf>
    <xf numFmtId="168" fontId="6" fillId="0" borderId="0" xfId="6" applyNumberFormat="1" applyFont="1" applyFill="1" applyBorder="1"/>
    <xf numFmtId="0" fontId="6" fillId="0" borderId="0" xfId="0" quotePrefix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5" applyFont="1" applyAlignment="1">
      <alignment horizontal="left"/>
    </xf>
    <xf numFmtId="171" fontId="9" fillId="0" borderId="0" xfId="6" applyNumberFormat="1" applyFont="1" applyFill="1" applyBorder="1"/>
    <xf numFmtId="171" fontId="13" fillId="0" borderId="0" xfId="6" applyNumberFormat="1" applyFont="1" applyFill="1" applyBorder="1"/>
    <xf numFmtId="172" fontId="0" fillId="0" borderId="0" xfId="1" applyNumberFormat="1" applyFont="1"/>
    <xf numFmtId="41" fontId="0" fillId="0" borderId="0" xfId="0" applyNumberFormat="1"/>
    <xf numFmtId="171" fontId="0" fillId="0" borderId="0" xfId="0" applyNumberFormat="1"/>
    <xf numFmtId="10" fontId="0" fillId="0" borderId="0" xfId="0" applyNumberFormat="1"/>
    <xf numFmtId="168" fontId="0" fillId="0" borderId="0" xfId="0" applyNumberFormat="1"/>
    <xf numFmtId="0" fontId="2" fillId="0" borderId="3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41" fontId="4" fillId="0" borderId="5" xfId="4" applyFont="1" applyBorder="1"/>
    <xf numFmtId="169" fontId="0" fillId="0" borderId="0" xfId="0" applyNumberFormat="1" applyBorder="1"/>
    <xf numFmtId="174" fontId="0" fillId="0" borderId="6" xfId="3" applyNumberFormat="1" applyFont="1" applyBorder="1"/>
    <xf numFmtId="167" fontId="0" fillId="0" borderId="0" xfId="0" applyNumberFormat="1" applyBorder="1"/>
    <xf numFmtId="44" fontId="0" fillId="0" borderId="0" xfId="0" applyNumberFormat="1" applyBorder="1"/>
    <xf numFmtId="41" fontId="4" fillId="0" borderId="7" xfId="4" applyFont="1" applyBorder="1"/>
    <xf numFmtId="0" fontId="0" fillId="0" borderId="1" xfId="0" applyBorder="1"/>
    <xf numFmtId="44" fontId="0" fillId="0" borderId="1" xfId="0" applyNumberFormat="1" applyBorder="1"/>
    <xf numFmtId="174" fontId="0" fillId="0" borderId="8" xfId="3" applyNumberFormat="1" applyFont="1" applyBorder="1"/>
    <xf numFmtId="170" fontId="0" fillId="0" borderId="0" xfId="2" applyNumberFormat="1" applyFont="1" applyBorder="1"/>
    <xf numFmtId="170" fontId="0" fillId="0" borderId="1" xfId="2" applyNumberFormat="1" applyFont="1" applyBorder="1"/>
    <xf numFmtId="41" fontId="4" fillId="0" borderId="0" xfId="4" applyFont="1" applyAlignment="1">
      <alignment horizontal="center"/>
    </xf>
    <xf numFmtId="164" fontId="4" fillId="0" borderId="1" xfId="5" applyFont="1" applyBorder="1" applyAlignment="1">
      <alignment horizontal="center"/>
    </xf>
    <xf numFmtId="164" fontId="4" fillId="0" borderId="0" xfId="5" applyFont="1" applyAlignment="1">
      <alignment horizontal="center"/>
    </xf>
    <xf numFmtId="41" fontId="4" fillId="0" borderId="0" xfId="4" applyFont="1" applyAlignment="1">
      <alignment horizontal="center"/>
    </xf>
    <xf numFmtId="41" fontId="4" fillId="0" borderId="1" xfId="4" applyFont="1" applyBorder="1" applyAlignment="1">
      <alignment horizontal="center"/>
    </xf>
    <xf numFmtId="41" fontId="4" fillId="0" borderId="0" xfId="4" applyFont="1" applyBorder="1" applyAlignment="1">
      <alignment horizontal="center"/>
    </xf>
    <xf numFmtId="44" fontId="4" fillId="2" borderId="0" xfId="2" applyFont="1" applyFill="1" applyBorder="1" applyProtection="1">
      <protection locked="0"/>
    </xf>
    <xf numFmtId="168" fontId="4" fillId="2" borderId="0" xfId="6" applyNumberFormat="1" applyFont="1" applyFill="1" applyBorder="1"/>
    <xf numFmtId="169" fontId="4" fillId="2" borderId="0" xfId="6" applyNumberFormat="1" applyFont="1" applyFill="1" applyBorder="1" applyProtection="1">
      <protection locked="0"/>
    </xf>
    <xf numFmtId="170" fontId="4" fillId="2" borderId="0" xfId="6" applyNumberFormat="1" applyFont="1" applyFill="1" applyBorder="1" applyProtection="1">
      <protection locked="0"/>
    </xf>
    <xf numFmtId="171" fontId="4" fillId="2" borderId="0" xfId="2" applyNumberFormat="1" applyFont="1" applyFill="1" applyBorder="1"/>
    <xf numFmtId="167" fontId="4" fillId="2" borderId="0" xfId="6" applyNumberFormat="1" applyFont="1" applyFill="1" applyBorder="1" applyProtection="1">
      <protection locked="0"/>
    </xf>
    <xf numFmtId="167" fontId="4" fillId="0" borderId="0" xfId="6" applyNumberFormat="1" applyFont="1" applyFill="1" applyBorder="1"/>
    <xf numFmtId="10" fontId="4" fillId="0" borderId="0" xfId="3" applyNumberFormat="1" applyFont="1" applyFill="1" applyBorder="1"/>
    <xf numFmtId="171" fontId="4" fillId="2" borderId="0" xfId="6" applyNumberFormat="1" applyFont="1" applyFill="1" applyBorder="1"/>
    <xf numFmtId="170" fontId="4" fillId="2" borderId="0" xfId="6" applyNumberFormat="1" applyFont="1" applyFill="1" applyBorder="1"/>
    <xf numFmtId="167" fontId="4" fillId="2" borderId="0" xfId="6" applyNumberFormat="1" applyFont="1" applyFill="1" applyBorder="1"/>
    <xf numFmtId="41" fontId="4" fillId="2" borderId="0" xfId="4" applyFont="1" applyFill="1"/>
    <xf numFmtId="172" fontId="4" fillId="2" borderId="0" xfId="1" applyNumberFormat="1" applyFont="1" applyFill="1" applyBorder="1"/>
    <xf numFmtId="170" fontId="4" fillId="2" borderId="0" xfId="2" applyNumberFormat="1" applyFont="1" applyFill="1" applyBorder="1" applyProtection="1">
      <protection locked="0"/>
    </xf>
    <xf numFmtId="44" fontId="0" fillId="0" borderId="0" xfId="0" applyNumberFormat="1"/>
    <xf numFmtId="168" fontId="15" fillId="0" borderId="0" xfId="0" applyNumberFormat="1" applyFont="1"/>
    <xf numFmtId="172" fontId="0" fillId="2" borderId="0" xfId="1" applyNumberFormat="1" applyFont="1" applyFill="1"/>
    <xf numFmtId="172" fontId="0" fillId="0" borderId="0" xfId="0" applyNumberFormat="1"/>
  </cellXfs>
  <cellStyles count="12">
    <cellStyle name="Comma" xfId="1" builtinId="3"/>
    <cellStyle name="Comma 3" xfId="8" xr:uid="{FE03E686-4B1B-4E24-BA28-CBFEF655262B}"/>
    <cellStyle name="Currency" xfId="2" builtinId="4"/>
    <cellStyle name="Currency 3" xfId="6" xr:uid="{2CB8C6CD-C280-4114-AAF8-1C3BDF4874A6}"/>
    <cellStyle name="Normal" xfId="0" builtinId="0"/>
    <cellStyle name="Normal 2 19" xfId="4" xr:uid="{4DF8CEA7-DB6C-4F59-8F4F-CFC0AE48FD5F}"/>
    <cellStyle name="Normal 2 23" xfId="7" xr:uid="{541ECAC3-520B-4E5C-AFAF-55D84680CAAC}"/>
    <cellStyle name="Normal 2 24" xfId="11" xr:uid="{2303F635-883C-46B3-B456-D886864D3795}"/>
    <cellStyle name="Normal 2 25" xfId="10" xr:uid="{BDCE6D25-FC84-40B5-8A7E-CB8CCD05797F}"/>
    <cellStyle name="Normal_LGE Filed Test Period Billing Exhibits - SBR Summary" xfId="5" xr:uid="{A3D5F817-A158-4CFC-9354-AE7B53F37B0E}"/>
    <cellStyle name="Percent" xfId="3" builtinId="5"/>
    <cellStyle name="Percent 2" xfId="9" xr:uid="{F791544C-FEE0-41DA-8864-74CF9BEC5D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aro/Documents/Kennedy%20and%20Associates%20Projects/2021%20LGE-KU%20Rate%20Case/Baron%20Testimony/Workpapers/CCOSS-Rate%20Design/2020_Att_LGE_PSC_1-56_ElecScheduleM_Forecas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s&amp;Checks"/>
      <sheetName val="Schedules==&gt;"/>
      <sheetName val="Index"/>
      <sheetName val="Sch M-2.1"/>
      <sheetName val="Sch M-2.2"/>
      <sheetName val="Sch M-2.3 (1)"/>
      <sheetName val="Sch M-2.3 (2)"/>
      <sheetName val="Sch M-2.3 (3)"/>
      <sheetName val="Summary"/>
      <sheetName val="Rate Summary"/>
      <sheetName val="Data==&gt;"/>
      <sheetName val="12MonResults"/>
      <sheetName val="12MonResults (ECR Elim)"/>
      <sheetName val="12MonLights"/>
      <sheetName val="12MonLights (ECR Elim)"/>
      <sheetName val="12MonPoles"/>
      <sheetName val="Forecast Sources ==&gt;"/>
      <sheetName val="Rates"/>
      <sheetName val="LightingRates"/>
      <sheetName val="PoleRates"/>
      <sheetName val="MiscData"/>
      <sheetName val="KY Schedule M for Rates - Elect"/>
      <sheetName val="KY SchM - Elec (ECR Elim)"/>
      <sheetName val="2021BP Customers"/>
      <sheetName val="2021BP Calendar Energy"/>
      <sheetName val="2021BP Billed Demands"/>
      <sheetName val="Lighting Summary for Rates"/>
      <sheetName val="Lighting Summary (ECR Elim)"/>
      <sheetName val="Total EVC"/>
      <sheetName val="ECR in Base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 t="str">
            <v>RS</v>
          </cell>
        </row>
        <row r="5">
          <cell r="C5" t="str">
            <v>GSS</v>
          </cell>
        </row>
        <row r="6">
          <cell r="C6" t="str">
            <v>RS</v>
          </cell>
          <cell r="AU6">
            <v>-679554.35372717492</v>
          </cell>
          <cell r="AV6">
            <v>337846.65750781202</v>
          </cell>
          <cell r="AW6">
            <v>484222.725401134</v>
          </cell>
          <cell r="AY6">
            <v>-2056.7493541573172</v>
          </cell>
        </row>
        <row r="7">
          <cell r="C7" t="str">
            <v>RS</v>
          </cell>
        </row>
        <row r="8">
          <cell r="C8" t="str">
            <v>VFD</v>
          </cell>
        </row>
        <row r="9">
          <cell r="C9" t="str">
            <v>GSS</v>
          </cell>
        </row>
        <row r="10">
          <cell r="C10" t="str">
            <v>GSS</v>
          </cell>
          <cell r="AU10">
            <v>-48315.298584919197</v>
          </cell>
          <cell r="AV10">
            <v>78349.847482329904</v>
          </cell>
          <cell r="AW10">
            <v>99429.810324841994</v>
          </cell>
          <cell r="AY10">
            <v>-146.23180414549464</v>
          </cell>
        </row>
        <row r="11">
          <cell r="C11" t="str">
            <v>GSS</v>
          </cell>
        </row>
        <row r="12">
          <cell r="C12" t="str">
            <v>GSS</v>
          </cell>
        </row>
        <row r="13">
          <cell r="C13" t="str">
            <v>GSS</v>
          </cell>
        </row>
        <row r="14">
          <cell r="C14" t="str">
            <v>GS3</v>
          </cell>
        </row>
        <row r="15">
          <cell r="C15" t="str">
            <v>GS3</v>
          </cell>
        </row>
        <row r="16">
          <cell r="C16" t="str">
            <v>GS3</v>
          </cell>
          <cell r="AU16">
            <v>-124943.537430964</v>
          </cell>
          <cell r="AV16">
            <v>216045.43999112601</v>
          </cell>
          <cell r="AW16">
            <v>300502.36737458903</v>
          </cell>
          <cell r="AY16">
            <v>-378.15597605668</v>
          </cell>
        </row>
        <row r="17">
          <cell r="C17" t="str">
            <v>GS3</v>
          </cell>
        </row>
        <row r="18">
          <cell r="C18" t="str">
            <v>GS3</v>
          </cell>
        </row>
        <row r="19">
          <cell r="C19" t="str">
            <v>PSS</v>
          </cell>
        </row>
        <row r="20">
          <cell r="C20" t="str">
            <v>PSS</v>
          </cell>
          <cell r="AU20">
            <v>-202943.08901200464</v>
          </cell>
          <cell r="AV20">
            <v>47810.002648041598</v>
          </cell>
          <cell r="AW20">
            <v>75690.665471375003</v>
          </cell>
          <cell r="AY20">
            <v>-614.2305835681683</v>
          </cell>
        </row>
        <row r="21">
          <cell r="C21" t="str">
            <v>PSS</v>
          </cell>
        </row>
        <row r="22">
          <cell r="C22" t="str">
            <v>PSP</v>
          </cell>
        </row>
        <row r="23">
          <cell r="C23" t="str">
            <v>PSP</v>
          </cell>
          <cell r="AU23">
            <v>-13995.6200990204</v>
          </cell>
          <cell r="AV23">
            <v>3147.1629827726201</v>
          </cell>
          <cell r="AW23">
            <v>4435.1859535997201</v>
          </cell>
          <cell r="AY23">
            <v>-42.359352775551798</v>
          </cell>
        </row>
        <row r="24">
          <cell r="C24" t="str">
            <v>PSS</v>
          </cell>
        </row>
        <row r="25">
          <cell r="C25" t="str">
            <v>PSS</v>
          </cell>
        </row>
        <row r="26">
          <cell r="C26" t="str">
            <v>PSP</v>
          </cell>
        </row>
        <row r="27">
          <cell r="C27" t="str">
            <v>TODS</v>
          </cell>
          <cell r="AU27">
            <v>-173282.24235256272</v>
          </cell>
          <cell r="AV27">
            <v>17591.9438420351</v>
          </cell>
          <cell r="AW27">
            <v>34493.413137900097</v>
          </cell>
          <cell r="AY27">
            <v>-524.45862217027673</v>
          </cell>
        </row>
        <row r="28">
          <cell r="C28" t="str">
            <v>TODP</v>
          </cell>
          <cell r="AU28">
            <v>-265705.394128157</v>
          </cell>
          <cell r="AV28">
            <v>0</v>
          </cell>
          <cell r="AW28">
            <v>75136.143810927199</v>
          </cell>
          <cell r="AY28">
            <v>-804.18791340509301</v>
          </cell>
        </row>
        <row r="29">
          <cell r="C29" t="str">
            <v>TODP</v>
          </cell>
        </row>
        <row r="30">
          <cell r="C30" t="str">
            <v>TODP</v>
          </cell>
        </row>
        <row r="31">
          <cell r="C31" t="str">
            <v>PSS</v>
          </cell>
        </row>
        <row r="32">
          <cell r="C32" t="str">
            <v>PSS</v>
          </cell>
        </row>
        <row r="33">
          <cell r="C33" t="str">
            <v>PSS</v>
          </cell>
        </row>
        <row r="34">
          <cell r="C34" t="str">
            <v>PSS</v>
          </cell>
        </row>
        <row r="35">
          <cell r="C35" t="str">
            <v>PSS</v>
          </cell>
        </row>
        <row r="36">
          <cell r="C36" t="str">
            <v>PSP</v>
          </cell>
        </row>
        <row r="37">
          <cell r="C37" t="str">
            <v>PSP</v>
          </cell>
        </row>
        <row r="38">
          <cell r="C38" t="str">
            <v>PSP</v>
          </cell>
        </row>
        <row r="39">
          <cell r="C39" t="str">
            <v>PSP</v>
          </cell>
        </row>
        <row r="40">
          <cell r="C40" t="str">
            <v>PSP</v>
          </cell>
        </row>
        <row r="41">
          <cell r="C41" t="str">
            <v>TODS</v>
          </cell>
        </row>
        <row r="42">
          <cell r="C42" t="str">
            <v>TODS</v>
          </cell>
        </row>
        <row r="43">
          <cell r="C43" t="str">
            <v>TODS</v>
          </cell>
        </row>
        <row r="44">
          <cell r="C44" t="str">
            <v>TODS</v>
          </cell>
        </row>
        <row r="45">
          <cell r="C45" t="str">
            <v>TODP</v>
          </cell>
        </row>
        <row r="46">
          <cell r="C46" t="str">
            <v>TODP</v>
          </cell>
        </row>
        <row r="47">
          <cell r="C47" t="str">
            <v>TODP</v>
          </cell>
        </row>
        <row r="48">
          <cell r="C48" t="str">
            <v>TODP</v>
          </cell>
        </row>
        <row r="49">
          <cell r="C49" t="str">
            <v>TODP</v>
          </cell>
        </row>
        <row r="50">
          <cell r="C50" t="str">
            <v>TODP</v>
          </cell>
        </row>
        <row r="51">
          <cell r="C51" t="str">
            <v>TODP</v>
          </cell>
        </row>
        <row r="52">
          <cell r="C52" t="str">
            <v>RTS</v>
          </cell>
          <cell r="AU52">
            <v>-122510.587489871</v>
          </cell>
          <cell r="AV52">
            <v>0</v>
          </cell>
          <cell r="AW52">
            <v>43972.543311574802</v>
          </cell>
          <cell r="AY52">
            <v>-370.79237343594298</v>
          </cell>
        </row>
        <row r="53">
          <cell r="C53" t="str">
            <v>RTS</v>
          </cell>
        </row>
        <row r="54">
          <cell r="C54" t="str">
            <v>RTS</v>
          </cell>
        </row>
        <row r="55">
          <cell r="C55" t="str">
            <v>RTS</v>
          </cell>
        </row>
        <row r="56">
          <cell r="C56" t="str">
            <v>RTS</v>
          </cell>
        </row>
        <row r="57">
          <cell r="C57" t="str">
            <v>FLSP</v>
          </cell>
        </row>
        <row r="58">
          <cell r="C58" t="str">
            <v>FLSP</v>
          </cell>
        </row>
        <row r="59">
          <cell r="C59" t="str">
            <v>FLST</v>
          </cell>
        </row>
        <row r="60">
          <cell r="C60" t="str">
            <v>FLST</v>
          </cell>
        </row>
        <row r="61">
          <cell r="C61" t="str">
            <v>LE</v>
          </cell>
        </row>
        <row r="62">
          <cell r="C62" t="str">
            <v>LE</v>
          </cell>
          <cell r="AU62">
            <v>-337.72763930414402</v>
          </cell>
          <cell r="AV62">
            <v>0</v>
          </cell>
          <cell r="AW62">
            <v>430.14736845664902</v>
          </cell>
          <cell r="AY62">
            <v>-1.0221715160973699</v>
          </cell>
        </row>
        <row r="63">
          <cell r="C63" t="str">
            <v>LE</v>
          </cell>
        </row>
        <row r="64">
          <cell r="C64" t="str">
            <v>TE</v>
          </cell>
          <cell r="AU64">
            <v>-357.12670814896899</v>
          </cell>
          <cell r="AV64">
            <v>0</v>
          </cell>
          <cell r="AW64">
            <v>494.84052848647798</v>
          </cell>
          <cell r="AY64">
            <v>-1.0808850275317501</v>
          </cell>
        </row>
        <row r="65">
          <cell r="C65" t="str">
            <v>TE</v>
          </cell>
        </row>
        <row r="66">
          <cell r="C66" t="str">
            <v>TE</v>
          </cell>
        </row>
        <row r="67">
          <cell r="C67" t="str">
            <v>TE</v>
          </cell>
        </row>
        <row r="68">
          <cell r="C68" t="str">
            <v>TE</v>
          </cell>
        </row>
        <row r="69">
          <cell r="C69" t="str">
            <v>TE</v>
          </cell>
        </row>
        <row r="70">
          <cell r="C70" t="str">
            <v>FK</v>
          </cell>
        </row>
        <row r="71">
          <cell r="C71" t="str">
            <v>LWC</v>
          </cell>
          <cell r="AU71">
            <v>-7319.8721423038996</v>
          </cell>
          <cell r="AV71">
            <v>0</v>
          </cell>
          <cell r="AW71">
            <v>2425.2946392058798</v>
          </cell>
          <cell r="AY71">
            <v>-22.154434326885301</v>
          </cell>
        </row>
        <row r="72">
          <cell r="C72" t="str">
            <v>RTODE</v>
          </cell>
          <cell r="AU72">
            <v>-280.97121990259825</v>
          </cell>
          <cell r="AV72">
            <v>122.7145569476555</v>
          </cell>
          <cell r="AW72">
            <v>175.89215017339268</v>
          </cell>
          <cell r="AY72">
            <v>-0.8503916896446988</v>
          </cell>
        </row>
        <row r="73">
          <cell r="C73" t="str">
            <v>RTODD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</row>
        <row r="74">
          <cell r="C74" t="str">
            <v>RTODE</v>
          </cell>
        </row>
        <row r="75">
          <cell r="C75" t="str">
            <v>RTODD</v>
          </cell>
        </row>
        <row r="76">
          <cell r="C76" t="str">
            <v>RTODE</v>
          </cell>
        </row>
        <row r="77">
          <cell r="C77" t="str">
            <v>RTODD</v>
          </cell>
        </row>
        <row r="78">
          <cell r="C78" t="str">
            <v>RTODE</v>
          </cell>
        </row>
        <row r="79">
          <cell r="C79" t="str">
            <v>RTODD</v>
          </cell>
        </row>
        <row r="80">
          <cell r="C80" t="str">
            <v>PSP</v>
          </cell>
        </row>
        <row r="81">
          <cell r="C81" t="str">
            <v>PSP</v>
          </cell>
        </row>
        <row r="82">
          <cell r="C82" t="str">
            <v>CSR</v>
          </cell>
        </row>
        <row r="83">
          <cell r="C83" t="str">
            <v>CSR</v>
          </cell>
        </row>
        <row r="84">
          <cell r="C84" t="str">
            <v>CSR</v>
          </cell>
        </row>
        <row r="85">
          <cell r="C85" t="str">
            <v>CSR</v>
          </cell>
        </row>
        <row r="86">
          <cell r="C86" t="str">
            <v>CSR</v>
          </cell>
        </row>
        <row r="87">
          <cell r="C87" t="str">
            <v>CSR</v>
          </cell>
        </row>
        <row r="88">
          <cell r="C88" t="str">
            <v>CSR</v>
          </cell>
        </row>
        <row r="89">
          <cell r="C89" t="str">
            <v>CSR</v>
          </cell>
        </row>
        <row r="90">
          <cell r="C90" t="str">
            <v>GSS</v>
          </cell>
        </row>
        <row r="91">
          <cell r="C91" t="str">
            <v>GSS</v>
          </cell>
        </row>
        <row r="92">
          <cell r="C92" t="str">
            <v>GS3</v>
          </cell>
        </row>
        <row r="93">
          <cell r="C93" t="str">
            <v>GS3</v>
          </cell>
        </row>
        <row r="94">
          <cell r="C94" t="str">
            <v>TODS</v>
          </cell>
        </row>
        <row r="95">
          <cell r="C95" t="str">
            <v>RTS</v>
          </cell>
        </row>
        <row r="96">
          <cell r="C96" t="str">
            <v>SQF</v>
          </cell>
        </row>
        <row r="97">
          <cell r="C97" t="str">
            <v>SQF</v>
          </cell>
        </row>
        <row r="98">
          <cell r="C98" t="str">
            <v>EVC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</row>
        <row r="99">
          <cell r="C99" t="str">
            <v>EVSE</v>
          </cell>
        </row>
        <row r="100">
          <cell r="C100" t="str">
            <v>EVSE</v>
          </cell>
        </row>
        <row r="101">
          <cell r="C101" t="str">
            <v>OSLP</v>
          </cell>
        </row>
        <row r="102">
          <cell r="C102" t="str">
            <v>OSLP</v>
          </cell>
        </row>
        <row r="103">
          <cell r="C103" t="str">
            <v>OSLS</v>
          </cell>
        </row>
        <row r="104">
          <cell r="C104" t="str">
            <v>OSLS</v>
          </cell>
          <cell r="AU104">
            <v>-1.84078892795755</v>
          </cell>
          <cell r="AV104">
            <v>0.35983941910905098</v>
          </cell>
          <cell r="AW104">
            <v>0.44217067821485301</v>
          </cell>
          <cell r="AY104">
            <v>-5.5713592561819599E-3</v>
          </cell>
        </row>
        <row r="105">
          <cell r="C105" t="str">
            <v>GS3</v>
          </cell>
        </row>
        <row r="106">
          <cell r="C106" t="str">
            <v>PSP Special</v>
          </cell>
        </row>
        <row r="107">
          <cell r="C107" t="str">
            <v>RS</v>
          </cell>
        </row>
        <row r="108">
          <cell r="C108" t="str">
            <v>GSS</v>
          </cell>
        </row>
        <row r="109">
          <cell r="C109" t="str">
            <v>RS</v>
          </cell>
          <cell r="AU109">
            <v>-638605.51118636492</v>
          </cell>
          <cell r="AV109">
            <v>338699.59563114302</v>
          </cell>
          <cell r="AW109">
            <v>572250.15237798903</v>
          </cell>
          <cell r="AY109">
            <v>-1662.4004006817918</v>
          </cell>
        </row>
        <row r="110">
          <cell r="C110" t="str">
            <v>RS</v>
          </cell>
        </row>
        <row r="111">
          <cell r="C111" t="str">
            <v>VFD</v>
          </cell>
        </row>
        <row r="112">
          <cell r="C112" t="str">
            <v>GSS</v>
          </cell>
        </row>
        <row r="113">
          <cell r="C113" t="str">
            <v>GSS</v>
          </cell>
          <cell r="AU113">
            <v>-45986.927451873024</v>
          </cell>
          <cell r="AV113">
            <v>78437.9454609362</v>
          </cell>
          <cell r="AW113">
            <v>115263.02074021701</v>
          </cell>
          <cell r="AY113">
            <v>-119.71191178744456</v>
          </cell>
        </row>
        <row r="114">
          <cell r="C114" t="str">
            <v>GSS</v>
          </cell>
        </row>
        <row r="115">
          <cell r="C115" t="str">
            <v>GSS</v>
          </cell>
        </row>
        <row r="116">
          <cell r="C116" t="str">
            <v>GSS</v>
          </cell>
        </row>
        <row r="117">
          <cell r="C117" t="str">
            <v>GS3</v>
          </cell>
        </row>
        <row r="118">
          <cell r="C118" t="str">
            <v>GS3</v>
          </cell>
        </row>
        <row r="119">
          <cell r="C119" t="str">
            <v>GS3</v>
          </cell>
          <cell r="AU119">
            <v>-118680.07908436</v>
          </cell>
          <cell r="AV119">
            <v>215752.81728161901</v>
          </cell>
          <cell r="AW119">
            <v>328102.94388285402</v>
          </cell>
          <cell r="AY119">
            <v>-308.94473593919702</v>
          </cell>
        </row>
        <row r="120">
          <cell r="C120" t="str">
            <v>GS3</v>
          </cell>
        </row>
        <row r="121">
          <cell r="C121" t="str">
            <v>GS3</v>
          </cell>
        </row>
        <row r="122">
          <cell r="C122" t="str">
            <v>PSS</v>
          </cell>
        </row>
        <row r="123">
          <cell r="C123" t="str">
            <v>PSS</v>
          </cell>
          <cell r="AU123">
            <v>-196338.96358379142</v>
          </cell>
          <cell r="AV123">
            <v>48595.0207613327</v>
          </cell>
          <cell r="AW123">
            <v>78420.1076346388</v>
          </cell>
          <cell r="AY123">
            <v>-511.10422007600079</v>
          </cell>
        </row>
        <row r="124">
          <cell r="C124" t="str">
            <v>PSS</v>
          </cell>
        </row>
        <row r="125">
          <cell r="C125" t="str">
            <v>PSP</v>
          </cell>
        </row>
        <row r="126">
          <cell r="C126" t="str">
            <v>PSP</v>
          </cell>
          <cell r="AU126">
            <v>-13361.759639158599</v>
          </cell>
          <cell r="AV126">
            <v>3158.3462829875698</v>
          </cell>
          <cell r="AW126">
            <v>4655.0273432280001</v>
          </cell>
          <cell r="AY126">
            <v>-34.782967244811097</v>
          </cell>
        </row>
        <row r="127">
          <cell r="C127" t="str">
            <v>PSS</v>
          </cell>
        </row>
        <row r="128">
          <cell r="C128" t="str">
            <v>PSS</v>
          </cell>
        </row>
        <row r="129">
          <cell r="C129" t="str">
            <v>PSP</v>
          </cell>
        </row>
        <row r="130">
          <cell r="C130" t="str">
            <v>TODS</v>
          </cell>
          <cell r="AU130">
            <v>-168473.91825399236</v>
          </cell>
          <cell r="AV130">
            <v>17945.990537398899</v>
          </cell>
          <cell r="AW130">
            <v>32732.152704091699</v>
          </cell>
          <cell r="AY130">
            <v>-438.56669619021659</v>
          </cell>
        </row>
        <row r="131">
          <cell r="C131" t="str">
            <v>TODP</v>
          </cell>
          <cell r="AU131">
            <v>-246228.16523547401</v>
          </cell>
          <cell r="AV131">
            <v>0</v>
          </cell>
          <cell r="AW131">
            <v>61119.811894554703</v>
          </cell>
          <cell r="AY131">
            <v>-640.97442533210403</v>
          </cell>
        </row>
        <row r="132">
          <cell r="C132" t="str">
            <v>TODP</v>
          </cell>
        </row>
        <row r="133">
          <cell r="C133" t="str">
            <v>TODP</v>
          </cell>
        </row>
        <row r="134">
          <cell r="C134" t="str">
            <v>PSS</v>
          </cell>
        </row>
        <row r="135">
          <cell r="C135" t="str">
            <v>PSS</v>
          </cell>
        </row>
        <row r="136">
          <cell r="C136" t="str">
            <v>PSS</v>
          </cell>
        </row>
        <row r="137">
          <cell r="C137" t="str">
            <v>PSS</v>
          </cell>
        </row>
        <row r="138">
          <cell r="C138" t="str">
            <v>PSS</v>
          </cell>
        </row>
        <row r="139">
          <cell r="C139" t="str">
            <v>PSP</v>
          </cell>
        </row>
        <row r="140">
          <cell r="C140" t="str">
            <v>PSP</v>
          </cell>
        </row>
        <row r="141">
          <cell r="C141" t="str">
            <v>PSP</v>
          </cell>
        </row>
        <row r="142">
          <cell r="C142" t="str">
            <v>PSP</v>
          </cell>
        </row>
        <row r="143">
          <cell r="C143" t="str">
            <v>PSP</v>
          </cell>
        </row>
        <row r="144">
          <cell r="C144" t="str">
            <v>TODS</v>
          </cell>
        </row>
        <row r="145">
          <cell r="C145" t="str">
            <v>TODS</v>
          </cell>
        </row>
        <row r="146">
          <cell r="C146" t="str">
            <v>TODS</v>
          </cell>
        </row>
        <row r="147">
          <cell r="C147" t="str">
            <v>TODS</v>
          </cell>
        </row>
        <row r="148">
          <cell r="C148" t="str">
            <v>TODP</v>
          </cell>
        </row>
        <row r="149">
          <cell r="C149" t="str">
            <v>TODP</v>
          </cell>
        </row>
        <row r="150">
          <cell r="C150" t="str">
            <v>TODP</v>
          </cell>
        </row>
        <row r="151">
          <cell r="C151" t="str">
            <v>TODP</v>
          </cell>
        </row>
        <row r="152">
          <cell r="C152" t="str">
            <v>TODP</v>
          </cell>
        </row>
        <row r="153">
          <cell r="C153" t="str">
            <v>TODP</v>
          </cell>
        </row>
        <row r="154">
          <cell r="C154" t="str">
            <v>TODP</v>
          </cell>
        </row>
        <row r="155">
          <cell r="C155" t="str">
            <v>RTS</v>
          </cell>
          <cell r="AU155">
            <v>-119162.59579561</v>
          </cell>
          <cell r="AV155">
            <v>0</v>
          </cell>
          <cell r="AW155">
            <v>35737.387176499396</v>
          </cell>
          <cell r="AY155">
            <v>-310.20081024495698</v>
          </cell>
        </row>
        <row r="156">
          <cell r="C156" t="str">
            <v>RTS</v>
          </cell>
        </row>
        <row r="157">
          <cell r="C157" t="str">
            <v>RTS</v>
          </cell>
        </row>
        <row r="158">
          <cell r="C158" t="str">
            <v>RTS</v>
          </cell>
        </row>
        <row r="159">
          <cell r="C159" t="str">
            <v>RTS</v>
          </cell>
        </row>
        <row r="160">
          <cell r="C160" t="str">
            <v>FLSP</v>
          </cell>
        </row>
        <row r="161">
          <cell r="C161" t="str">
            <v>FLSP</v>
          </cell>
        </row>
        <row r="162">
          <cell r="C162" t="str">
            <v>FLST</v>
          </cell>
        </row>
        <row r="163">
          <cell r="C163" t="str">
            <v>FLST</v>
          </cell>
        </row>
        <row r="164">
          <cell r="C164" t="str">
            <v>LE</v>
          </cell>
        </row>
        <row r="165">
          <cell r="C165" t="str">
            <v>LE</v>
          </cell>
          <cell r="AU165">
            <v>-303.03916049306503</v>
          </cell>
          <cell r="AV165">
            <v>0</v>
          </cell>
          <cell r="AW165">
            <v>406.39121269835601</v>
          </cell>
          <cell r="AY165">
            <v>-0.78886325439012595</v>
          </cell>
        </row>
        <row r="166">
          <cell r="C166" t="str">
            <v>LE</v>
          </cell>
        </row>
        <row r="167">
          <cell r="C167" t="str">
            <v>TE</v>
          </cell>
          <cell r="AU167">
            <v>-336.99479751235702</v>
          </cell>
          <cell r="AV167">
            <v>0</v>
          </cell>
          <cell r="AW167">
            <v>499.68582931323698</v>
          </cell>
          <cell r="AY167">
            <v>-0.87725563998262002</v>
          </cell>
        </row>
        <row r="168">
          <cell r="C168" t="str">
            <v>TE</v>
          </cell>
        </row>
        <row r="169">
          <cell r="C169" t="str">
            <v>TE</v>
          </cell>
        </row>
        <row r="170">
          <cell r="C170" t="str">
            <v>TE</v>
          </cell>
        </row>
        <row r="171">
          <cell r="C171" t="str">
            <v>TE</v>
          </cell>
        </row>
        <row r="172">
          <cell r="C172" t="str">
            <v>TE</v>
          </cell>
        </row>
        <row r="173">
          <cell r="C173" t="str">
            <v>FK</v>
          </cell>
        </row>
        <row r="174">
          <cell r="C174" t="str">
            <v>LWC</v>
          </cell>
          <cell r="AU174">
            <v>-6625.6476561119498</v>
          </cell>
          <cell r="AV174">
            <v>0</v>
          </cell>
          <cell r="AW174">
            <v>2234.8809225984</v>
          </cell>
          <cell r="AY174">
            <v>-17.2477047650823</v>
          </cell>
        </row>
        <row r="175">
          <cell r="C175" t="str">
            <v>RTODE</v>
          </cell>
          <cell r="AU175">
            <v>-266.94514997800724</v>
          </cell>
          <cell r="AV175">
            <v>124.33512333363259</v>
          </cell>
          <cell r="AW175">
            <v>210.17717880379001</v>
          </cell>
          <cell r="AY175">
            <v>-0.69490431339856684</v>
          </cell>
        </row>
        <row r="176">
          <cell r="C176" t="str">
            <v>RTODD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</row>
        <row r="177">
          <cell r="C177" t="str">
            <v>RTODE</v>
          </cell>
        </row>
        <row r="178">
          <cell r="C178" t="str">
            <v>RTODD</v>
          </cell>
        </row>
        <row r="179">
          <cell r="C179" t="str">
            <v>RTODE</v>
          </cell>
        </row>
        <row r="180">
          <cell r="C180" t="str">
            <v>RTODD</v>
          </cell>
        </row>
        <row r="181">
          <cell r="C181" t="str">
            <v>RTODE</v>
          </cell>
        </row>
        <row r="182">
          <cell r="C182" t="str">
            <v>RTODD</v>
          </cell>
        </row>
        <row r="183">
          <cell r="C183" t="str">
            <v>PSP</v>
          </cell>
        </row>
        <row r="184">
          <cell r="C184" t="str">
            <v>PSP</v>
          </cell>
        </row>
        <row r="185">
          <cell r="C185" t="str">
            <v>CSR</v>
          </cell>
        </row>
        <row r="186">
          <cell r="C186" t="str">
            <v>CSR</v>
          </cell>
        </row>
        <row r="187">
          <cell r="C187" t="str">
            <v>CSR</v>
          </cell>
        </row>
        <row r="188">
          <cell r="C188" t="str">
            <v>CSR</v>
          </cell>
        </row>
        <row r="189">
          <cell r="C189" t="str">
            <v>CSR</v>
          </cell>
        </row>
        <row r="190">
          <cell r="C190" t="str">
            <v>CSR</v>
          </cell>
        </row>
        <row r="191">
          <cell r="C191" t="str">
            <v>CSR</v>
          </cell>
        </row>
        <row r="192">
          <cell r="C192" t="str">
            <v>CSR</v>
          </cell>
        </row>
        <row r="193">
          <cell r="C193" t="str">
            <v>GSS</v>
          </cell>
        </row>
        <row r="194">
          <cell r="C194" t="str">
            <v>GSS</v>
          </cell>
        </row>
        <row r="195">
          <cell r="C195" t="str">
            <v>GS3</v>
          </cell>
        </row>
        <row r="196">
          <cell r="C196" t="str">
            <v>GS3</v>
          </cell>
        </row>
        <row r="197">
          <cell r="C197" t="str">
            <v>TODS</v>
          </cell>
        </row>
        <row r="198">
          <cell r="C198" t="str">
            <v>RTS</v>
          </cell>
        </row>
        <row r="199">
          <cell r="C199" t="str">
            <v>SQF</v>
          </cell>
        </row>
        <row r="200">
          <cell r="C200" t="str">
            <v>SQF</v>
          </cell>
        </row>
        <row r="201">
          <cell r="C201" t="str">
            <v>EVC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</row>
        <row r="202">
          <cell r="C202" t="str">
            <v>EVSE</v>
          </cell>
        </row>
        <row r="203">
          <cell r="C203" t="str">
            <v>EVSE</v>
          </cell>
        </row>
        <row r="204">
          <cell r="C204" t="str">
            <v>OSLP</v>
          </cell>
        </row>
        <row r="205">
          <cell r="C205" t="str">
            <v>OSLP</v>
          </cell>
        </row>
        <row r="206">
          <cell r="C206" t="str">
            <v>OSLS</v>
          </cell>
        </row>
        <row r="207">
          <cell r="C207" t="str">
            <v>OSLS</v>
          </cell>
          <cell r="AU207">
            <v>-1.6635451600474001</v>
          </cell>
          <cell r="AV207">
            <v>0.34210381925132499</v>
          </cell>
          <cell r="AW207">
            <v>0.499896115733651</v>
          </cell>
          <cell r="AY207">
            <v>-4.33049526221205E-3</v>
          </cell>
        </row>
        <row r="208">
          <cell r="C208" t="str">
            <v>GS3</v>
          </cell>
        </row>
        <row r="209">
          <cell r="C209" t="str">
            <v>PSP Special</v>
          </cell>
        </row>
        <row r="210">
          <cell r="C210" t="str">
            <v>RS</v>
          </cell>
        </row>
        <row r="211">
          <cell r="C211" t="str">
            <v>GSS</v>
          </cell>
        </row>
        <row r="212">
          <cell r="C212" t="str">
            <v>RS</v>
          </cell>
          <cell r="AU212">
            <v>-561672.60503065516</v>
          </cell>
          <cell r="AV212">
            <v>337857.93834091502</v>
          </cell>
          <cell r="AW212">
            <v>1116789.7459431901</v>
          </cell>
          <cell r="AY212">
            <v>-8392.3137259971681</v>
          </cell>
        </row>
        <row r="213">
          <cell r="C213" t="str">
            <v>RS</v>
          </cell>
        </row>
        <row r="214">
          <cell r="C214" t="str">
            <v>VFD</v>
          </cell>
        </row>
        <row r="215">
          <cell r="C215" t="str">
            <v>GSS</v>
          </cell>
        </row>
        <row r="216">
          <cell r="C216" t="str">
            <v>GSS</v>
          </cell>
          <cell r="AU216">
            <v>-47254.438648968906</v>
          </cell>
          <cell r="AV216">
            <v>77951.585850199393</v>
          </cell>
          <cell r="AW216">
            <v>251871.453297259</v>
          </cell>
          <cell r="AY216">
            <v>-706.05913576003582</v>
          </cell>
        </row>
        <row r="217">
          <cell r="C217" t="str">
            <v>GSS</v>
          </cell>
        </row>
        <row r="218">
          <cell r="C218" t="str">
            <v>GSS</v>
          </cell>
        </row>
        <row r="219">
          <cell r="C219" t="str">
            <v>GSS</v>
          </cell>
        </row>
        <row r="220">
          <cell r="C220" t="str">
            <v>GS3</v>
          </cell>
        </row>
        <row r="221">
          <cell r="C221" t="str">
            <v>GS3</v>
          </cell>
        </row>
        <row r="222">
          <cell r="C222" t="str">
            <v>GS3</v>
          </cell>
          <cell r="AU222">
            <v>-121406.488088557</v>
          </cell>
          <cell r="AV222">
            <v>213236.57144853799</v>
          </cell>
          <cell r="AW222">
            <v>767394.44965163397</v>
          </cell>
          <cell r="AY222">
            <v>-1814.01287384329</v>
          </cell>
        </row>
        <row r="223">
          <cell r="C223" t="str">
            <v>GS3</v>
          </cell>
        </row>
        <row r="224">
          <cell r="C224" t="str">
            <v>GS3</v>
          </cell>
        </row>
        <row r="225">
          <cell r="C225" t="str">
            <v>PSS</v>
          </cell>
        </row>
        <row r="226">
          <cell r="C226" t="str">
            <v>PSS</v>
          </cell>
          <cell r="AU226">
            <v>-210090.1598963647</v>
          </cell>
          <cell r="AV226">
            <v>50157.042056377097</v>
          </cell>
          <cell r="AW226">
            <v>208986.082188406</v>
          </cell>
          <cell r="AY226">
            <v>-3139.0929819320058</v>
          </cell>
        </row>
        <row r="227">
          <cell r="C227" t="str">
            <v>PSS</v>
          </cell>
        </row>
        <row r="228">
          <cell r="C228" t="str">
            <v>PSP</v>
          </cell>
        </row>
        <row r="229">
          <cell r="C229" t="str">
            <v>PSP</v>
          </cell>
          <cell r="AU229">
            <v>-14529.4793208419</v>
          </cell>
          <cell r="AV229">
            <v>3317.4184536017301</v>
          </cell>
          <cell r="AW229">
            <v>12336.4602685515</v>
          </cell>
          <cell r="AY229">
            <v>-217.09434934829801</v>
          </cell>
        </row>
        <row r="230">
          <cell r="C230" t="str">
            <v>PSS</v>
          </cell>
        </row>
        <row r="231">
          <cell r="C231" t="str">
            <v>PSS</v>
          </cell>
        </row>
        <row r="232">
          <cell r="C232" t="str">
            <v>PSP</v>
          </cell>
        </row>
        <row r="233">
          <cell r="C233" t="str">
            <v>TODS</v>
          </cell>
          <cell r="AU233">
            <v>-181582.89647728382</v>
          </cell>
          <cell r="AV233">
            <v>18598.9188350773</v>
          </cell>
          <cell r="AW233">
            <v>97781.217845534004</v>
          </cell>
          <cell r="AY233">
            <v>-2713.1475184363953</v>
          </cell>
        </row>
        <row r="234">
          <cell r="C234" t="str">
            <v>TODP</v>
          </cell>
          <cell r="AU234">
            <v>-275123.02337865002</v>
          </cell>
          <cell r="AV234">
            <v>0</v>
          </cell>
          <cell r="AW234">
            <v>214457.06217150801</v>
          </cell>
          <cell r="AY234">
            <v>-4110.79106361698</v>
          </cell>
        </row>
        <row r="235">
          <cell r="C235" t="str">
            <v>TODP</v>
          </cell>
        </row>
        <row r="236">
          <cell r="C236" t="str">
            <v>TODP</v>
          </cell>
        </row>
        <row r="237">
          <cell r="C237" t="str">
            <v>PSS</v>
          </cell>
        </row>
        <row r="238">
          <cell r="C238" t="str">
            <v>PSS</v>
          </cell>
        </row>
        <row r="239">
          <cell r="C239" t="str">
            <v>PSS</v>
          </cell>
        </row>
        <row r="240">
          <cell r="C240" t="str">
            <v>PSS</v>
          </cell>
        </row>
        <row r="241">
          <cell r="C241" t="str">
            <v>PSS</v>
          </cell>
        </row>
        <row r="242">
          <cell r="C242" t="str">
            <v>PSP</v>
          </cell>
        </row>
        <row r="243">
          <cell r="C243" t="str">
            <v>PSP</v>
          </cell>
        </row>
        <row r="244">
          <cell r="C244" t="str">
            <v>PSP</v>
          </cell>
        </row>
        <row r="245">
          <cell r="C245" t="str">
            <v>PSP</v>
          </cell>
        </row>
        <row r="246">
          <cell r="C246" t="str">
            <v>PSP</v>
          </cell>
        </row>
        <row r="247">
          <cell r="C247" t="str">
            <v>TODS</v>
          </cell>
        </row>
        <row r="248">
          <cell r="C248" t="str">
            <v>TODS</v>
          </cell>
        </row>
        <row r="249">
          <cell r="C249" t="str">
            <v>TODS</v>
          </cell>
        </row>
        <row r="250">
          <cell r="C250" t="str">
            <v>TODS</v>
          </cell>
        </row>
        <row r="251">
          <cell r="C251" t="str">
            <v>TODP</v>
          </cell>
        </row>
        <row r="252">
          <cell r="C252" t="str">
            <v>TODP</v>
          </cell>
        </row>
        <row r="253">
          <cell r="C253" t="str">
            <v>TODP</v>
          </cell>
        </row>
        <row r="254">
          <cell r="C254" t="str">
            <v>TODP</v>
          </cell>
        </row>
        <row r="255">
          <cell r="C255" t="str">
            <v>TODP</v>
          </cell>
        </row>
        <row r="256">
          <cell r="C256" t="str">
            <v>TODP</v>
          </cell>
        </row>
        <row r="257">
          <cell r="C257" t="str">
            <v>TODP</v>
          </cell>
        </row>
        <row r="258">
          <cell r="C258" t="str">
            <v>RTS</v>
          </cell>
          <cell r="AU258">
            <v>-143968.898064476</v>
          </cell>
          <cell r="AV258">
            <v>0</v>
          </cell>
          <cell r="AW258">
            <v>143079.289347657</v>
          </cell>
          <cell r="AY258">
            <v>-2151.13243644356</v>
          </cell>
        </row>
        <row r="259">
          <cell r="C259" t="str">
            <v>RTS</v>
          </cell>
        </row>
        <row r="260">
          <cell r="C260" t="str">
            <v>RTS</v>
          </cell>
        </row>
        <row r="261">
          <cell r="C261" t="str">
            <v>RTS</v>
          </cell>
        </row>
        <row r="262">
          <cell r="C262" t="str">
            <v>RTS</v>
          </cell>
        </row>
        <row r="263">
          <cell r="C263" t="str">
            <v>FLSP</v>
          </cell>
        </row>
        <row r="264">
          <cell r="C264" t="str">
            <v>FLSP</v>
          </cell>
        </row>
        <row r="265">
          <cell r="C265" t="str">
            <v>FLST</v>
          </cell>
        </row>
        <row r="266">
          <cell r="C266" t="str">
            <v>FLST</v>
          </cell>
        </row>
        <row r="267">
          <cell r="C267" t="str">
            <v>LE</v>
          </cell>
        </row>
        <row r="268">
          <cell r="C268" t="str">
            <v>LE</v>
          </cell>
          <cell r="AU268">
            <v>-411.42921196627998</v>
          </cell>
          <cell r="AV268">
            <v>0</v>
          </cell>
          <cell r="AW268">
            <v>1422.4155594722399</v>
          </cell>
          <cell r="AY268">
            <v>-6.1474300009208402</v>
          </cell>
        </row>
        <row r="269">
          <cell r="C269" t="str">
            <v>LE</v>
          </cell>
        </row>
        <row r="270">
          <cell r="C270" t="str">
            <v>TE</v>
          </cell>
          <cell r="AU270">
            <v>-417.15590142753098</v>
          </cell>
          <cell r="AV270">
            <v>0</v>
          </cell>
          <cell r="AW270">
            <v>1552.53424402881</v>
          </cell>
          <cell r="AY270">
            <v>-6.23299617263676</v>
          </cell>
        </row>
        <row r="271">
          <cell r="C271" t="str">
            <v>TE</v>
          </cell>
        </row>
        <row r="272">
          <cell r="C272" t="str">
            <v>TE</v>
          </cell>
        </row>
        <row r="273">
          <cell r="C273" t="str">
            <v>TE</v>
          </cell>
        </row>
        <row r="274">
          <cell r="C274" t="str">
            <v>TE</v>
          </cell>
        </row>
        <row r="275">
          <cell r="C275" t="str">
            <v>TE</v>
          </cell>
        </row>
        <row r="276">
          <cell r="C276" t="str">
            <v>FK</v>
          </cell>
        </row>
        <row r="277">
          <cell r="C277" t="str">
            <v>LWC</v>
          </cell>
          <cell r="AU277">
            <v>-8810.2419132126197</v>
          </cell>
          <cell r="AV277">
            <v>0</v>
          </cell>
          <cell r="AW277">
            <v>8091.4093469989602</v>
          </cell>
          <cell r="AY277">
            <v>-131.639523586119</v>
          </cell>
        </row>
        <row r="278">
          <cell r="C278" t="str">
            <v>RTODE</v>
          </cell>
          <cell r="AU278">
            <v>-236.94406082389446</v>
          </cell>
          <cell r="AV278">
            <v>125.3305250867902</v>
          </cell>
          <cell r="AW278">
            <v>414.13404767993603</v>
          </cell>
          <cell r="AY278">
            <v>-3.5403344869158282</v>
          </cell>
        </row>
        <row r="279">
          <cell r="C279" t="str">
            <v>RTODD</v>
          </cell>
          <cell r="AU279">
            <v>0</v>
          </cell>
          <cell r="AV279">
            <v>0</v>
          </cell>
          <cell r="AW279">
            <v>0</v>
          </cell>
          <cell r="AY279">
            <v>0</v>
          </cell>
        </row>
        <row r="280">
          <cell r="C280" t="str">
            <v>RTODE</v>
          </cell>
        </row>
        <row r="281">
          <cell r="C281" t="str">
            <v>RTODD</v>
          </cell>
        </row>
        <row r="282">
          <cell r="C282" t="str">
            <v>RTODE</v>
          </cell>
        </row>
        <row r="283">
          <cell r="C283" t="str">
            <v>RTODD</v>
          </cell>
        </row>
        <row r="284">
          <cell r="C284" t="str">
            <v>RTODE</v>
          </cell>
        </row>
        <row r="285">
          <cell r="C285" t="str">
            <v>RTODD</v>
          </cell>
        </row>
        <row r="286">
          <cell r="C286" t="str">
            <v>PSP</v>
          </cell>
        </row>
        <row r="287">
          <cell r="C287" t="str">
            <v>PSP</v>
          </cell>
        </row>
        <row r="288">
          <cell r="C288" t="str">
            <v>CSR</v>
          </cell>
        </row>
        <row r="289">
          <cell r="C289" t="str">
            <v>CSR</v>
          </cell>
        </row>
        <row r="290">
          <cell r="C290" t="str">
            <v>CSR</v>
          </cell>
        </row>
        <row r="291">
          <cell r="C291" t="str">
            <v>CSR</v>
          </cell>
        </row>
        <row r="292">
          <cell r="C292" t="str">
            <v>CSR</v>
          </cell>
        </row>
        <row r="293">
          <cell r="C293" t="str">
            <v>CSR</v>
          </cell>
        </row>
        <row r="294">
          <cell r="C294" t="str">
            <v>CSR</v>
          </cell>
        </row>
        <row r="295">
          <cell r="C295" t="str">
            <v>CSR</v>
          </cell>
        </row>
        <row r="296">
          <cell r="C296" t="str">
            <v>GSS</v>
          </cell>
        </row>
        <row r="297">
          <cell r="C297" t="str">
            <v>GSS</v>
          </cell>
        </row>
        <row r="298">
          <cell r="C298" t="str">
            <v>GS3</v>
          </cell>
        </row>
        <row r="299">
          <cell r="C299" t="str">
            <v>GS3</v>
          </cell>
        </row>
        <row r="300">
          <cell r="C300" t="str">
            <v>TODS</v>
          </cell>
        </row>
        <row r="301">
          <cell r="C301" t="str">
            <v>RTS</v>
          </cell>
        </row>
        <row r="302">
          <cell r="C302" t="str">
            <v>SQF</v>
          </cell>
        </row>
        <row r="303">
          <cell r="C303" t="str">
            <v>SQF</v>
          </cell>
        </row>
        <row r="304">
          <cell r="C304" t="str">
            <v>EVC</v>
          </cell>
          <cell r="AU304">
            <v>0</v>
          </cell>
          <cell r="AV304">
            <v>0</v>
          </cell>
          <cell r="AW304">
            <v>0</v>
          </cell>
          <cell r="AY304">
            <v>0</v>
          </cell>
        </row>
        <row r="305">
          <cell r="C305" t="str">
            <v>EVSE</v>
          </cell>
        </row>
        <row r="306">
          <cell r="C306" t="str">
            <v>EVSE</v>
          </cell>
        </row>
        <row r="307">
          <cell r="C307" t="str">
            <v>OSLP</v>
          </cell>
        </row>
        <row r="308">
          <cell r="C308" t="str">
            <v>OSLP</v>
          </cell>
        </row>
        <row r="309">
          <cell r="C309" t="str">
            <v>OSLS</v>
          </cell>
        </row>
        <row r="310">
          <cell r="C310" t="str">
            <v>OSLS</v>
          </cell>
          <cell r="AU310">
            <v>-2.7080072979609802</v>
          </cell>
          <cell r="AV310">
            <v>0.53877509388545197</v>
          </cell>
          <cell r="AW310">
            <v>1.67005502064811</v>
          </cell>
          <cell r="AY310">
            <v>-4.0462088791989502E-2</v>
          </cell>
        </row>
        <row r="311">
          <cell r="C311" t="str">
            <v>GS3</v>
          </cell>
        </row>
        <row r="312">
          <cell r="C312" t="str">
            <v>PSP Special</v>
          </cell>
        </row>
        <row r="313">
          <cell r="C313" t="str">
            <v>RS</v>
          </cell>
        </row>
        <row r="314">
          <cell r="C314" t="str">
            <v>GSS</v>
          </cell>
        </row>
        <row r="315">
          <cell r="C315" t="str">
            <v>RS</v>
          </cell>
          <cell r="AU315">
            <v>-561438.81590713921</v>
          </cell>
          <cell r="AV315">
            <v>336905.992683238</v>
          </cell>
          <cell r="AW315">
            <v>1752650.0353069999</v>
          </cell>
          <cell r="AY315">
            <v>-203.23024342274081</v>
          </cell>
        </row>
        <row r="316">
          <cell r="C316" t="str">
            <v>RS</v>
          </cell>
        </row>
        <row r="317">
          <cell r="C317" t="str">
            <v>VFD</v>
          </cell>
        </row>
        <row r="318">
          <cell r="C318" t="str">
            <v>GSS</v>
          </cell>
        </row>
        <row r="319">
          <cell r="C319" t="str">
            <v>GSS</v>
          </cell>
          <cell r="AU319">
            <v>-56535.301081763289</v>
          </cell>
          <cell r="AV319">
            <v>79459.795975422603</v>
          </cell>
          <cell r="AW319">
            <v>413288.68240966898</v>
          </cell>
          <cell r="AY319">
            <v>-20.464710802476962</v>
          </cell>
        </row>
        <row r="320">
          <cell r="C320" t="str">
            <v>GSS</v>
          </cell>
        </row>
        <row r="321">
          <cell r="C321" t="str">
            <v>GSS</v>
          </cell>
        </row>
        <row r="322">
          <cell r="C322" t="str">
            <v>GSS</v>
          </cell>
        </row>
        <row r="323">
          <cell r="C323" t="str">
            <v>GS3</v>
          </cell>
        </row>
        <row r="324">
          <cell r="C324" t="str">
            <v>GS3</v>
          </cell>
        </row>
        <row r="325">
          <cell r="C325" t="str">
            <v>GS3</v>
          </cell>
          <cell r="AU325">
            <v>-138984.57938091</v>
          </cell>
          <cell r="AV325">
            <v>207831.59853793299</v>
          </cell>
          <cell r="AW325">
            <v>1121029.0074877499</v>
          </cell>
          <cell r="AY325">
            <v>-50.3097917338538</v>
          </cell>
        </row>
        <row r="326">
          <cell r="C326" t="str">
            <v>GS3</v>
          </cell>
        </row>
        <row r="327">
          <cell r="C327" t="str">
            <v>GS3</v>
          </cell>
        </row>
        <row r="328">
          <cell r="C328" t="str">
            <v>PSS</v>
          </cell>
        </row>
        <row r="329">
          <cell r="C329" t="str">
            <v>PSS</v>
          </cell>
          <cell r="AU329">
            <v>-257674.24880531267</v>
          </cell>
          <cell r="AV329">
            <v>52301.862495900197</v>
          </cell>
          <cell r="AW329">
            <v>300830.81643134198</v>
          </cell>
          <cell r="AY329">
            <v>-93.273209519480744</v>
          </cell>
        </row>
        <row r="330">
          <cell r="C330" t="str">
            <v>PSS</v>
          </cell>
        </row>
        <row r="331">
          <cell r="C331" t="str">
            <v>PSP</v>
          </cell>
        </row>
        <row r="332">
          <cell r="C332" t="str">
            <v>PSP</v>
          </cell>
          <cell r="AU332">
            <v>-18074.876843768801</v>
          </cell>
          <cell r="AV332">
            <v>3515.0556141598099</v>
          </cell>
          <cell r="AW332">
            <v>18236.015546841601</v>
          </cell>
          <cell r="AY332">
            <v>-6.5427639071588297</v>
          </cell>
        </row>
        <row r="333">
          <cell r="C333" t="str">
            <v>PSS</v>
          </cell>
        </row>
        <row r="334">
          <cell r="C334" t="str">
            <v>PSS</v>
          </cell>
        </row>
        <row r="335">
          <cell r="C335" t="str">
            <v>PSP</v>
          </cell>
        </row>
        <row r="336">
          <cell r="C336" t="str">
            <v>TODS</v>
          </cell>
          <cell r="AU336">
            <v>-222975.36742136852</v>
          </cell>
          <cell r="AV336">
            <v>19359.761858537899</v>
          </cell>
          <cell r="AW336">
            <v>127398.78196711501</v>
          </cell>
          <cell r="AY336">
            <v>-80.71287006599681</v>
          </cell>
        </row>
        <row r="337">
          <cell r="C337" t="str">
            <v>TODP</v>
          </cell>
          <cell r="AU337">
            <v>-346923.430746642</v>
          </cell>
          <cell r="AV337">
            <v>0</v>
          </cell>
          <cell r="AW337">
            <v>253945.88398523699</v>
          </cell>
          <cell r="AY337">
            <v>-125.579727090608</v>
          </cell>
        </row>
        <row r="338">
          <cell r="C338" t="str">
            <v>TODP</v>
          </cell>
        </row>
        <row r="339">
          <cell r="C339" t="str">
            <v>TODP</v>
          </cell>
        </row>
        <row r="340">
          <cell r="C340" t="str">
            <v>PSS</v>
          </cell>
        </row>
        <row r="341">
          <cell r="C341" t="str">
            <v>PSS</v>
          </cell>
        </row>
        <row r="342">
          <cell r="C342" t="str">
            <v>PSS</v>
          </cell>
        </row>
        <row r="343">
          <cell r="C343" t="str">
            <v>PSS</v>
          </cell>
        </row>
        <row r="344">
          <cell r="C344" t="str">
            <v>PSS</v>
          </cell>
        </row>
        <row r="345">
          <cell r="C345" t="str">
            <v>PSP</v>
          </cell>
        </row>
        <row r="346">
          <cell r="C346" t="str">
            <v>PSP</v>
          </cell>
        </row>
        <row r="347">
          <cell r="C347" t="str">
            <v>PSP</v>
          </cell>
        </row>
        <row r="348">
          <cell r="C348" t="str">
            <v>PSP</v>
          </cell>
        </row>
        <row r="349">
          <cell r="C349" t="str">
            <v>PSP</v>
          </cell>
        </row>
        <row r="350">
          <cell r="C350" t="str">
            <v>TODS</v>
          </cell>
        </row>
        <row r="351">
          <cell r="C351" t="str">
            <v>TODS</v>
          </cell>
        </row>
        <row r="352">
          <cell r="C352" t="str">
            <v>TODS</v>
          </cell>
        </row>
        <row r="353">
          <cell r="C353" t="str">
            <v>TODS</v>
          </cell>
        </row>
        <row r="354">
          <cell r="C354" t="str">
            <v>TODP</v>
          </cell>
        </row>
        <row r="355">
          <cell r="C355" t="str">
            <v>TODP</v>
          </cell>
        </row>
        <row r="356">
          <cell r="C356" t="str">
            <v>TODP</v>
          </cell>
        </row>
        <row r="357">
          <cell r="C357" t="str">
            <v>TODP</v>
          </cell>
        </row>
        <row r="358">
          <cell r="C358" t="str">
            <v>TODP</v>
          </cell>
        </row>
        <row r="359">
          <cell r="C359" t="str">
            <v>TODP</v>
          </cell>
        </row>
        <row r="360">
          <cell r="C360" t="str">
            <v>TODP</v>
          </cell>
        </row>
        <row r="361">
          <cell r="C361" t="str">
            <v>RTS</v>
          </cell>
          <cell r="AU361">
            <v>-192878.251838928</v>
          </cell>
          <cell r="AV361">
            <v>0</v>
          </cell>
          <cell r="AW361">
            <v>171524.00197049801</v>
          </cell>
          <cell r="AY361">
            <v>-69.818282885986903</v>
          </cell>
        </row>
        <row r="362">
          <cell r="C362" t="str">
            <v>RTS</v>
          </cell>
        </row>
        <row r="363">
          <cell r="C363" t="str">
            <v>RTS</v>
          </cell>
        </row>
        <row r="364">
          <cell r="C364" t="str">
            <v>RTS</v>
          </cell>
        </row>
        <row r="365">
          <cell r="C365" t="str">
            <v>RTS</v>
          </cell>
        </row>
        <row r="366">
          <cell r="C366" t="str">
            <v>FLSP</v>
          </cell>
        </row>
        <row r="367">
          <cell r="C367" t="str">
            <v>FLSP</v>
          </cell>
        </row>
        <row r="368">
          <cell r="C368" t="str">
            <v>FLST</v>
          </cell>
        </row>
        <row r="369">
          <cell r="C369" t="str">
            <v>FLST</v>
          </cell>
        </row>
        <row r="370">
          <cell r="C370" t="str">
            <v>LE</v>
          </cell>
        </row>
        <row r="371">
          <cell r="C371" t="str">
            <v>LE</v>
          </cell>
          <cell r="AU371">
            <v>-611.89694258116697</v>
          </cell>
          <cell r="AV371">
            <v>0</v>
          </cell>
          <cell r="AW371">
            <v>2293.9776663641201</v>
          </cell>
          <cell r="AY371">
            <v>-0.22149513191294901</v>
          </cell>
        </row>
        <row r="372">
          <cell r="C372" t="str">
            <v>LE</v>
          </cell>
        </row>
        <row r="373">
          <cell r="C373" t="str">
            <v>TE</v>
          </cell>
          <cell r="AU373">
            <v>-547.70870114906904</v>
          </cell>
          <cell r="AV373">
            <v>0</v>
          </cell>
          <cell r="AW373">
            <v>2250.5437029057598</v>
          </cell>
          <cell r="AY373">
            <v>-0.198260201299814</v>
          </cell>
        </row>
        <row r="374">
          <cell r="C374" t="str">
            <v>TE</v>
          </cell>
        </row>
        <row r="375">
          <cell r="C375" t="str">
            <v>TE</v>
          </cell>
        </row>
        <row r="376">
          <cell r="C376" t="str">
            <v>TE</v>
          </cell>
        </row>
        <row r="377">
          <cell r="C377" t="str">
            <v>TE</v>
          </cell>
        </row>
        <row r="378">
          <cell r="C378" t="str">
            <v>TE</v>
          </cell>
        </row>
        <row r="379">
          <cell r="C379" t="str">
            <v>FK</v>
          </cell>
        </row>
        <row r="380">
          <cell r="C380" t="str">
            <v>LWC</v>
          </cell>
          <cell r="AU380">
            <v>-9606.2776878573604</v>
          </cell>
          <cell r="AV380">
            <v>0</v>
          </cell>
          <cell r="AW380">
            <v>9224.0241442029001</v>
          </cell>
          <cell r="AY380">
            <v>-3.4772910201004099</v>
          </cell>
        </row>
        <row r="381">
          <cell r="C381" t="str">
            <v>RTODE</v>
          </cell>
          <cell r="AU381">
            <v>-239.31127209030058</v>
          </cell>
          <cell r="AV381">
            <v>126.34980082595391</v>
          </cell>
          <cell r="AW381">
            <v>657.41360839146694</v>
          </cell>
          <cell r="AY381">
            <v>-8.6626158902347913E-2</v>
          </cell>
        </row>
        <row r="382">
          <cell r="C382" t="str">
            <v>RTODD</v>
          </cell>
          <cell r="AU382">
            <v>0</v>
          </cell>
          <cell r="AV382">
            <v>0</v>
          </cell>
          <cell r="AW382">
            <v>0</v>
          </cell>
          <cell r="AY382">
            <v>0</v>
          </cell>
        </row>
        <row r="383">
          <cell r="C383" t="str">
            <v>RTODE</v>
          </cell>
        </row>
        <row r="384">
          <cell r="C384" t="str">
            <v>RTODD</v>
          </cell>
        </row>
        <row r="385">
          <cell r="C385" t="str">
            <v>RTODE</v>
          </cell>
        </row>
        <row r="386">
          <cell r="C386" t="str">
            <v>RTODD</v>
          </cell>
        </row>
        <row r="387">
          <cell r="C387" t="str">
            <v>RTODE</v>
          </cell>
        </row>
        <row r="388">
          <cell r="C388" t="str">
            <v>RTODD</v>
          </cell>
        </row>
        <row r="389">
          <cell r="C389" t="str">
            <v>PSP</v>
          </cell>
        </row>
        <row r="390">
          <cell r="C390" t="str">
            <v>PSP</v>
          </cell>
        </row>
        <row r="391">
          <cell r="C391" t="str">
            <v>CSR</v>
          </cell>
        </row>
        <row r="392">
          <cell r="C392" t="str">
            <v>CSR</v>
          </cell>
        </row>
        <row r="393">
          <cell r="C393" t="str">
            <v>CSR</v>
          </cell>
        </row>
        <row r="394">
          <cell r="C394" t="str">
            <v>CSR</v>
          </cell>
        </row>
        <row r="395">
          <cell r="C395" t="str">
            <v>CSR</v>
          </cell>
        </row>
        <row r="396">
          <cell r="C396" t="str">
            <v>CSR</v>
          </cell>
        </row>
        <row r="397">
          <cell r="C397" t="str">
            <v>CSR</v>
          </cell>
        </row>
        <row r="398">
          <cell r="C398" t="str">
            <v>CSR</v>
          </cell>
        </row>
        <row r="399">
          <cell r="C399" t="str">
            <v>GSS</v>
          </cell>
        </row>
        <row r="400">
          <cell r="C400" t="str">
            <v>GSS</v>
          </cell>
        </row>
        <row r="401">
          <cell r="C401" t="str">
            <v>GS3</v>
          </cell>
        </row>
        <row r="402">
          <cell r="C402" t="str">
            <v>GS3</v>
          </cell>
        </row>
        <row r="403">
          <cell r="C403" t="str">
            <v>TODS</v>
          </cell>
        </row>
        <row r="404">
          <cell r="C404" t="str">
            <v>RTS</v>
          </cell>
        </row>
        <row r="405">
          <cell r="C405" t="str">
            <v>SQF</v>
          </cell>
        </row>
        <row r="406">
          <cell r="C406" t="str">
            <v>SQF</v>
          </cell>
        </row>
        <row r="407">
          <cell r="C407" t="str">
            <v>EVC</v>
          </cell>
          <cell r="AU407">
            <v>0</v>
          </cell>
          <cell r="AV407">
            <v>0</v>
          </cell>
          <cell r="AW407">
            <v>0</v>
          </cell>
          <cell r="AY407">
            <v>0</v>
          </cell>
        </row>
        <row r="408">
          <cell r="C408" t="str">
            <v>EVSE</v>
          </cell>
        </row>
        <row r="409">
          <cell r="C409" t="str">
            <v>EVSE</v>
          </cell>
        </row>
        <row r="410">
          <cell r="C410" t="str">
            <v>OSLP</v>
          </cell>
        </row>
        <row r="411">
          <cell r="C411" t="str">
            <v>OSLP</v>
          </cell>
        </row>
        <row r="412">
          <cell r="C412" t="str">
            <v>OSLS</v>
          </cell>
        </row>
        <row r="413">
          <cell r="C413" t="str">
            <v>OSLS</v>
          </cell>
          <cell r="AU413">
            <v>-3.33350573857606</v>
          </cell>
          <cell r="AV413">
            <v>0.56520136379649599</v>
          </cell>
          <cell r="AW413">
            <v>2.9249628818988702</v>
          </cell>
          <cell r="AY413">
            <v>-1.2066660934501E-3</v>
          </cell>
        </row>
        <row r="414">
          <cell r="C414" t="str">
            <v>GS3</v>
          </cell>
        </row>
        <row r="415">
          <cell r="C415" t="str">
            <v>PSP Special</v>
          </cell>
        </row>
        <row r="416">
          <cell r="C416" t="str">
            <v>RS</v>
          </cell>
        </row>
        <row r="417">
          <cell r="C417" t="str">
            <v>GSS</v>
          </cell>
        </row>
        <row r="418">
          <cell r="C418" t="str">
            <v>RS</v>
          </cell>
          <cell r="AU418">
            <v>-398192.09838326188</v>
          </cell>
          <cell r="AV418">
            <v>405199.67501017498</v>
          </cell>
          <cell r="AW418">
            <v>1456018.41258776</v>
          </cell>
          <cell r="AY418">
            <v>-6050.2202930233179</v>
          </cell>
        </row>
        <row r="419">
          <cell r="C419" t="str">
            <v>RS</v>
          </cell>
        </row>
        <row r="420">
          <cell r="C420" t="str">
            <v>VFD</v>
          </cell>
        </row>
        <row r="421">
          <cell r="C421" t="str">
            <v>GSS</v>
          </cell>
        </row>
        <row r="422">
          <cell r="C422" t="str">
            <v>GSS</v>
          </cell>
          <cell r="AU422">
            <v>-38832.067515897805</v>
          </cell>
          <cell r="AV422">
            <v>100951.20153776</v>
          </cell>
          <cell r="AW422">
            <v>400841.63494083902</v>
          </cell>
          <cell r="AY422">
            <v>-590.02316685501626</v>
          </cell>
        </row>
        <row r="423">
          <cell r="C423" t="str">
            <v>GSS</v>
          </cell>
        </row>
        <row r="424">
          <cell r="C424" t="str">
            <v>GSS</v>
          </cell>
        </row>
        <row r="425">
          <cell r="C425" t="str">
            <v>GSS</v>
          </cell>
        </row>
        <row r="426">
          <cell r="C426" t="str">
            <v>GS3</v>
          </cell>
        </row>
        <row r="427">
          <cell r="C427" t="str">
            <v>GS3</v>
          </cell>
        </row>
        <row r="428">
          <cell r="C428" t="str">
            <v>GS3</v>
          </cell>
          <cell r="AU428">
            <v>-88160.6308442218</v>
          </cell>
          <cell r="AV428">
            <v>244110.68324706299</v>
          </cell>
          <cell r="AW428">
            <v>999850.09646292694</v>
          </cell>
          <cell r="AY428">
            <v>-1339.53245166119</v>
          </cell>
        </row>
        <row r="429">
          <cell r="C429" t="str">
            <v>GS3</v>
          </cell>
        </row>
        <row r="430">
          <cell r="C430" t="str">
            <v>GS3</v>
          </cell>
        </row>
        <row r="431">
          <cell r="C431" t="str">
            <v>PSS</v>
          </cell>
        </row>
        <row r="432">
          <cell r="C432" t="str">
            <v>PSS</v>
          </cell>
          <cell r="AU432">
            <v>-167676.40257647575</v>
          </cell>
          <cell r="AV432">
            <v>63089.332397849299</v>
          </cell>
          <cell r="AW432">
            <v>274541.32153375202</v>
          </cell>
          <cell r="AY432">
            <v>-2547.7129698161343</v>
          </cell>
        </row>
        <row r="433">
          <cell r="C433" t="str">
            <v>PSS</v>
          </cell>
        </row>
        <row r="434">
          <cell r="C434" t="str">
            <v>PSP</v>
          </cell>
        </row>
        <row r="435">
          <cell r="C435" t="str">
            <v>PSP</v>
          </cell>
          <cell r="AU435">
            <v>-11424.768862209299</v>
          </cell>
          <cell r="AV435">
            <v>4122.8069014039002</v>
          </cell>
          <cell r="AW435">
            <v>15897.4636229931</v>
          </cell>
          <cell r="AY435">
            <v>-173.59050743068499</v>
          </cell>
        </row>
        <row r="436">
          <cell r="C436" t="str">
            <v>PSS</v>
          </cell>
        </row>
        <row r="437">
          <cell r="C437" t="str">
            <v>PSS</v>
          </cell>
        </row>
        <row r="438">
          <cell r="C438" t="str">
            <v>PSP</v>
          </cell>
        </row>
        <row r="439">
          <cell r="C439" t="str">
            <v>TODS</v>
          </cell>
          <cell r="AU439">
            <v>-145908.16829854134</v>
          </cell>
          <cell r="AV439">
            <v>23512.6813977944</v>
          </cell>
          <cell r="AW439">
            <v>117291.408075124</v>
          </cell>
          <cell r="AY439">
            <v>-2216.961522697065</v>
          </cell>
        </row>
        <row r="440">
          <cell r="C440" t="str">
            <v>TODP</v>
          </cell>
          <cell r="AU440">
            <v>-226801.81871158601</v>
          </cell>
          <cell r="AV440">
            <v>0</v>
          </cell>
          <cell r="AW440">
            <v>232215.760694814</v>
          </cell>
          <cell r="AY440">
            <v>-3446.0778394017302</v>
          </cell>
        </row>
        <row r="441">
          <cell r="C441" t="str">
            <v>TODP</v>
          </cell>
        </row>
        <row r="442">
          <cell r="C442" t="str">
            <v>TODP</v>
          </cell>
        </row>
        <row r="443">
          <cell r="C443" t="str">
            <v>PSS</v>
          </cell>
        </row>
        <row r="444">
          <cell r="C444" t="str">
            <v>PSS</v>
          </cell>
        </row>
        <row r="445">
          <cell r="C445" t="str">
            <v>PSS</v>
          </cell>
        </row>
        <row r="446">
          <cell r="C446" t="str">
            <v>PSS</v>
          </cell>
        </row>
        <row r="447">
          <cell r="C447" t="str">
            <v>PSS</v>
          </cell>
        </row>
        <row r="448">
          <cell r="C448" t="str">
            <v>PSP</v>
          </cell>
        </row>
        <row r="449">
          <cell r="C449" t="str">
            <v>PSP</v>
          </cell>
        </row>
        <row r="450">
          <cell r="C450" t="str">
            <v>PSP</v>
          </cell>
        </row>
        <row r="451">
          <cell r="C451" t="str">
            <v>PSP</v>
          </cell>
        </row>
        <row r="452">
          <cell r="C452" t="str">
            <v>PSP</v>
          </cell>
        </row>
        <row r="453">
          <cell r="C453" t="str">
            <v>TODS</v>
          </cell>
        </row>
        <row r="454">
          <cell r="C454" t="str">
            <v>TODS</v>
          </cell>
        </row>
        <row r="455">
          <cell r="C455" t="str">
            <v>TODS</v>
          </cell>
        </row>
        <row r="456">
          <cell r="C456" t="str">
            <v>TODS</v>
          </cell>
        </row>
        <row r="457">
          <cell r="C457" t="str">
            <v>TODP</v>
          </cell>
        </row>
        <row r="458">
          <cell r="C458" t="str">
            <v>TODP</v>
          </cell>
        </row>
        <row r="459">
          <cell r="C459" t="str">
            <v>TODP</v>
          </cell>
        </row>
        <row r="460">
          <cell r="C460" t="str">
            <v>TODP</v>
          </cell>
        </row>
        <row r="461">
          <cell r="C461" t="str">
            <v>TODP</v>
          </cell>
        </row>
        <row r="462">
          <cell r="C462" t="str">
            <v>TODP</v>
          </cell>
        </row>
        <row r="463">
          <cell r="C463" t="str">
            <v>TODP</v>
          </cell>
        </row>
        <row r="464">
          <cell r="C464" t="str">
            <v>RTS</v>
          </cell>
          <cell r="AU464">
            <v>-128807.57659534601</v>
          </cell>
          <cell r="AV464">
            <v>0</v>
          </cell>
          <cell r="AW464">
            <v>161104.66749833399</v>
          </cell>
          <cell r="AY464">
            <v>-1957.1312865737</v>
          </cell>
        </row>
        <row r="465">
          <cell r="C465" t="str">
            <v>RTS</v>
          </cell>
        </row>
        <row r="466">
          <cell r="C466" t="str">
            <v>RTS</v>
          </cell>
        </row>
        <row r="467">
          <cell r="C467" t="str">
            <v>RTS</v>
          </cell>
        </row>
        <row r="468">
          <cell r="C468" t="str">
            <v>RTS</v>
          </cell>
        </row>
        <row r="469">
          <cell r="C469" t="str">
            <v>FLSP</v>
          </cell>
        </row>
        <row r="470">
          <cell r="C470" t="str">
            <v>FLSP</v>
          </cell>
        </row>
        <row r="471">
          <cell r="C471" t="str">
            <v>FLST</v>
          </cell>
        </row>
        <row r="472">
          <cell r="C472" t="str">
            <v>FLST</v>
          </cell>
        </row>
        <row r="473">
          <cell r="C473" t="str">
            <v>LE</v>
          </cell>
        </row>
        <row r="474">
          <cell r="C474" t="str">
            <v>LE</v>
          </cell>
          <cell r="AU474">
            <v>-485.939853640514</v>
          </cell>
          <cell r="AV474">
            <v>0</v>
          </cell>
          <cell r="AW474">
            <v>2437.63880726656</v>
          </cell>
          <cell r="AY474">
            <v>-7.3834794201637104</v>
          </cell>
        </row>
        <row r="475">
          <cell r="C475" t="str">
            <v>LE</v>
          </cell>
        </row>
        <row r="476">
          <cell r="C476" t="str">
            <v>TE</v>
          </cell>
          <cell r="AU476">
            <v>-403.66446546323999</v>
          </cell>
          <cell r="AV476">
            <v>0</v>
          </cell>
          <cell r="AW476">
            <v>2234.7889182355898</v>
          </cell>
          <cell r="AY476">
            <v>-6.1333686691276803</v>
          </cell>
        </row>
        <row r="477">
          <cell r="C477" t="str">
            <v>TE</v>
          </cell>
        </row>
        <row r="478">
          <cell r="C478" t="str">
            <v>TE</v>
          </cell>
        </row>
        <row r="479">
          <cell r="C479" t="str">
            <v>TE</v>
          </cell>
        </row>
        <row r="480">
          <cell r="C480" t="str">
            <v>TE</v>
          </cell>
        </row>
        <row r="481">
          <cell r="C481" t="str">
            <v>TE</v>
          </cell>
        </row>
        <row r="482">
          <cell r="C482" t="str">
            <v>FK</v>
          </cell>
        </row>
        <row r="483">
          <cell r="C483" t="str">
            <v>LWC</v>
          </cell>
          <cell r="AU483">
            <v>-6709.5990809827599</v>
          </cell>
          <cell r="AV483">
            <v>0</v>
          </cell>
          <cell r="AW483">
            <v>8496.5942016179997</v>
          </cell>
          <cell r="AY483">
            <v>-101.94715737111299</v>
          </cell>
        </row>
        <row r="484">
          <cell r="C484" t="str">
            <v>RTODE</v>
          </cell>
          <cell r="AU484">
            <v>-171.82293554562213</v>
          </cell>
          <cell r="AV484">
            <v>153.61889094558299</v>
          </cell>
          <cell r="AW484">
            <v>552.08456532913601</v>
          </cell>
          <cell r="AY484">
            <v>-2.6107163242711278</v>
          </cell>
        </row>
        <row r="485">
          <cell r="C485" t="str">
            <v>RTODD</v>
          </cell>
          <cell r="AU485">
            <v>0</v>
          </cell>
          <cell r="AV485">
            <v>0</v>
          </cell>
          <cell r="AW485">
            <v>0</v>
          </cell>
          <cell r="AY485">
            <v>0</v>
          </cell>
        </row>
        <row r="486">
          <cell r="C486" t="str">
            <v>RTODE</v>
          </cell>
        </row>
        <row r="487">
          <cell r="C487" t="str">
            <v>RTODD</v>
          </cell>
        </row>
        <row r="488">
          <cell r="C488" t="str">
            <v>RTODE</v>
          </cell>
        </row>
        <row r="489">
          <cell r="C489" t="str">
            <v>RTODD</v>
          </cell>
        </row>
        <row r="490">
          <cell r="C490" t="str">
            <v>RTODE</v>
          </cell>
        </row>
        <row r="491">
          <cell r="C491" t="str">
            <v>RTODD</v>
          </cell>
        </row>
        <row r="492">
          <cell r="C492" t="str">
            <v>PSP</v>
          </cell>
        </row>
        <row r="493">
          <cell r="C493" t="str">
            <v>PSP</v>
          </cell>
        </row>
        <row r="494">
          <cell r="C494" t="str">
            <v>CSR</v>
          </cell>
        </row>
        <row r="495">
          <cell r="C495" t="str">
            <v>CSR</v>
          </cell>
        </row>
        <row r="496">
          <cell r="C496" t="str">
            <v>CSR</v>
          </cell>
        </row>
        <row r="497">
          <cell r="C497" t="str">
            <v>CSR</v>
          </cell>
        </row>
        <row r="498">
          <cell r="C498" t="str">
            <v>CSR</v>
          </cell>
        </row>
        <row r="499">
          <cell r="C499" t="str">
            <v>CSR</v>
          </cell>
        </row>
        <row r="500">
          <cell r="C500" t="str">
            <v>CSR</v>
          </cell>
        </row>
        <row r="501">
          <cell r="C501" t="str">
            <v>CSR</v>
          </cell>
        </row>
        <row r="502">
          <cell r="C502" t="str">
            <v>GSS</v>
          </cell>
        </row>
        <row r="503">
          <cell r="C503" t="str">
            <v>GSS</v>
          </cell>
        </row>
        <row r="504">
          <cell r="C504" t="str">
            <v>GS3</v>
          </cell>
        </row>
        <row r="505">
          <cell r="C505" t="str">
            <v>GS3</v>
          </cell>
        </row>
        <row r="506">
          <cell r="C506" t="str">
            <v>TODS</v>
          </cell>
        </row>
        <row r="507">
          <cell r="C507" t="str">
            <v>RTS</v>
          </cell>
        </row>
        <row r="508">
          <cell r="C508" t="str">
            <v>SQF</v>
          </cell>
        </row>
        <row r="509">
          <cell r="C509" t="str">
            <v>SQF</v>
          </cell>
        </row>
        <row r="510">
          <cell r="C510" t="str">
            <v>EVC</v>
          </cell>
          <cell r="AU510">
            <v>0</v>
          </cell>
          <cell r="AV510">
            <v>0</v>
          </cell>
          <cell r="AW510">
            <v>0</v>
          </cell>
          <cell r="AY510">
            <v>0</v>
          </cell>
        </row>
        <row r="511">
          <cell r="C511" t="str">
            <v>EVSE</v>
          </cell>
        </row>
        <row r="512">
          <cell r="C512" t="str">
            <v>EVSE</v>
          </cell>
        </row>
        <row r="513">
          <cell r="C513" t="str">
            <v>OSLP</v>
          </cell>
        </row>
        <row r="514">
          <cell r="C514" t="str">
            <v>OSLP</v>
          </cell>
        </row>
        <row r="515">
          <cell r="C515" t="str">
            <v>OSLS</v>
          </cell>
        </row>
        <row r="516">
          <cell r="C516" t="str">
            <v>OSLS</v>
          </cell>
          <cell r="AU516">
            <v>-0.98078771491559502</v>
          </cell>
          <cell r="AV516">
            <v>0.30742711301596698</v>
          </cell>
          <cell r="AW516">
            <v>1.2206516578761699</v>
          </cell>
          <cell r="AY516">
            <v>-1.4902309111666E-2</v>
          </cell>
        </row>
        <row r="517">
          <cell r="C517" t="str">
            <v>GS3</v>
          </cell>
        </row>
        <row r="518">
          <cell r="C518" t="str">
            <v>PSP Special</v>
          </cell>
        </row>
        <row r="519">
          <cell r="C519" t="str">
            <v>RS</v>
          </cell>
        </row>
        <row r="520">
          <cell r="C520" t="str">
            <v>GSS</v>
          </cell>
        </row>
        <row r="521">
          <cell r="C521" t="str">
            <v>RS</v>
          </cell>
          <cell r="AU521">
            <v>-384002.93365128321</v>
          </cell>
          <cell r="AV521">
            <v>336319.25386672502</v>
          </cell>
          <cell r="AW521">
            <v>1213885.5334892401</v>
          </cell>
          <cell r="AY521">
            <v>-74839.046876127017</v>
          </cell>
        </row>
        <row r="522">
          <cell r="C522" t="str">
            <v>RS</v>
          </cell>
        </row>
        <row r="523">
          <cell r="C523" t="str">
            <v>VFD</v>
          </cell>
        </row>
        <row r="524">
          <cell r="C524" t="str">
            <v>GSS</v>
          </cell>
        </row>
        <row r="525">
          <cell r="C525" t="str">
            <v>GSS</v>
          </cell>
          <cell r="AU525">
            <v>-33378.819621636183</v>
          </cell>
          <cell r="AV525">
            <v>86386.387999892002</v>
          </cell>
          <cell r="AW525">
            <v>309163.13417226099</v>
          </cell>
          <cell r="AY525">
            <v>-6505.2603181462155</v>
          </cell>
        </row>
        <row r="526">
          <cell r="C526" t="str">
            <v>GSS</v>
          </cell>
        </row>
        <row r="527">
          <cell r="C527" t="str">
            <v>GSS</v>
          </cell>
        </row>
        <row r="528">
          <cell r="C528" t="str">
            <v>GSS</v>
          </cell>
        </row>
        <row r="529">
          <cell r="C529" t="str">
            <v>GS3</v>
          </cell>
        </row>
        <row r="530">
          <cell r="C530" t="str">
            <v>GS3</v>
          </cell>
        </row>
        <row r="531">
          <cell r="C531" t="str">
            <v>GS3</v>
          </cell>
          <cell r="AU531">
            <v>-73269.577011877598</v>
          </cell>
          <cell r="AV531">
            <v>202321.839595759</v>
          </cell>
          <cell r="AW531">
            <v>799631.42923278001</v>
          </cell>
          <cell r="AY531">
            <v>-14279.644315336</v>
          </cell>
        </row>
        <row r="532">
          <cell r="C532" t="str">
            <v>GS3</v>
          </cell>
        </row>
        <row r="533">
          <cell r="C533" t="str">
            <v>GS3</v>
          </cell>
        </row>
        <row r="534">
          <cell r="C534" t="str">
            <v>PSS</v>
          </cell>
        </row>
        <row r="535">
          <cell r="C535" t="str">
            <v>PSS</v>
          </cell>
          <cell r="AU535">
            <v>-134486.31826054881</v>
          </cell>
          <cell r="AV535">
            <v>50577.613143145703</v>
          </cell>
          <cell r="AW535">
            <v>230642.49242672799</v>
          </cell>
          <cell r="AY535">
            <v>-26210.289022528563</v>
          </cell>
        </row>
        <row r="536">
          <cell r="C536" t="str">
            <v>PSS</v>
          </cell>
        </row>
        <row r="537">
          <cell r="C537" t="str">
            <v>PSP</v>
          </cell>
        </row>
        <row r="538">
          <cell r="C538" t="str">
            <v>PSP</v>
          </cell>
          <cell r="AU538">
            <v>-8991.0476851081203</v>
          </cell>
          <cell r="AV538">
            <v>3240.9629440807498</v>
          </cell>
          <cell r="AW538">
            <v>12713.8589658401</v>
          </cell>
          <cell r="AY538">
            <v>-1752.2820275700001</v>
          </cell>
        </row>
        <row r="539">
          <cell r="C539" t="str">
            <v>PSS</v>
          </cell>
        </row>
        <row r="540">
          <cell r="C540" t="str">
            <v>PSS</v>
          </cell>
        </row>
        <row r="541">
          <cell r="C541" t="str">
            <v>PSP</v>
          </cell>
        </row>
        <row r="542">
          <cell r="C542" t="str">
            <v>TODS</v>
          </cell>
          <cell r="AU542">
            <v>-117088.91675485209</v>
          </cell>
          <cell r="AV542">
            <v>18932.659724089299</v>
          </cell>
          <cell r="AW542">
            <v>109830.881229124</v>
          </cell>
          <cell r="AY542">
            <v>-22819.677043532512</v>
          </cell>
        </row>
        <row r="543">
          <cell r="C543" t="str">
            <v>TODP</v>
          </cell>
          <cell r="AU543">
            <v>-179948.83714395901</v>
          </cell>
          <cell r="AV543">
            <v>0</v>
          </cell>
          <cell r="AW543">
            <v>243120.036864989</v>
          </cell>
          <cell r="AY543">
            <v>-35070.563993532</v>
          </cell>
        </row>
        <row r="544">
          <cell r="C544" t="str">
            <v>TODP</v>
          </cell>
        </row>
        <row r="545">
          <cell r="C545" t="str">
            <v>TODP</v>
          </cell>
        </row>
        <row r="546">
          <cell r="C546" t="str">
            <v>PSS</v>
          </cell>
        </row>
        <row r="547">
          <cell r="C547" t="str">
            <v>PSS</v>
          </cell>
        </row>
        <row r="548">
          <cell r="C548" t="str">
            <v>PSS</v>
          </cell>
        </row>
        <row r="549">
          <cell r="C549" t="str">
            <v>PSS</v>
          </cell>
        </row>
        <row r="550">
          <cell r="C550" t="str">
            <v>PSS</v>
          </cell>
        </row>
        <row r="551">
          <cell r="C551" t="str">
            <v>PSP</v>
          </cell>
        </row>
        <row r="552">
          <cell r="C552" t="str">
            <v>PSP</v>
          </cell>
        </row>
        <row r="553">
          <cell r="C553" t="str">
            <v>PSP</v>
          </cell>
        </row>
        <row r="554">
          <cell r="C554" t="str">
            <v>PSP</v>
          </cell>
        </row>
        <row r="555">
          <cell r="C555" t="str">
            <v>PSP</v>
          </cell>
        </row>
        <row r="556">
          <cell r="C556" t="str">
            <v>TODS</v>
          </cell>
        </row>
        <row r="557">
          <cell r="C557" t="str">
            <v>TODS</v>
          </cell>
        </row>
        <row r="558">
          <cell r="C558" t="str">
            <v>TODS</v>
          </cell>
        </row>
        <row r="559">
          <cell r="C559" t="str">
            <v>TODS</v>
          </cell>
        </row>
        <row r="560">
          <cell r="C560" t="str">
            <v>TODP</v>
          </cell>
        </row>
        <row r="561">
          <cell r="C561" t="str">
            <v>TODP</v>
          </cell>
        </row>
        <row r="562">
          <cell r="C562" t="str">
            <v>TODP</v>
          </cell>
        </row>
        <row r="563">
          <cell r="C563" t="str">
            <v>TODP</v>
          </cell>
        </row>
        <row r="564">
          <cell r="C564" t="str">
            <v>TODP</v>
          </cell>
        </row>
        <row r="565">
          <cell r="C565" t="str">
            <v>TODP</v>
          </cell>
        </row>
        <row r="566">
          <cell r="C566" t="str">
            <v>TODP</v>
          </cell>
        </row>
        <row r="567">
          <cell r="C567" t="str">
            <v>RTS</v>
          </cell>
          <cell r="AU567">
            <v>-97897.426210318998</v>
          </cell>
          <cell r="AV567">
            <v>0</v>
          </cell>
          <cell r="AW567">
            <v>170365.71520033199</v>
          </cell>
          <cell r="AY567">
            <v>-19079.411710587501</v>
          </cell>
        </row>
        <row r="568">
          <cell r="C568" t="str">
            <v>RTS</v>
          </cell>
        </row>
        <row r="569">
          <cell r="C569" t="str">
            <v>RTS</v>
          </cell>
        </row>
        <row r="570">
          <cell r="C570" t="str">
            <v>RTS</v>
          </cell>
        </row>
        <row r="571">
          <cell r="C571" t="str">
            <v>RTS</v>
          </cell>
        </row>
        <row r="572">
          <cell r="C572" t="str">
            <v>FLSP</v>
          </cell>
        </row>
        <row r="573">
          <cell r="C573" t="str">
            <v>FLSP</v>
          </cell>
        </row>
        <row r="574">
          <cell r="C574" t="str">
            <v>FLST</v>
          </cell>
        </row>
        <row r="575">
          <cell r="C575" t="str">
            <v>FLST</v>
          </cell>
        </row>
        <row r="576">
          <cell r="C576" t="str">
            <v>LE</v>
          </cell>
        </row>
        <row r="577">
          <cell r="C577" t="str">
            <v>LE</v>
          </cell>
          <cell r="AU577">
            <v>-433.43243588391999</v>
          </cell>
          <cell r="AV577">
            <v>0</v>
          </cell>
          <cell r="AW577">
            <v>2366.2525636589698</v>
          </cell>
          <cell r="AY577">
            <v>-84.472454619858794</v>
          </cell>
        </row>
        <row r="578">
          <cell r="C578" t="str">
            <v>LE</v>
          </cell>
        </row>
        <row r="579">
          <cell r="C579" t="str">
            <v>TE</v>
          </cell>
          <cell r="AU579">
            <v>-345.647492202595</v>
          </cell>
          <cell r="AV579">
            <v>0</v>
          </cell>
          <cell r="AW579">
            <v>2049.9646722524499</v>
          </cell>
          <cell r="AY579">
            <v>-67.363883462038004</v>
          </cell>
        </row>
        <row r="580">
          <cell r="C580" t="str">
            <v>TE</v>
          </cell>
        </row>
        <row r="581">
          <cell r="C581" t="str">
            <v>TE</v>
          </cell>
        </row>
        <row r="582">
          <cell r="C582" t="str">
            <v>TE</v>
          </cell>
        </row>
        <row r="583">
          <cell r="C583" t="str">
            <v>TE</v>
          </cell>
        </row>
        <row r="584">
          <cell r="C584" t="str">
            <v>TE</v>
          </cell>
        </row>
        <row r="585">
          <cell r="C585" t="str">
            <v>FK</v>
          </cell>
        </row>
        <row r="586">
          <cell r="C586" t="str">
            <v>LWC</v>
          </cell>
          <cell r="AU586">
            <v>-5515.0028134304503</v>
          </cell>
          <cell r="AV586">
            <v>0</v>
          </cell>
          <cell r="AW586">
            <v>7854.1134775403898</v>
          </cell>
          <cell r="AY586">
            <v>-1074.8291690164599</v>
          </cell>
        </row>
        <row r="587">
          <cell r="C587" t="str">
            <v>RTODE</v>
          </cell>
          <cell r="AU587">
            <v>-158.11487156216961</v>
          </cell>
          <cell r="AV587">
            <v>121.49760290288239</v>
          </cell>
          <cell r="AW587">
            <v>438.48642122137801</v>
          </cell>
          <cell r="AY587">
            <v>-30.815301779438638</v>
          </cell>
        </row>
        <row r="588">
          <cell r="C588" t="str">
            <v>RTODD</v>
          </cell>
          <cell r="AU588">
            <v>0</v>
          </cell>
          <cell r="AV588">
            <v>0</v>
          </cell>
          <cell r="AW588">
            <v>0</v>
          </cell>
          <cell r="AY588">
            <v>0</v>
          </cell>
        </row>
        <row r="589">
          <cell r="C589" t="str">
            <v>RTODE</v>
          </cell>
        </row>
        <row r="590">
          <cell r="C590" t="str">
            <v>RTODD</v>
          </cell>
        </row>
        <row r="591">
          <cell r="C591" t="str">
            <v>RTODE</v>
          </cell>
        </row>
        <row r="592">
          <cell r="C592" t="str">
            <v>RTODD</v>
          </cell>
        </row>
        <row r="593">
          <cell r="C593" t="str">
            <v>RTODE</v>
          </cell>
        </row>
        <row r="594">
          <cell r="C594" t="str">
            <v>RTODD</v>
          </cell>
        </row>
        <row r="595">
          <cell r="C595" t="str">
            <v>PSP</v>
          </cell>
        </row>
        <row r="596">
          <cell r="C596" t="str">
            <v>PSP</v>
          </cell>
        </row>
        <row r="597">
          <cell r="C597" t="str">
            <v>CSR</v>
          </cell>
        </row>
        <row r="598">
          <cell r="C598" t="str">
            <v>CSR</v>
          </cell>
        </row>
        <row r="599">
          <cell r="C599" t="str">
            <v>CSR</v>
          </cell>
        </row>
        <row r="600">
          <cell r="C600" t="str">
            <v>CSR</v>
          </cell>
        </row>
        <row r="601">
          <cell r="C601" t="str">
            <v>CSR</v>
          </cell>
        </row>
        <row r="602">
          <cell r="C602" t="str">
            <v>CSR</v>
          </cell>
        </row>
        <row r="603">
          <cell r="C603" t="str">
            <v>CSR</v>
          </cell>
        </row>
        <row r="604">
          <cell r="C604" t="str">
            <v>CSR</v>
          </cell>
        </row>
        <row r="605">
          <cell r="C605" t="str">
            <v>GSS</v>
          </cell>
        </row>
        <row r="606">
          <cell r="C606" t="str">
            <v>GSS</v>
          </cell>
        </row>
        <row r="607">
          <cell r="C607" t="str">
            <v>GS3</v>
          </cell>
        </row>
        <row r="608">
          <cell r="C608" t="str">
            <v>GS3</v>
          </cell>
        </row>
        <row r="609">
          <cell r="C609" t="str">
            <v>TODS</v>
          </cell>
        </row>
        <row r="610">
          <cell r="C610" t="str">
            <v>RTS</v>
          </cell>
        </row>
        <row r="611">
          <cell r="C611" t="str">
            <v>SQF</v>
          </cell>
        </row>
        <row r="612">
          <cell r="C612" t="str">
            <v>SQF</v>
          </cell>
        </row>
        <row r="613">
          <cell r="C613" t="str">
            <v>EVC</v>
          </cell>
          <cell r="AU613">
            <v>0</v>
          </cell>
          <cell r="AV613">
            <v>0</v>
          </cell>
          <cell r="AW613">
            <v>0</v>
          </cell>
          <cell r="AY613">
            <v>0</v>
          </cell>
        </row>
        <row r="614">
          <cell r="C614" t="str">
            <v>EVSE</v>
          </cell>
        </row>
        <row r="615">
          <cell r="C615" t="str">
            <v>EVSE</v>
          </cell>
        </row>
        <row r="616">
          <cell r="C616" t="str">
            <v>OSLP</v>
          </cell>
        </row>
        <row r="617">
          <cell r="C617" t="str">
            <v>OSLP</v>
          </cell>
        </row>
        <row r="618">
          <cell r="C618" t="str">
            <v>OSLS</v>
          </cell>
        </row>
        <row r="619">
          <cell r="C619" t="str">
            <v>OSLS</v>
          </cell>
          <cell r="AU619">
            <v>-0.33141407842412901</v>
          </cell>
          <cell r="AV619">
            <v>0.103346541431935</v>
          </cell>
          <cell r="AW619">
            <v>0.35849190068211301</v>
          </cell>
          <cell r="AY619">
            <v>-6.4589906943563702E-2</v>
          </cell>
        </row>
        <row r="620">
          <cell r="C620" t="str">
            <v>GS3</v>
          </cell>
        </row>
        <row r="621">
          <cell r="C621" t="str">
            <v>PSP Special</v>
          </cell>
        </row>
        <row r="622">
          <cell r="C622" t="str">
            <v>RS</v>
          </cell>
        </row>
        <row r="623">
          <cell r="C623" t="str">
            <v>GSS</v>
          </cell>
        </row>
        <row r="624">
          <cell r="C624" t="str">
            <v>RS</v>
          </cell>
          <cell r="AU624">
            <v>-246085.94412302485</v>
          </cell>
          <cell r="AV624">
            <v>355395.491860707</v>
          </cell>
          <cell r="AW624">
            <v>1229540.67970754</v>
          </cell>
          <cell r="AY624">
            <v>-110101.83672859984</v>
          </cell>
        </row>
        <row r="625">
          <cell r="C625" t="str">
            <v>RS</v>
          </cell>
        </row>
        <row r="626">
          <cell r="C626" t="str">
            <v>VFD</v>
          </cell>
        </row>
        <row r="627">
          <cell r="C627" t="str">
            <v>GSS</v>
          </cell>
        </row>
        <row r="628">
          <cell r="C628" t="str">
            <v>GSS</v>
          </cell>
          <cell r="AU628">
            <v>-21146.026713760257</v>
          </cell>
          <cell r="AV628">
            <v>91464.7007170367</v>
          </cell>
          <cell r="AW628">
            <v>270139.517911984</v>
          </cell>
          <cell r="AY628">
            <v>-9460.9888792881065</v>
          </cell>
        </row>
        <row r="629">
          <cell r="C629" t="str">
            <v>GSS</v>
          </cell>
        </row>
        <row r="630">
          <cell r="C630" t="str">
            <v>GSS</v>
          </cell>
        </row>
        <row r="631">
          <cell r="C631" t="str">
            <v>GSS</v>
          </cell>
        </row>
        <row r="632">
          <cell r="C632" t="str">
            <v>GS3</v>
          </cell>
        </row>
        <row r="633">
          <cell r="C633" t="str">
            <v>GS3</v>
          </cell>
        </row>
        <row r="634">
          <cell r="C634" t="str">
            <v>GS3</v>
          </cell>
          <cell r="AU634">
            <v>-46479.495415461897</v>
          </cell>
          <cell r="AV634">
            <v>214634.66195462999</v>
          </cell>
          <cell r="AW634">
            <v>642446.38877243595</v>
          </cell>
          <cell r="AY634">
            <v>-20795.490102850199</v>
          </cell>
        </row>
        <row r="635">
          <cell r="C635" t="str">
            <v>GS3</v>
          </cell>
        </row>
        <row r="636">
          <cell r="C636" t="str">
            <v>GS3</v>
          </cell>
        </row>
        <row r="637">
          <cell r="C637" t="str">
            <v>PSS</v>
          </cell>
        </row>
        <row r="638">
          <cell r="C638" t="str">
            <v>PSS</v>
          </cell>
          <cell r="AU638">
            <v>-84487.196088262936</v>
          </cell>
          <cell r="AV638">
            <v>53185.8843951401</v>
          </cell>
          <cell r="AW638">
            <v>165470.12117670701</v>
          </cell>
          <cell r="AY638">
            <v>-37800.596464447983</v>
          </cell>
        </row>
        <row r="639">
          <cell r="C639" t="str">
            <v>PSS</v>
          </cell>
        </row>
        <row r="640">
          <cell r="C640" t="str">
            <v>PSP</v>
          </cell>
        </row>
        <row r="641">
          <cell r="C641" t="str">
            <v>PSP</v>
          </cell>
          <cell r="AU641">
            <v>-5456.1218627056896</v>
          </cell>
          <cell r="AV641">
            <v>3290.1593340691702</v>
          </cell>
          <cell r="AW641">
            <v>9046.0220189546908</v>
          </cell>
          <cell r="AY641">
            <v>-2441.1351109051898</v>
          </cell>
        </row>
        <row r="642">
          <cell r="C642" t="str">
            <v>PSS</v>
          </cell>
        </row>
        <row r="643">
          <cell r="C643" t="str">
            <v>PSS</v>
          </cell>
        </row>
        <row r="644">
          <cell r="C644" t="str">
            <v>PSP</v>
          </cell>
        </row>
        <row r="645">
          <cell r="C645" t="str">
            <v>TODS</v>
          </cell>
          <cell r="AU645">
            <v>-71440.145402539085</v>
          </cell>
          <cell r="AV645">
            <v>19368.873160385301</v>
          </cell>
          <cell r="AW645">
            <v>67161.045475748499</v>
          </cell>
          <cell r="AY645">
            <v>-31963.18771073559</v>
          </cell>
        </row>
        <row r="646">
          <cell r="C646" t="str">
            <v>TODP</v>
          </cell>
          <cell r="AU646">
            <v>-109391.623740526</v>
          </cell>
          <cell r="AV646">
            <v>0</v>
          </cell>
          <cell r="AW646">
            <v>126350.173215323</v>
          </cell>
          <cell r="AY646">
            <v>-48943.139517691197</v>
          </cell>
        </row>
        <row r="647">
          <cell r="C647" t="str">
            <v>TODP</v>
          </cell>
        </row>
        <row r="648">
          <cell r="C648" t="str">
            <v>TODP</v>
          </cell>
        </row>
        <row r="649">
          <cell r="C649" t="str">
            <v>PSS</v>
          </cell>
        </row>
        <row r="650">
          <cell r="C650" t="str">
            <v>PSS</v>
          </cell>
        </row>
        <row r="651">
          <cell r="C651" t="str">
            <v>PSS</v>
          </cell>
        </row>
        <row r="652">
          <cell r="C652" t="str">
            <v>PSS</v>
          </cell>
        </row>
        <row r="653">
          <cell r="C653" t="str">
            <v>PSS</v>
          </cell>
        </row>
        <row r="654">
          <cell r="C654" t="str">
            <v>PSP</v>
          </cell>
        </row>
        <row r="655">
          <cell r="C655" t="str">
            <v>PSP</v>
          </cell>
        </row>
        <row r="656">
          <cell r="C656" t="str">
            <v>PSP</v>
          </cell>
        </row>
        <row r="657">
          <cell r="C657" t="str">
            <v>PSP</v>
          </cell>
        </row>
        <row r="658">
          <cell r="C658" t="str">
            <v>PSP</v>
          </cell>
        </row>
        <row r="659">
          <cell r="C659" t="str">
            <v>TODS</v>
          </cell>
        </row>
        <row r="660">
          <cell r="C660" t="str">
            <v>TODS</v>
          </cell>
        </row>
        <row r="661">
          <cell r="C661" t="str">
            <v>TODS</v>
          </cell>
        </row>
        <row r="662">
          <cell r="C662" t="str">
            <v>TODS</v>
          </cell>
        </row>
        <row r="663">
          <cell r="C663" t="str">
            <v>TODP</v>
          </cell>
        </row>
        <row r="664">
          <cell r="C664" t="str">
            <v>TODP</v>
          </cell>
        </row>
        <row r="665">
          <cell r="C665" t="str">
            <v>TODP</v>
          </cell>
        </row>
        <row r="666">
          <cell r="C666" t="str">
            <v>TODP</v>
          </cell>
        </row>
        <row r="667">
          <cell r="C667" t="str">
            <v>TODP</v>
          </cell>
        </row>
        <row r="668">
          <cell r="C668" t="str">
            <v>TODP</v>
          </cell>
        </row>
        <row r="669">
          <cell r="C669" t="str">
            <v>TODP</v>
          </cell>
        </row>
        <row r="670">
          <cell r="C670" t="str">
            <v>RTS</v>
          </cell>
          <cell r="AU670">
            <v>-58121.430469905201</v>
          </cell>
          <cell r="AV670">
            <v>0</v>
          </cell>
          <cell r="AW670">
            <v>81028.241352106299</v>
          </cell>
          <cell r="AY670">
            <v>-26004.233077330999</v>
          </cell>
        </row>
        <row r="671">
          <cell r="C671" t="str">
            <v>RTS</v>
          </cell>
        </row>
        <row r="672">
          <cell r="C672" t="str">
            <v>RTS</v>
          </cell>
        </row>
        <row r="673">
          <cell r="C673" t="str">
            <v>RTS</v>
          </cell>
        </row>
        <row r="674">
          <cell r="C674" t="str">
            <v>RTS</v>
          </cell>
        </row>
        <row r="675">
          <cell r="C675" t="str">
            <v>FLSP</v>
          </cell>
        </row>
        <row r="676">
          <cell r="C676" t="str">
            <v>FLSP</v>
          </cell>
        </row>
        <row r="677">
          <cell r="C677" t="str">
            <v>FLST</v>
          </cell>
        </row>
        <row r="678">
          <cell r="C678" t="str">
            <v>FLST</v>
          </cell>
        </row>
        <row r="679">
          <cell r="C679" t="str">
            <v>LE</v>
          </cell>
        </row>
        <row r="680">
          <cell r="C680" t="str">
            <v>LE</v>
          </cell>
          <cell r="AU680">
            <v>-233.061811693332</v>
          </cell>
          <cell r="AV680">
            <v>0</v>
          </cell>
          <cell r="AW680">
            <v>1412.7581597291</v>
          </cell>
          <cell r="AY680">
            <v>-104.274681880663</v>
          </cell>
        </row>
        <row r="681">
          <cell r="C681" t="str">
            <v>LE</v>
          </cell>
        </row>
        <row r="682">
          <cell r="C682" t="str">
            <v>TE</v>
          </cell>
          <cell r="AU682">
            <v>-197.835347381942</v>
          </cell>
          <cell r="AV682">
            <v>0</v>
          </cell>
          <cell r="AW682">
            <v>1363.71218924339</v>
          </cell>
          <cell r="AY682">
            <v>-88.513934407010098</v>
          </cell>
        </row>
        <row r="683">
          <cell r="C683" t="str">
            <v>TE</v>
          </cell>
        </row>
        <row r="684">
          <cell r="C684" t="str">
            <v>TE</v>
          </cell>
        </row>
        <row r="685">
          <cell r="C685" t="str">
            <v>TE</v>
          </cell>
        </row>
        <row r="686">
          <cell r="C686" t="str">
            <v>TE</v>
          </cell>
        </row>
        <row r="687">
          <cell r="C687" t="str">
            <v>TE</v>
          </cell>
        </row>
        <row r="688">
          <cell r="C688" t="str">
            <v>FK</v>
          </cell>
        </row>
        <row r="689">
          <cell r="C689" t="str">
            <v>LWC</v>
          </cell>
          <cell r="AU689">
            <v>-3461.77317475168</v>
          </cell>
          <cell r="AV689">
            <v>0</v>
          </cell>
          <cell r="AW689">
            <v>4959.2435536719704</v>
          </cell>
          <cell r="AY689">
            <v>-1548.8393139894699</v>
          </cell>
        </row>
        <row r="690">
          <cell r="C690" t="str">
            <v>RTODE</v>
          </cell>
          <cell r="AU690">
            <v>-108.41727330262401</v>
          </cell>
          <cell r="AV690">
            <v>137.3819961403189</v>
          </cell>
          <cell r="AW690">
            <v>475.70143273499099</v>
          </cell>
          <cell r="AY690">
            <v>-48.507203311693189</v>
          </cell>
        </row>
        <row r="691">
          <cell r="C691" t="str">
            <v>RTODD</v>
          </cell>
          <cell r="AU691">
            <v>0</v>
          </cell>
          <cell r="AV691">
            <v>0</v>
          </cell>
          <cell r="AW691">
            <v>0</v>
          </cell>
          <cell r="AY691">
            <v>0</v>
          </cell>
        </row>
        <row r="692">
          <cell r="C692" t="str">
            <v>RTODE</v>
          </cell>
        </row>
        <row r="693">
          <cell r="C693" t="str">
            <v>RTODD</v>
          </cell>
        </row>
        <row r="694">
          <cell r="C694" t="str">
            <v>RTODE</v>
          </cell>
        </row>
        <row r="695">
          <cell r="C695" t="str">
            <v>RTODD</v>
          </cell>
        </row>
        <row r="696">
          <cell r="C696" t="str">
            <v>RTODE</v>
          </cell>
        </row>
        <row r="697">
          <cell r="C697" t="str">
            <v>RTODD</v>
          </cell>
        </row>
        <row r="698">
          <cell r="C698" t="str">
            <v>PSP</v>
          </cell>
        </row>
        <row r="699">
          <cell r="C699" t="str">
            <v>PSP</v>
          </cell>
        </row>
        <row r="700">
          <cell r="C700" t="str">
            <v>CSR</v>
          </cell>
        </row>
        <row r="701">
          <cell r="C701" t="str">
            <v>CSR</v>
          </cell>
        </row>
        <row r="702">
          <cell r="C702" t="str">
            <v>CSR</v>
          </cell>
        </row>
        <row r="703">
          <cell r="C703" t="str">
            <v>CSR</v>
          </cell>
        </row>
        <row r="704">
          <cell r="C704" t="str">
            <v>CSR</v>
          </cell>
        </row>
        <row r="705">
          <cell r="C705" t="str">
            <v>CSR</v>
          </cell>
        </row>
        <row r="706">
          <cell r="C706" t="str">
            <v>CSR</v>
          </cell>
        </row>
        <row r="707">
          <cell r="C707" t="str">
            <v>CSR</v>
          </cell>
        </row>
        <row r="708">
          <cell r="C708" t="str">
            <v>GSS</v>
          </cell>
        </row>
        <row r="709">
          <cell r="C709" t="str">
            <v>GSS</v>
          </cell>
        </row>
        <row r="710">
          <cell r="C710" t="str">
            <v>GS3</v>
          </cell>
        </row>
        <row r="711">
          <cell r="C711" t="str">
            <v>GS3</v>
          </cell>
        </row>
        <row r="712">
          <cell r="C712" t="str">
            <v>TODS</v>
          </cell>
        </row>
        <row r="713">
          <cell r="C713" t="str">
            <v>RTS</v>
          </cell>
        </row>
        <row r="714">
          <cell r="C714" t="str">
            <v>SQF</v>
          </cell>
        </row>
        <row r="715">
          <cell r="C715" t="str">
            <v>SQF</v>
          </cell>
        </row>
        <row r="716">
          <cell r="C716" t="str">
            <v>EVC</v>
          </cell>
          <cell r="AU716">
            <v>0</v>
          </cell>
          <cell r="AV716">
            <v>0</v>
          </cell>
          <cell r="AW716">
            <v>0</v>
          </cell>
          <cell r="AY716">
            <v>0</v>
          </cell>
        </row>
        <row r="717">
          <cell r="C717" t="str">
            <v>EVSE</v>
          </cell>
        </row>
        <row r="718">
          <cell r="C718" t="str">
            <v>EVSE</v>
          </cell>
        </row>
        <row r="719">
          <cell r="C719" t="str">
            <v>OSLP</v>
          </cell>
        </row>
        <row r="720">
          <cell r="C720" t="str">
            <v>OSLP</v>
          </cell>
        </row>
        <row r="721">
          <cell r="C721" t="str">
            <v>OSLS</v>
          </cell>
        </row>
        <row r="722">
          <cell r="C722" t="str">
            <v>OSLS</v>
          </cell>
          <cell r="AU722">
            <v>-0.104110816232739</v>
          </cell>
          <cell r="AV722">
            <v>5.4245124488947097E-2</v>
          </cell>
          <cell r="AW722">
            <v>0.161666947212152</v>
          </cell>
          <cell r="AY722">
            <v>-4.65804421759572E-2</v>
          </cell>
        </row>
        <row r="723">
          <cell r="C723" t="str">
            <v>GS3</v>
          </cell>
        </row>
        <row r="724">
          <cell r="C724" t="str">
            <v>PSP Special</v>
          </cell>
        </row>
        <row r="725">
          <cell r="C725" t="str">
            <v>RS</v>
          </cell>
        </row>
        <row r="726">
          <cell r="C726" t="str">
            <v>GSS</v>
          </cell>
        </row>
        <row r="727">
          <cell r="C727" t="str">
            <v>RS</v>
          </cell>
          <cell r="AU727">
            <v>-200193.48552892002</v>
          </cell>
          <cell r="AV727">
            <v>354973.79633848101</v>
          </cell>
          <cell r="AW727">
            <v>1609839.6264637201</v>
          </cell>
          <cell r="AY727">
            <v>-47141.106153424087</v>
          </cell>
        </row>
        <row r="728">
          <cell r="C728" t="str">
            <v>RS</v>
          </cell>
        </row>
        <row r="729">
          <cell r="C729" t="str">
            <v>VFD</v>
          </cell>
        </row>
        <row r="730">
          <cell r="C730" t="str">
            <v>GSS</v>
          </cell>
        </row>
        <row r="731">
          <cell r="C731" t="str">
            <v>GSS</v>
          </cell>
          <cell r="AU731">
            <v>-18246.815937070201</v>
          </cell>
          <cell r="AV731">
            <v>91043.0148356227</v>
          </cell>
          <cell r="AW731">
            <v>370365.15278339398</v>
          </cell>
          <cell r="AY731">
            <v>-4296.7186708338713</v>
          </cell>
        </row>
        <row r="732">
          <cell r="C732" t="str">
            <v>GSS</v>
          </cell>
        </row>
        <row r="733">
          <cell r="C733" t="str">
            <v>GSS</v>
          </cell>
        </row>
        <row r="734">
          <cell r="C734" t="str">
            <v>GSS</v>
          </cell>
        </row>
        <row r="735">
          <cell r="C735" t="str">
            <v>GS3</v>
          </cell>
        </row>
        <row r="736">
          <cell r="C736" t="str">
            <v>GS3</v>
          </cell>
        </row>
        <row r="737">
          <cell r="C737" t="str">
            <v>GS3</v>
          </cell>
          <cell r="AU737">
            <v>-40268.235694783703</v>
          </cell>
          <cell r="AV737">
            <v>214406.45878933201</v>
          </cell>
          <cell r="AW737">
            <v>849228.13662793697</v>
          </cell>
          <cell r="AY737">
            <v>-9482.2724549879294</v>
          </cell>
        </row>
        <row r="738">
          <cell r="C738" t="str">
            <v>GS3</v>
          </cell>
        </row>
        <row r="739">
          <cell r="C739" t="str">
            <v>GS3</v>
          </cell>
        </row>
        <row r="740">
          <cell r="C740" t="str">
            <v>PSS</v>
          </cell>
        </row>
        <row r="741">
          <cell r="C741" t="str">
            <v>PSS</v>
          </cell>
          <cell r="AU741">
            <v>-73098.412323179145</v>
          </cell>
          <cell r="AV741">
            <v>53034.822331078904</v>
          </cell>
          <cell r="AW741">
            <v>207001.932559604</v>
          </cell>
          <cell r="AY741">
            <v>-17213.047696679194</v>
          </cell>
        </row>
        <row r="742">
          <cell r="C742" t="str">
            <v>PSS</v>
          </cell>
        </row>
        <row r="743">
          <cell r="C743" t="str">
            <v>PSP</v>
          </cell>
        </row>
        <row r="744">
          <cell r="C744" t="str">
            <v>PSP</v>
          </cell>
          <cell r="AU744">
            <v>-4874.4257089436496</v>
          </cell>
          <cell r="AV744">
            <v>3389.1875018707501</v>
          </cell>
          <cell r="AW744">
            <v>11670.914731232</v>
          </cell>
          <cell r="AY744">
            <v>-1147.8186674016299</v>
          </cell>
        </row>
        <row r="745">
          <cell r="C745" t="str">
            <v>PSS</v>
          </cell>
        </row>
        <row r="746">
          <cell r="C746" t="str">
            <v>PSS</v>
          </cell>
        </row>
        <row r="747">
          <cell r="C747" t="str">
            <v>PSP</v>
          </cell>
        </row>
        <row r="748">
          <cell r="C748" t="str">
            <v>TODS</v>
          </cell>
          <cell r="AU748">
            <v>-63208.365850754446</v>
          </cell>
          <cell r="AV748">
            <v>19730.537828020599</v>
          </cell>
          <cell r="AW748">
            <v>79701.303096156596</v>
          </cell>
          <cell r="AY748">
            <v>-14884.162071919267</v>
          </cell>
        </row>
        <row r="749">
          <cell r="C749" t="str">
            <v>TODP</v>
          </cell>
          <cell r="AU749">
            <v>-96183.861910309497</v>
          </cell>
          <cell r="AV749">
            <v>0</v>
          </cell>
          <cell r="AW749">
            <v>131115.74670370299</v>
          </cell>
          <cell r="AY749">
            <v>-22649.156802383401</v>
          </cell>
        </row>
        <row r="750">
          <cell r="C750" t="str">
            <v>TODP</v>
          </cell>
        </row>
        <row r="751">
          <cell r="C751" t="str">
            <v>TODP</v>
          </cell>
        </row>
        <row r="752">
          <cell r="C752" t="str">
            <v>PSS</v>
          </cell>
        </row>
        <row r="753">
          <cell r="C753" t="str">
            <v>PSS</v>
          </cell>
        </row>
        <row r="754">
          <cell r="C754" t="str">
            <v>PSS</v>
          </cell>
        </row>
        <row r="755">
          <cell r="C755" t="str">
            <v>PSS</v>
          </cell>
        </row>
        <row r="756">
          <cell r="C756" t="str">
            <v>PSS</v>
          </cell>
        </row>
        <row r="757">
          <cell r="C757" t="str">
            <v>PSP</v>
          </cell>
        </row>
        <row r="758">
          <cell r="C758" t="str">
            <v>PSP</v>
          </cell>
        </row>
        <row r="759">
          <cell r="C759" t="str">
            <v>PSP</v>
          </cell>
        </row>
        <row r="760">
          <cell r="C760" t="str">
            <v>PSP</v>
          </cell>
        </row>
        <row r="761">
          <cell r="C761" t="str">
            <v>PSP</v>
          </cell>
        </row>
        <row r="762">
          <cell r="C762" t="str">
            <v>TODS</v>
          </cell>
        </row>
        <row r="763">
          <cell r="C763" t="str">
            <v>TODS</v>
          </cell>
        </row>
        <row r="764">
          <cell r="C764" t="str">
            <v>TODS</v>
          </cell>
        </row>
        <row r="765">
          <cell r="C765" t="str">
            <v>TODS</v>
          </cell>
        </row>
        <row r="766">
          <cell r="C766" t="str">
            <v>TODP</v>
          </cell>
        </row>
        <row r="767">
          <cell r="C767" t="str">
            <v>TODP</v>
          </cell>
        </row>
        <row r="768">
          <cell r="C768" t="str">
            <v>TODP</v>
          </cell>
        </row>
        <row r="769">
          <cell r="C769" t="str">
            <v>TODP</v>
          </cell>
        </row>
        <row r="770">
          <cell r="C770" t="str">
            <v>TODP</v>
          </cell>
        </row>
        <row r="771">
          <cell r="C771" t="str">
            <v>TODP</v>
          </cell>
        </row>
        <row r="772">
          <cell r="C772" t="str">
            <v>TODP</v>
          </cell>
        </row>
        <row r="773">
          <cell r="C773" t="str">
            <v>RTS</v>
          </cell>
          <cell r="AU773">
            <v>-51098.198641263501</v>
          </cell>
          <cell r="AV773">
            <v>0</v>
          </cell>
          <cell r="AW773">
            <v>79631.228654592895</v>
          </cell>
          <cell r="AY773">
            <v>-12032.48747097</v>
          </cell>
        </row>
        <row r="774">
          <cell r="C774" t="str">
            <v>RTS</v>
          </cell>
        </row>
        <row r="775">
          <cell r="C775" t="str">
            <v>RTS</v>
          </cell>
        </row>
        <row r="776">
          <cell r="C776" t="str">
            <v>RTS</v>
          </cell>
        </row>
        <row r="777">
          <cell r="C777" t="str">
            <v>RTS</v>
          </cell>
        </row>
        <row r="778">
          <cell r="C778" t="str">
            <v>FLSP</v>
          </cell>
        </row>
        <row r="779">
          <cell r="C779" t="str">
            <v>FLSP</v>
          </cell>
        </row>
        <row r="780">
          <cell r="C780" t="str">
            <v>FLST</v>
          </cell>
        </row>
        <row r="781">
          <cell r="C781" t="str">
            <v>FLST</v>
          </cell>
        </row>
        <row r="782">
          <cell r="C782" t="str">
            <v>LE</v>
          </cell>
        </row>
        <row r="783">
          <cell r="C783" t="str">
            <v>LE</v>
          </cell>
          <cell r="AU783">
            <v>-193.105368018284</v>
          </cell>
          <cell r="AV783">
            <v>0</v>
          </cell>
          <cell r="AW783">
            <v>1515.14267329829</v>
          </cell>
          <cell r="AY783">
            <v>-45.472012380897098</v>
          </cell>
        </row>
        <row r="784">
          <cell r="C784" t="str">
            <v>LE</v>
          </cell>
        </row>
        <row r="785">
          <cell r="C785" t="str">
            <v>TE</v>
          </cell>
          <cell r="AU785">
            <v>-173.409904219418</v>
          </cell>
          <cell r="AV785">
            <v>0</v>
          </cell>
          <cell r="AW785">
            <v>1568.00571687969</v>
          </cell>
          <cell r="AY785">
            <v>-40.834169409982103</v>
          </cell>
        </row>
        <row r="786">
          <cell r="C786" t="str">
            <v>TE</v>
          </cell>
        </row>
        <row r="787">
          <cell r="C787" t="str">
            <v>TE</v>
          </cell>
        </row>
        <row r="788">
          <cell r="C788" t="str">
            <v>TE</v>
          </cell>
        </row>
        <row r="789">
          <cell r="C789" t="str">
            <v>TE</v>
          </cell>
        </row>
        <row r="790">
          <cell r="C790" t="str">
            <v>TE</v>
          </cell>
        </row>
        <row r="791">
          <cell r="C791" t="str">
            <v>FK</v>
          </cell>
        </row>
        <row r="792">
          <cell r="C792" t="str">
            <v>LWC</v>
          </cell>
          <cell r="AU792">
            <v>-3053.3258308282998</v>
          </cell>
          <cell r="AV792">
            <v>0</v>
          </cell>
          <cell r="AW792">
            <v>5482.4019787425204</v>
          </cell>
          <cell r="AY792">
            <v>-718.99021455059301</v>
          </cell>
        </row>
        <row r="793">
          <cell r="C793" t="str">
            <v>RTODE</v>
          </cell>
          <cell r="AU793">
            <v>-88.866766690239288</v>
          </cell>
          <cell r="AV793">
            <v>138.51785342595701</v>
          </cell>
          <cell r="AW793">
            <v>628.85749976344403</v>
          </cell>
          <cell r="AY793">
            <v>-20.926143880196101</v>
          </cell>
        </row>
        <row r="794">
          <cell r="C794" t="str">
            <v>RTODD</v>
          </cell>
          <cell r="AU794">
            <v>0</v>
          </cell>
          <cell r="AV794">
            <v>0</v>
          </cell>
          <cell r="AW794">
            <v>0</v>
          </cell>
          <cell r="AY794">
            <v>0</v>
          </cell>
        </row>
        <row r="795">
          <cell r="C795" t="str">
            <v>RTODE</v>
          </cell>
        </row>
        <row r="796">
          <cell r="C796" t="str">
            <v>RTODD</v>
          </cell>
        </row>
        <row r="797">
          <cell r="C797" t="str">
            <v>RTODE</v>
          </cell>
        </row>
        <row r="798">
          <cell r="C798" t="str">
            <v>RTODD</v>
          </cell>
        </row>
        <row r="799">
          <cell r="C799" t="str">
            <v>RTODE</v>
          </cell>
        </row>
        <row r="800">
          <cell r="C800" t="str">
            <v>RTODD</v>
          </cell>
        </row>
        <row r="801">
          <cell r="C801" t="str">
            <v>PSP</v>
          </cell>
        </row>
        <row r="802">
          <cell r="C802" t="str">
            <v>PSP</v>
          </cell>
        </row>
        <row r="803">
          <cell r="C803" t="str">
            <v>CSR</v>
          </cell>
        </row>
        <row r="804">
          <cell r="C804" t="str">
            <v>CSR</v>
          </cell>
        </row>
        <row r="805">
          <cell r="C805" t="str">
            <v>CSR</v>
          </cell>
        </row>
        <row r="806">
          <cell r="C806" t="str">
            <v>CSR</v>
          </cell>
        </row>
        <row r="807">
          <cell r="C807" t="str">
            <v>CSR</v>
          </cell>
        </row>
        <row r="808">
          <cell r="C808" t="str">
            <v>CSR</v>
          </cell>
        </row>
        <row r="809">
          <cell r="C809" t="str">
            <v>CSR</v>
          </cell>
        </row>
        <row r="810">
          <cell r="C810" t="str">
            <v>CSR</v>
          </cell>
        </row>
        <row r="811">
          <cell r="C811" t="str">
            <v>GSS</v>
          </cell>
        </row>
        <row r="812">
          <cell r="C812" t="str">
            <v>GSS</v>
          </cell>
        </row>
        <row r="813">
          <cell r="C813" t="str">
            <v>GS3</v>
          </cell>
        </row>
        <row r="814">
          <cell r="C814" t="str">
            <v>GS3</v>
          </cell>
        </row>
        <row r="815">
          <cell r="C815" t="str">
            <v>TODS</v>
          </cell>
        </row>
        <row r="816">
          <cell r="C816" t="str">
            <v>RTS</v>
          </cell>
        </row>
        <row r="817">
          <cell r="C817" t="str">
            <v>SQF</v>
          </cell>
        </row>
        <row r="818">
          <cell r="C818" t="str">
            <v>SQF</v>
          </cell>
        </row>
        <row r="819">
          <cell r="C819" t="str">
            <v>EVC</v>
          </cell>
          <cell r="AU819">
            <v>0</v>
          </cell>
          <cell r="AV819">
            <v>0</v>
          </cell>
          <cell r="AW819">
            <v>0</v>
          </cell>
          <cell r="AY819">
            <v>0</v>
          </cell>
        </row>
        <row r="820">
          <cell r="C820" t="str">
            <v>EVSE</v>
          </cell>
        </row>
        <row r="821">
          <cell r="C821" t="str">
            <v>EVSE</v>
          </cell>
        </row>
        <row r="822">
          <cell r="C822" t="str">
            <v>OSLP</v>
          </cell>
        </row>
        <row r="823">
          <cell r="C823" t="str">
            <v>OSLP</v>
          </cell>
        </row>
        <row r="824">
          <cell r="C824" t="str">
            <v>OSLS</v>
          </cell>
        </row>
        <row r="825">
          <cell r="C825" t="str">
            <v>OSLS</v>
          </cell>
          <cell r="AU825">
            <v>-9.4182000539270894E-2</v>
          </cell>
          <cell r="AV825">
            <v>5.6603140891628503E-2</v>
          </cell>
          <cell r="AW825">
            <v>0.236815353870128</v>
          </cell>
          <cell r="AY825">
            <v>-2.2177763044753201E-2</v>
          </cell>
        </row>
        <row r="826">
          <cell r="C826" t="str">
            <v>GS3</v>
          </cell>
        </row>
        <row r="827">
          <cell r="C827" t="str">
            <v>PSP Special</v>
          </cell>
        </row>
        <row r="828">
          <cell r="C828" t="str">
            <v>RS</v>
          </cell>
        </row>
        <row r="829">
          <cell r="C829" t="str">
            <v>GSS</v>
          </cell>
        </row>
        <row r="830">
          <cell r="C830" t="str">
            <v>RS</v>
          </cell>
          <cell r="AU830">
            <v>-414421.91973347816</v>
          </cell>
          <cell r="AV830">
            <v>357024.14882335602</v>
          </cell>
          <cell r="AW830">
            <v>1202694.2349854801</v>
          </cell>
          <cell r="AY830">
            <v>-49470.398790450454</v>
          </cell>
        </row>
        <row r="831">
          <cell r="C831" t="str">
            <v>RS</v>
          </cell>
        </row>
        <row r="832">
          <cell r="C832" t="str">
            <v>VFD</v>
          </cell>
        </row>
        <row r="833">
          <cell r="C833" t="str">
            <v>GSS</v>
          </cell>
        </row>
        <row r="834">
          <cell r="C834" t="str">
            <v>GSS</v>
          </cell>
          <cell r="AU834">
            <v>-41277.777989808215</v>
          </cell>
          <cell r="AV834">
            <v>90267.524088707301</v>
          </cell>
          <cell r="AW834">
            <v>368581.25187723798</v>
          </cell>
          <cell r="AY834">
            <v>-4927.4134429297319</v>
          </cell>
        </row>
        <row r="835">
          <cell r="C835" t="str">
            <v>GSS</v>
          </cell>
        </row>
        <row r="836">
          <cell r="C836" t="str">
            <v>GSS</v>
          </cell>
        </row>
        <row r="837">
          <cell r="C837" t="str">
            <v>GSS</v>
          </cell>
        </row>
        <row r="838">
          <cell r="C838" t="str">
            <v>GS3</v>
          </cell>
        </row>
        <row r="839">
          <cell r="C839" t="str">
            <v>GS3</v>
          </cell>
        </row>
        <row r="840">
          <cell r="C840" t="str">
            <v>GS3</v>
          </cell>
          <cell r="AU840">
            <v>-92121.433063383607</v>
          </cell>
          <cell r="AV840">
            <v>214699.782729514</v>
          </cell>
          <cell r="AW840">
            <v>996049.44264894002</v>
          </cell>
          <cell r="AY840">
            <v>-10996.7253511209</v>
          </cell>
        </row>
        <row r="841">
          <cell r="C841" t="str">
            <v>GS3</v>
          </cell>
        </row>
        <row r="842">
          <cell r="C842" t="str">
            <v>GS3</v>
          </cell>
        </row>
        <row r="843">
          <cell r="C843" t="str">
            <v>PSS</v>
          </cell>
        </row>
        <row r="844">
          <cell r="C844" t="str">
            <v>PSS</v>
          </cell>
          <cell r="AU844">
            <v>-173502.02360025488</v>
          </cell>
          <cell r="AV844">
            <v>55008.254672615898</v>
          </cell>
          <cell r="AW844">
            <v>302491.91895689798</v>
          </cell>
          <cell r="AY844">
            <v>-20711.294190169196</v>
          </cell>
        </row>
        <row r="845">
          <cell r="C845" t="str">
            <v>PSS</v>
          </cell>
        </row>
        <row r="846">
          <cell r="C846" t="str">
            <v>PSP</v>
          </cell>
        </row>
        <row r="847">
          <cell r="C847" t="str">
            <v>PSP</v>
          </cell>
          <cell r="AU847">
            <v>-12032.4362047346</v>
          </cell>
          <cell r="AV847">
            <v>3657.6611045709101</v>
          </cell>
          <cell r="AW847">
            <v>17588.3481953956</v>
          </cell>
          <cell r="AY847">
            <v>-1436.33671175427</v>
          </cell>
        </row>
        <row r="848">
          <cell r="C848" t="str">
            <v>PSS</v>
          </cell>
        </row>
        <row r="849">
          <cell r="C849" t="str">
            <v>PSS</v>
          </cell>
        </row>
        <row r="850">
          <cell r="C850" t="str">
            <v>PSP</v>
          </cell>
        </row>
        <row r="851">
          <cell r="C851" t="str">
            <v>TODS</v>
          </cell>
          <cell r="AU851">
            <v>-149636.35651231179</v>
          </cell>
          <cell r="AV851">
            <v>20353.092095925502</v>
          </cell>
          <cell r="AW851">
            <v>145652.8809734</v>
          </cell>
          <cell r="AY851">
            <v>-17862.400316505449</v>
          </cell>
        </row>
        <row r="852">
          <cell r="C852" t="str">
            <v>TODP</v>
          </cell>
          <cell r="AU852">
            <v>-229900.05187440099</v>
          </cell>
          <cell r="AV852">
            <v>0</v>
          </cell>
          <cell r="AW852">
            <v>332470.14569140901</v>
          </cell>
          <cell r="AY852">
            <v>-27443.643076327098</v>
          </cell>
        </row>
        <row r="853">
          <cell r="C853" t="str">
            <v>TODP</v>
          </cell>
        </row>
        <row r="854">
          <cell r="C854" t="str">
            <v>TODP</v>
          </cell>
        </row>
        <row r="855">
          <cell r="C855" t="str">
            <v>PSS</v>
          </cell>
        </row>
        <row r="856">
          <cell r="C856" t="str">
            <v>PSS</v>
          </cell>
        </row>
        <row r="857">
          <cell r="C857" t="str">
            <v>PSS</v>
          </cell>
        </row>
        <row r="858">
          <cell r="C858" t="str">
            <v>PSS</v>
          </cell>
        </row>
        <row r="859">
          <cell r="C859" t="str">
            <v>PSS</v>
          </cell>
        </row>
        <row r="860">
          <cell r="C860" t="str">
            <v>PSP</v>
          </cell>
        </row>
        <row r="861">
          <cell r="C861" t="str">
            <v>PSP</v>
          </cell>
        </row>
        <row r="862">
          <cell r="C862" t="str">
            <v>PSP</v>
          </cell>
        </row>
        <row r="863">
          <cell r="C863" t="str">
            <v>PSP</v>
          </cell>
        </row>
        <row r="864">
          <cell r="C864" t="str">
            <v>PSP</v>
          </cell>
        </row>
        <row r="865">
          <cell r="C865" t="str">
            <v>TODS</v>
          </cell>
        </row>
        <row r="866">
          <cell r="C866" t="str">
            <v>TODS</v>
          </cell>
        </row>
        <row r="867">
          <cell r="C867" t="str">
            <v>TODS</v>
          </cell>
        </row>
        <row r="868">
          <cell r="C868" t="str">
            <v>TODS</v>
          </cell>
        </row>
        <row r="869">
          <cell r="C869" t="str">
            <v>TODP</v>
          </cell>
        </row>
        <row r="870">
          <cell r="C870" t="str">
            <v>TODP</v>
          </cell>
        </row>
        <row r="871">
          <cell r="C871" t="str">
            <v>TODP</v>
          </cell>
        </row>
        <row r="872">
          <cell r="C872" t="str">
            <v>TODP</v>
          </cell>
        </row>
        <row r="873">
          <cell r="C873" t="str">
            <v>TODP</v>
          </cell>
        </row>
        <row r="874">
          <cell r="C874" t="str">
            <v>TODP</v>
          </cell>
        </row>
        <row r="875">
          <cell r="C875" t="str">
            <v>TODP</v>
          </cell>
        </row>
        <row r="876">
          <cell r="C876" t="str">
            <v>RTS</v>
          </cell>
          <cell r="AU876">
            <v>-127145.98074401201</v>
          </cell>
          <cell r="AV876">
            <v>0</v>
          </cell>
          <cell r="AW876">
            <v>237737.39564896599</v>
          </cell>
          <cell r="AY876">
            <v>-15177.6778025023</v>
          </cell>
        </row>
        <row r="877">
          <cell r="C877" t="str">
            <v>RTS</v>
          </cell>
        </row>
        <row r="878">
          <cell r="C878" t="str">
            <v>RTS</v>
          </cell>
        </row>
        <row r="879">
          <cell r="C879" t="str">
            <v>RTS</v>
          </cell>
        </row>
        <row r="880">
          <cell r="C880" t="str">
            <v>RTS</v>
          </cell>
        </row>
        <row r="881">
          <cell r="C881" t="str">
            <v>FLSP</v>
          </cell>
        </row>
        <row r="882">
          <cell r="C882" t="str">
            <v>FLSP</v>
          </cell>
        </row>
        <row r="883">
          <cell r="C883" t="str">
            <v>FLST</v>
          </cell>
        </row>
        <row r="884">
          <cell r="C884" t="str">
            <v>FLST</v>
          </cell>
        </row>
        <row r="885">
          <cell r="C885" t="str">
            <v>LE</v>
          </cell>
        </row>
        <row r="886">
          <cell r="C886" t="str">
            <v>LE</v>
          </cell>
          <cell r="AU886">
            <v>-443.02516202204703</v>
          </cell>
          <cell r="AV886">
            <v>0</v>
          </cell>
          <cell r="AW886">
            <v>2714.7228437301501</v>
          </cell>
          <cell r="AY886">
            <v>-52.884826781193198</v>
          </cell>
        </row>
        <row r="887">
          <cell r="C887" t="str">
            <v>LE</v>
          </cell>
        </row>
        <row r="888">
          <cell r="C888" t="str">
            <v>TE</v>
          </cell>
          <cell r="AU888">
            <v>-387.51407532792098</v>
          </cell>
          <cell r="AV888">
            <v>0</v>
          </cell>
          <cell r="AW888">
            <v>2585.56201038365</v>
          </cell>
          <cell r="AY888">
            <v>-46.258353939660701</v>
          </cell>
        </row>
        <row r="889">
          <cell r="C889" t="str">
            <v>TE</v>
          </cell>
        </row>
        <row r="890">
          <cell r="C890" t="str">
            <v>TE</v>
          </cell>
        </row>
        <row r="891">
          <cell r="C891" t="str">
            <v>TE</v>
          </cell>
        </row>
        <row r="892">
          <cell r="C892" t="str">
            <v>TE</v>
          </cell>
        </row>
        <row r="893">
          <cell r="C893" t="str">
            <v>TE</v>
          </cell>
        </row>
        <row r="894">
          <cell r="C894" t="str">
            <v>FK</v>
          </cell>
        </row>
        <row r="895">
          <cell r="C895" t="str">
            <v>LWC</v>
          </cell>
          <cell r="AU895">
            <v>-5868.1228757556601</v>
          </cell>
          <cell r="AV895">
            <v>0</v>
          </cell>
          <cell r="AW895">
            <v>9339.7252078105994</v>
          </cell>
          <cell r="AY895">
            <v>-700.48992341354199</v>
          </cell>
        </row>
        <row r="896">
          <cell r="C896" t="str">
            <v>RTODE</v>
          </cell>
          <cell r="AU896">
            <v>-185.47580304438125</v>
          </cell>
          <cell r="AV896">
            <v>140.69785667550062</v>
          </cell>
          <cell r="AW896">
            <v>473.498304348906</v>
          </cell>
          <cell r="AY896">
            <v>-22.140628923502714</v>
          </cell>
        </row>
        <row r="897">
          <cell r="C897" t="str">
            <v>RTODD</v>
          </cell>
          <cell r="AU897">
            <v>0</v>
          </cell>
          <cell r="AV897">
            <v>0</v>
          </cell>
          <cell r="AW897">
            <v>0</v>
          </cell>
          <cell r="AY897">
            <v>0</v>
          </cell>
        </row>
        <row r="898">
          <cell r="C898" t="str">
            <v>RTODE</v>
          </cell>
        </row>
        <row r="899">
          <cell r="C899" t="str">
            <v>RTODD</v>
          </cell>
        </row>
        <row r="900">
          <cell r="C900" t="str">
            <v>RTODE</v>
          </cell>
        </row>
        <row r="901">
          <cell r="C901" t="str">
            <v>RTODD</v>
          </cell>
        </row>
        <row r="902">
          <cell r="C902" t="str">
            <v>RTODE</v>
          </cell>
        </row>
        <row r="903">
          <cell r="C903" t="str">
            <v>RTODD</v>
          </cell>
        </row>
        <row r="904">
          <cell r="C904" t="str">
            <v>PSP</v>
          </cell>
        </row>
        <row r="905">
          <cell r="C905" t="str">
            <v>PSP</v>
          </cell>
        </row>
        <row r="906">
          <cell r="C906" t="str">
            <v>CSR</v>
          </cell>
        </row>
        <row r="907">
          <cell r="C907" t="str">
            <v>CSR</v>
          </cell>
        </row>
        <row r="908">
          <cell r="C908" t="str">
            <v>CSR</v>
          </cell>
        </row>
        <row r="909">
          <cell r="C909" t="str">
            <v>CSR</v>
          </cell>
        </row>
        <row r="910">
          <cell r="C910" t="str">
            <v>CSR</v>
          </cell>
        </row>
        <row r="911">
          <cell r="C911" t="str">
            <v>CSR</v>
          </cell>
        </row>
        <row r="912">
          <cell r="C912" t="str">
            <v>CSR</v>
          </cell>
        </row>
        <row r="913">
          <cell r="C913" t="str">
            <v>CSR</v>
          </cell>
        </row>
        <row r="914">
          <cell r="C914" t="str">
            <v>GSS</v>
          </cell>
        </row>
        <row r="915">
          <cell r="C915" t="str">
            <v>GSS</v>
          </cell>
        </row>
        <row r="916">
          <cell r="C916" t="str">
            <v>GS3</v>
          </cell>
        </row>
        <row r="917">
          <cell r="C917" t="str">
            <v>GS3</v>
          </cell>
        </row>
        <row r="918">
          <cell r="C918" t="str">
            <v>TODS</v>
          </cell>
        </row>
        <row r="919">
          <cell r="C919" t="str">
            <v>RTS</v>
          </cell>
        </row>
        <row r="920">
          <cell r="C920" t="str">
            <v>SQF</v>
          </cell>
        </row>
        <row r="921">
          <cell r="C921" t="str">
            <v>SQF</v>
          </cell>
        </row>
        <row r="922">
          <cell r="C922" t="str">
            <v>EVC</v>
          </cell>
          <cell r="AU922">
            <v>0</v>
          </cell>
          <cell r="AV922">
            <v>0</v>
          </cell>
          <cell r="AW922">
            <v>0</v>
          </cell>
          <cell r="AY922">
            <v>0</v>
          </cell>
        </row>
        <row r="923">
          <cell r="C923" t="str">
            <v>EVSE</v>
          </cell>
        </row>
        <row r="924">
          <cell r="C924" t="str">
            <v>EVSE</v>
          </cell>
        </row>
        <row r="925">
          <cell r="C925" t="str">
            <v>OSLP</v>
          </cell>
        </row>
        <row r="926">
          <cell r="C926" t="str">
            <v>OSLP</v>
          </cell>
        </row>
        <row r="927">
          <cell r="C927" t="str">
            <v>OSLS</v>
          </cell>
        </row>
        <row r="928">
          <cell r="C928" t="str">
            <v>OSLS</v>
          </cell>
          <cell r="AU928">
            <v>-0.32182181407076998</v>
          </cell>
          <cell r="AV928">
            <v>8.48118074864041E-2</v>
          </cell>
          <cell r="AW928">
            <v>0.32955097040735998</v>
          </cell>
          <cell r="AY928">
            <v>-3.8416533304478799E-2</v>
          </cell>
        </row>
        <row r="929">
          <cell r="C929" t="str">
            <v>GS3</v>
          </cell>
        </row>
        <row r="930">
          <cell r="C930" t="str">
            <v>PSP Special</v>
          </cell>
        </row>
        <row r="931">
          <cell r="C931" t="str">
            <v>RS</v>
          </cell>
        </row>
        <row r="932">
          <cell r="C932" t="str">
            <v>GSS</v>
          </cell>
        </row>
        <row r="933">
          <cell r="C933" t="str">
            <v>RS</v>
          </cell>
          <cell r="AU933">
            <v>-435658.3785152997</v>
          </cell>
          <cell r="AV933">
            <v>355620.83053272398</v>
          </cell>
          <cell r="AW933">
            <v>1599497.34964347</v>
          </cell>
          <cell r="AY933">
            <v>-2617.8254855106552</v>
          </cell>
        </row>
        <row r="934">
          <cell r="C934" t="str">
            <v>RS</v>
          </cell>
        </row>
        <row r="935">
          <cell r="C935" t="str">
            <v>VFD</v>
          </cell>
        </row>
        <row r="936">
          <cell r="C936" t="str">
            <v>GSS</v>
          </cell>
        </row>
        <row r="937">
          <cell r="C937" t="str">
            <v>GSS</v>
          </cell>
          <cell r="AU937">
            <v>-47546.914764224995</v>
          </cell>
          <cell r="AV937">
            <v>85649.994685040001</v>
          </cell>
          <cell r="AW937">
            <v>420784.79725417303</v>
          </cell>
          <cell r="AY937">
            <v>-285.70442200922844</v>
          </cell>
        </row>
        <row r="938">
          <cell r="C938" t="str">
            <v>GSS</v>
          </cell>
        </row>
        <row r="939">
          <cell r="C939" t="str">
            <v>GSS</v>
          </cell>
        </row>
        <row r="940">
          <cell r="C940" t="str">
            <v>GSS</v>
          </cell>
        </row>
        <row r="941">
          <cell r="C941" t="str">
            <v>GS3</v>
          </cell>
        </row>
        <row r="942">
          <cell r="C942" t="str">
            <v>GS3</v>
          </cell>
        </row>
        <row r="943">
          <cell r="C943" t="str">
            <v>GS3</v>
          </cell>
          <cell r="AU943">
            <v>-112940.57260584499</v>
          </cell>
          <cell r="AV943">
            <v>216460.359799525</v>
          </cell>
          <cell r="AW943">
            <v>1093745.8144855101</v>
          </cell>
          <cell r="AY943">
            <v>-678.64805062016501</v>
          </cell>
        </row>
        <row r="944">
          <cell r="C944" t="str">
            <v>GS3</v>
          </cell>
        </row>
        <row r="945">
          <cell r="C945" t="str">
            <v>GS3</v>
          </cell>
        </row>
        <row r="946">
          <cell r="C946" t="str">
            <v>PSS</v>
          </cell>
        </row>
        <row r="947">
          <cell r="C947" t="str">
            <v>PSS</v>
          </cell>
          <cell r="AU947">
            <v>-217582.1336820446</v>
          </cell>
          <cell r="AV947">
            <v>56626.465912964399</v>
          </cell>
          <cell r="AW947">
            <v>301952.35621564102</v>
          </cell>
          <cell r="AY947">
            <v>-1307.4282117235548</v>
          </cell>
        </row>
        <row r="948">
          <cell r="C948" t="str">
            <v>PSS</v>
          </cell>
        </row>
        <row r="949">
          <cell r="C949" t="str">
            <v>PSP</v>
          </cell>
        </row>
        <row r="950">
          <cell r="C950" t="str">
            <v>PSP</v>
          </cell>
          <cell r="AU950">
            <v>-15538.862826648899</v>
          </cell>
          <cell r="AV950">
            <v>3874.2044532700302</v>
          </cell>
          <cell r="AW950">
            <v>18654.402411657298</v>
          </cell>
          <cell r="AY950">
            <v>-93.3713963268291</v>
          </cell>
        </row>
        <row r="951">
          <cell r="C951" t="str">
            <v>PSS</v>
          </cell>
        </row>
        <row r="952">
          <cell r="C952" t="str">
            <v>PSS</v>
          </cell>
        </row>
        <row r="953">
          <cell r="C953" t="str">
            <v>PSP</v>
          </cell>
        </row>
        <row r="954">
          <cell r="C954" t="str">
            <v>TODS</v>
          </cell>
          <cell r="AU954">
            <v>-180308.00066615568</v>
          </cell>
          <cell r="AV954">
            <v>20081.9010061271</v>
          </cell>
          <cell r="AW954">
            <v>120830.760857033</v>
          </cell>
          <cell r="AY954">
            <v>-1083.4518573794808</v>
          </cell>
        </row>
        <row r="955">
          <cell r="C955" t="str">
            <v>TODP</v>
          </cell>
          <cell r="AU955">
            <v>-296478.31062674097</v>
          </cell>
          <cell r="AV955">
            <v>0</v>
          </cell>
          <cell r="AW955">
            <v>249843.492039962</v>
          </cell>
          <cell r="AY955">
            <v>-1781.5070608875501</v>
          </cell>
        </row>
        <row r="956">
          <cell r="C956" t="str">
            <v>TODP</v>
          </cell>
        </row>
        <row r="957">
          <cell r="C957" t="str">
            <v>TODP</v>
          </cell>
        </row>
        <row r="958">
          <cell r="C958" t="str">
            <v>PSS</v>
          </cell>
        </row>
        <row r="959">
          <cell r="C959" t="str">
            <v>PSS</v>
          </cell>
        </row>
        <row r="960">
          <cell r="C960" t="str">
            <v>PSS</v>
          </cell>
        </row>
        <row r="961">
          <cell r="C961" t="str">
            <v>PSS</v>
          </cell>
        </row>
        <row r="962">
          <cell r="C962" t="str">
            <v>PSS</v>
          </cell>
        </row>
        <row r="963">
          <cell r="C963" t="str">
            <v>PSP</v>
          </cell>
        </row>
        <row r="964">
          <cell r="C964" t="str">
            <v>PSP</v>
          </cell>
        </row>
        <row r="965">
          <cell r="C965" t="str">
            <v>PSP</v>
          </cell>
        </row>
        <row r="966">
          <cell r="C966" t="str">
            <v>PSP</v>
          </cell>
        </row>
        <row r="967">
          <cell r="C967" t="str">
            <v>PSP</v>
          </cell>
        </row>
        <row r="968">
          <cell r="C968" t="str">
            <v>TODS</v>
          </cell>
        </row>
        <row r="969">
          <cell r="C969" t="str">
            <v>TODS</v>
          </cell>
        </row>
        <row r="970">
          <cell r="C970" t="str">
            <v>TODS</v>
          </cell>
        </row>
        <row r="971">
          <cell r="C971" t="str">
            <v>TODS</v>
          </cell>
        </row>
        <row r="972">
          <cell r="C972" t="str">
            <v>TODP</v>
          </cell>
        </row>
        <row r="973">
          <cell r="C973" t="str">
            <v>TODP</v>
          </cell>
        </row>
        <row r="974">
          <cell r="C974" t="str">
            <v>TODP</v>
          </cell>
        </row>
        <row r="975">
          <cell r="C975" t="str">
            <v>TODP</v>
          </cell>
        </row>
        <row r="976">
          <cell r="C976" t="str">
            <v>TODP</v>
          </cell>
        </row>
        <row r="977">
          <cell r="C977" t="str">
            <v>TODP</v>
          </cell>
        </row>
        <row r="978">
          <cell r="C978" t="str">
            <v>TODP</v>
          </cell>
        </row>
        <row r="979">
          <cell r="C979" t="str">
            <v>RTS</v>
          </cell>
          <cell r="AU979">
            <v>-170220.40110571799</v>
          </cell>
          <cell r="AV979">
            <v>0</v>
          </cell>
          <cell r="AW979">
            <v>172900.76714453401</v>
          </cell>
          <cell r="AY979">
            <v>-1022.83653005137</v>
          </cell>
        </row>
        <row r="980">
          <cell r="C980" t="str">
            <v>RTS</v>
          </cell>
        </row>
        <row r="981">
          <cell r="C981" t="str">
            <v>RTS</v>
          </cell>
        </row>
        <row r="982">
          <cell r="C982" t="str">
            <v>RTS</v>
          </cell>
        </row>
        <row r="983">
          <cell r="C983" t="str">
            <v>RTS</v>
          </cell>
        </row>
        <row r="984">
          <cell r="C984" t="str">
            <v>FLSP</v>
          </cell>
        </row>
        <row r="985">
          <cell r="C985" t="str">
            <v>FLSP</v>
          </cell>
        </row>
        <row r="986">
          <cell r="C986" t="str">
            <v>FLST</v>
          </cell>
        </row>
        <row r="987">
          <cell r="C987" t="str">
            <v>FLST</v>
          </cell>
        </row>
        <row r="988">
          <cell r="C988" t="str">
            <v>LE</v>
          </cell>
        </row>
        <row r="989">
          <cell r="C989" t="str">
            <v>LE</v>
          </cell>
          <cell r="AU989">
            <v>-543.263123866059</v>
          </cell>
          <cell r="AV989">
            <v>0</v>
          </cell>
          <cell r="AW989">
            <v>2458.4184806693402</v>
          </cell>
          <cell r="AY989">
            <v>-3.2644111100109501</v>
          </cell>
        </row>
        <row r="990">
          <cell r="C990" t="str">
            <v>LE</v>
          </cell>
        </row>
        <row r="991">
          <cell r="C991" t="str">
            <v>TE</v>
          </cell>
          <cell r="AU991">
            <v>-505.59824679830803</v>
          </cell>
          <cell r="AV991">
            <v>0</v>
          </cell>
          <cell r="AW991">
            <v>2546.8242316399301</v>
          </cell>
          <cell r="AY991">
            <v>-3.0380868156576399</v>
          </cell>
        </row>
        <row r="992">
          <cell r="C992" t="str">
            <v>TE</v>
          </cell>
        </row>
        <row r="993">
          <cell r="C993" t="str">
            <v>TE</v>
          </cell>
        </row>
        <row r="994">
          <cell r="C994" t="str">
            <v>TE</v>
          </cell>
        </row>
        <row r="995">
          <cell r="C995" t="str">
            <v>TE</v>
          </cell>
        </row>
        <row r="996">
          <cell r="C996" t="str">
            <v>TE</v>
          </cell>
        </row>
        <row r="997">
          <cell r="C997" t="str">
            <v>FK</v>
          </cell>
        </row>
        <row r="998">
          <cell r="C998" t="str">
            <v>LWC</v>
          </cell>
          <cell r="AU998">
            <v>-7985.4625189113203</v>
          </cell>
          <cell r="AV998">
            <v>0</v>
          </cell>
          <cell r="AW998">
            <v>8958.80606072911</v>
          </cell>
          <cell r="AY998">
            <v>-47.9838064100541</v>
          </cell>
        </row>
        <row r="999">
          <cell r="C999" t="str">
            <v>RTODE</v>
          </cell>
          <cell r="AU999">
            <v>-196.33715683793622</v>
          </cell>
          <cell r="AV999">
            <v>141.60881317029731</v>
          </cell>
          <cell r="AW999">
            <v>636.97307720323704</v>
          </cell>
          <cell r="AY999">
            <v>-1.1797693749736997</v>
          </cell>
        </row>
        <row r="1000">
          <cell r="C1000" t="str">
            <v>RTODD</v>
          </cell>
          <cell r="AU1000">
            <v>0</v>
          </cell>
          <cell r="AV1000">
            <v>0</v>
          </cell>
          <cell r="AW1000">
            <v>0</v>
          </cell>
          <cell r="AY1000">
            <v>0</v>
          </cell>
        </row>
        <row r="1001">
          <cell r="C1001" t="str">
            <v>RTODE</v>
          </cell>
        </row>
        <row r="1002">
          <cell r="C1002" t="str">
            <v>RTODD</v>
          </cell>
        </row>
        <row r="1003">
          <cell r="C1003" t="str">
            <v>RTODE</v>
          </cell>
        </row>
        <row r="1004">
          <cell r="C1004" t="str">
            <v>RTODD</v>
          </cell>
        </row>
        <row r="1005">
          <cell r="C1005" t="str">
            <v>RTODE</v>
          </cell>
        </row>
        <row r="1006">
          <cell r="C1006" t="str">
            <v>RTODD</v>
          </cell>
        </row>
        <row r="1007">
          <cell r="C1007" t="str">
            <v>PSP</v>
          </cell>
        </row>
        <row r="1008">
          <cell r="C1008" t="str">
            <v>PSP</v>
          </cell>
        </row>
        <row r="1009">
          <cell r="C1009" t="str">
            <v>CSR</v>
          </cell>
        </row>
        <row r="1010">
          <cell r="C1010" t="str">
            <v>CSR</v>
          </cell>
        </row>
        <row r="1011">
          <cell r="C1011" t="str">
            <v>CSR</v>
          </cell>
        </row>
        <row r="1012">
          <cell r="C1012" t="str">
            <v>CSR</v>
          </cell>
        </row>
        <row r="1013">
          <cell r="C1013" t="str">
            <v>CSR</v>
          </cell>
        </row>
        <row r="1014">
          <cell r="C1014" t="str">
            <v>CSR</v>
          </cell>
        </row>
        <row r="1015">
          <cell r="C1015" t="str">
            <v>CSR</v>
          </cell>
        </row>
        <row r="1016">
          <cell r="C1016" t="str">
            <v>CSR</v>
          </cell>
        </row>
        <row r="1017">
          <cell r="C1017" t="str">
            <v>GSS</v>
          </cell>
        </row>
        <row r="1018">
          <cell r="C1018" t="str">
            <v>GSS</v>
          </cell>
        </row>
        <row r="1019">
          <cell r="C1019" t="str">
            <v>GS3</v>
          </cell>
        </row>
        <row r="1020">
          <cell r="C1020" t="str">
            <v>GS3</v>
          </cell>
        </row>
        <row r="1021">
          <cell r="C1021" t="str">
            <v>TODS</v>
          </cell>
        </row>
        <row r="1022">
          <cell r="C1022" t="str">
            <v>RTS</v>
          </cell>
        </row>
        <row r="1023">
          <cell r="C1023" t="str">
            <v>SQF</v>
          </cell>
        </row>
        <row r="1024">
          <cell r="C1024" t="str">
            <v>SQF</v>
          </cell>
        </row>
        <row r="1025">
          <cell r="C1025" t="str">
            <v>EVC</v>
          </cell>
          <cell r="AU1025">
            <v>0</v>
          </cell>
          <cell r="AV1025">
            <v>0</v>
          </cell>
          <cell r="AW1025">
            <v>0</v>
          </cell>
          <cell r="AY1025">
            <v>0</v>
          </cell>
        </row>
        <row r="1026">
          <cell r="C1026" t="str">
            <v>EVSE</v>
          </cell>
        </row>
        <row r="1027">
          <cell r="C1027" t="str">
            <v>EVSE</v>
          </cell>
        </row>
        <row r="1028">
          <cell r="C1028" t="str">
            <v>OSLP</v>
          </cell>
        </row>
        <row r="1029">
          <cell r="C1029" t="str">
            <v>OSLP</v>
          </cell>
        </row>
        <row r="1030">
          <cell r="C1030" t="str">
            <v>OSLS</v>
          </cell>
        </row>
        <row r="1031">
          <cell r="C1031" t="str">
            <v>OSLS</v>
          </cell>
          <cell r="AU1031">
            <v>-1.86412988756701</v>
          </cell>
          <cell r="AV1031">
            <v>0.40495707054563701</v>
          </cell>
          <cell r="AW1031">
            <v>1.9874695372662601</v>
          </cell>
          <cell r="AY1031">
            <v>-1.12013609025624E-2</v>
          </cell>
        </row>
        <row r="1032">
          <cell r="C1032" t="str">
            <v>GS3</v>
          </cell>
        </row>
        <row r="1033">
          <cell r="C1033" t="str">
            <v>PSP Special</v>
          </cell>
        </row>
        <row r="1034">
          <cell r="C1034" t="str">
            <v>RS</v>
          </cell>
        </row>
        <row r="1035">
          <cell r="C1035" t="str">
            <v>GSS</v>
          </cell>
        </row>
        <row r="1036">
          <cell r="C1036" t="str">
            <v>RS</v>
          </cell>
          <cell r="AU1036">
            <v>-560970.03508546529</v>
          </cell>
          <cell r="AV1036">
            <v>354404.65470989799</v>
          </cell>
          <cell r="AW1036">
            <v>1315301.11757792</v>
          </cell>
          <cell r="AY1036">
            <v>-8082.6221655368263</v>
          </cell>
        </row>
        <row r="1037">
          <cell r="C1037" t="str">
            <v>RS</v>
          </cell>
        </row>
        <row r="1038">
          <cell r="C1038" t="str">
            <v>VFD</v>
          </cell>
        </row>
        <row r="1039">
          <cell r="C1039" t="str">
            <v>GSS</v>
          </cell>
        </row>
        <row r="1040">
          <cell r="C1040" t="str">
            <v>GSS</v>
          </cell>
          <cell r="AU1040">
            <v>-53333.175362197646</v>
          </cell>
          <cell r="AV1040">
            <v>81762.867183663795</v>
          </cell>
          <cell r="AW1040">
            <v>340344.15406651603</v>
          </cell>
          <cell r="AY1040">
            <v>-768.44016325272435</v>
          </cell>
        </row>
        <row r="1041">
          <cell r="C1041" t="str">
            <v>GSS</v>
          </cell>
        </row>
        <row r="1042">
          <cell r="C1042" t="str">
            <v>GSS</v>
          </cell>
        </row>
        <row r="1043">
          <cell r="C1043" t="str">
            <v>GSS</v>
          </cell>
        </row>
        <row r="1044">
          <cell r="C1044" t="str">
            <v>GS3</v>
          </cell>
        </row>
        <row r="1045">
          <cell r="C1045" t="str">
            <v>GS3</v>
          </cell>
        </row>
        <row r="1046">
          <cell r="C1046" t="str">
            <v>GS3</v>
          </cell>
          <cell r="AU1046">
            <v>-135744.92444748001</v>
          </cell>
          <cell r="AV1046">
            <v>221387.706214376</v>
          </cell>
          <cell r="AW1046">
            <v>957922.96529739001</v>
          </cell>
          <cell r="AY1046">
            <v>-1955.8530163401099</v>
          </cell>
        </row>
        <row r="1047">
          <cell r="C1047" t="str">
            <v>GS3</v>
          </cell>
        </row>
        <row r="1048">
          <cell r="C1048" t="str">
            <v>GS3</v>
          </cell>
        </row>
        <row r="1049">
          <cell r="C1049" t="str">
            <v>PSS</v>
          </cell>
        </row>
        <row r="1050">
          <cell r="C1050" t="str">
            <v>PSS</v>
          </cell>
          <cell r="AU1050">
            <v>-247906.01771330848</v>
          </cell>
          <cell r="AV1050">
            <v>54911.162623656499</v>
          </cell>
          <cell r="AW1050">
            <v>254858.096273084</v>
          </cell>
          <cell r="AY1050">
            <v>-3571.9032183854151</v>
          </cell>
        </row>
        <row r="1051">
          <cell r="C1051" t="str">
            <v>PSS</v>
          </cell>
        </row>
        <row r="1052">
          <cell r="C1052" t="str">
            <v>PSP</v>
          </cell>
        </row>
        <row r="1053">
          <cell r="C1053" t="str">
            <v>PSP</v>
          </cell>
          <cell r="AU1053">
            <v>-17816.282493798</v>
          </cell>
          <cell r="AV1053">
            <v>3774.1567484070301</v>
          </cell>
          <cell r="AW1053">
            <v>15506.7179539629</v>
          </cell>
          <cell r="AY1053">
            <v>-256.70226711824</v>
          </cell>
        </row>
        <row r="1054">
          <cell r="C1054" t="str">
            <v>PSS</v>
          </cell>
        </row>
        <row r="1055">
          <cell r="C1055" t="str">
            <v>PSS</v>
          </cell>
        </row>
        <row r="1056">
          <cell r="C1056" t="str">
            <v>PSP</v>
          </cell>
        </row>
        <row r="1057">
          <cell r="C1057" t="str">
            <v>TODS</v>
          </cell>
          <cell r="AU1057">
            <v>-204682.40234211439</v>
          </cell>
          <cell r="AV1057">
            <v>19423.229888407699</v>
          </cell>
          <cell r="AW1057">
            <v>104608.694577666</v>
          </cell>
          <cell r="AY1057">
            <v>-2949.1245852617726</v>
          </cell>
        </row>
        <row r="1058">
          <cell r="C1058" t="str">
            <v>TODP</v>
          </cell>
          <cell r="AU1058">
            <v>-338789.70433917199</v>
          </cell>
          <cell r="AV1058">
            <v>0</v>
          </cell>
          <cell r="AW1058">
            <v>224000.42364030101</v>
          </cell>
          <cell r="AY1058">
            <v>-4881.3822530293901</v>
          </cell>
        </row>
        <row r="1059">
          <cell r="C1059" t="str">
            <v>TODP</v>
          </cell>
        </row>
        <row r="1060">
          <cell r="C1060" t="str">
            <v>TODP</v>
          </cell>
        </row>
        <row r="1061">
          <cell r="C1061" t="str">
            <v>PSS</v>
          </cell>
        </row>
        <row r="1062">
          <cell r="C1062" t="str">
            <v>PSS</v>
          </cell>
        </row>
        <row r="1063">
          <cell r="C1063" t="str">
            <v>PSS</v>
          </cell>
        </row>
        <row r="1064">
          <cell r="C1064" t="str">
            <v>PSS</v>
          </cell>
        </row>
        <row r="1065">
          <cell r="C1065" t="str">
            <v>PSS</v>
          </cell>
        </row>
        <row r="1066">
          <cell r="C1066" t="str">
            <v>PSP</v>
          </cell>
        </row>
        <row r="1067">
          <cell r="C1067" t="str">
            <v>PSP</v>
          </cell>
        </row>
        <row r="1068">
          <cell r="C1068" t="str">
            <v>PSP</v>
          </cell>
        </row>
        <row r="1069">
          <cell r="C1069" t="str">
            <v>PSP</v>
          </cell>
        </row>
        <row r="1070">
          <cell r="C1070" t="str">
            <v>PSP</v>
          </cell>
        </row>
        <row r="1071">
          <cell r="C1071" t="str">
            <v>TODS</v>
          </cell>
        </row>
        <row r="1072">
          <cell r="C1072" t="str">
            <v>TODS</v>
          </cell>
        </row>
        <row r="1073">
          <cell r="C1073" t="str">
            <v>TODS</v>
          </cell>
        </row>
        <row r="1074">
          <cell r="C1074" t="str">
            <v>TODS</v>
          </cell>
        </row>
        <row r="1075">
          <cell r="C1075" t="str">
            <v>TODP</v>
          </cell>
        </row>
        <row r="1076">
          <cell r="C1076" t="str">
            <v>TODP</v>
          </cell>
        </row>
        <row r="1077">
          <cell r="C1077" t="str">
            <v>TODP</v>
          </cell>
        </row>
        <row r="1078">
          <cell r="C1078" t="str">
            <v>TODP</v>
          </cell>
        </row>
        <row r="1079">
          <cell r="C1079" t="str">
            <v>TODP</v>
          </cell>
        </row>
        <row r="1080">
          <cell r="C1080" t="str">
            <v>TODP</v>
          </cell>
        </row>
        <row r="1081">
          <cell r="C1081" t="str">
            <v>TODP</v>
          </cell>
        </row>
        <row r="1082">
          <cell r="C1082" t="str">
            <v>RTS</v>
          </cell>
          <cell r="AU1082">
            <v>-179187.800112775</v>
          </cell>
          <cell r="AV1082">
            <v>0</v>
          </cell>
          <cell r="AW1082">
            <v>145809.65162592501</v>
          </cell>
          <cell r="AY1082">
            <v>-2581.7908166247198</v>
          </cell>
        </row>
        <row r="1083">
          <cell r="C1083" t="str">
            <v>RTS</v>
          </cell>
        </row>
        <row r="1084">
          <cell r="C1084" t="str">
            <v>RTS</v>
          </cell>
        </row>
        <row r="1085">
          <cell r="C1085" t="str">
            <v>RTS</v>
          </cell>
        </row>
        <row r="1086">
          <cell r="C1086" t="str">
            <v>RTS</v>
          </cell>
        </row>
        <row r="1087">
          <cell r="C1087" t="str">
            <v>FLSP</v>
          </cell>
        </row>
        <row r="1088">
          <cell r="C1088" t="str">
            <v>FLSP</v>
          </cell>
        </row>
        <row r="1089">
          <cell r="C1089" t="str">
            <v>FLST</v>
          </cell>
        </row>
        <row r="1090">
          <cell r="C1090" t="str">
            <v>FLST</v>
          </cell>
        </row>
        <row r="1091">
          <cell r="C1091" t="str">
            <v>LE</v>
          </cell>
        </row>
        <row r="1092">
          <cell r="C1092" t="str">
            <v>LE</v>
          </cell>
          <cell r="AU1092">
            <v>-513.963828694737</v>
          </cell>
          <cell r="AV1092">
            <v>0</v>
          </cell>
          <cell r="AW1092">
            <v>1639.7170997406399</v>
          </cell>
          <cell r="AY1092">
            <v>-7.40534284234871</v>
          </cell>
        </row>
        <row r="1093">
          <cell r="C1093" t="str">
            <v>LE</v>
          </cell>
        </row>
        <row r="1094">
          <cell r="C1094" t="str">
            <v>TE</v>
          </cell>
          <cell r="AU1094">
            <v>-510.08145232130897</v>
          </cell>
          <cell r="AV1094">
            <v>0</v>
          </cell>
          <cell r="AW1094">
            <v>1801.4932585188701</v>
          </cell>
          <cell r="AY1094">
            <v>-7.34940441539504</v>
          </cell>
        </row>
        <row r="1095">
          <cell r="C1095" t="str">
            <v>TE</v>
          </cell>
        </row>
        <row r="1096">
          <cell r="C1096" t="str">
            <v>TE</v>
          </cell>
        </row>
        <row r="1097">
          <cell r="C1097" t="str">
            <v>TE</v>
          </cell>
        </row>
        <row r="1098">
          <cell r="C1098" t="str">
            <v>TE</v>
          </cell>
        </row>
        <row r="1099">
          <cell r="C1099" t="str">
            <v>TE</v>
          </cell>
        </row>
        <row r="1100">
          <cell r="C1100" t="str">
            <v>FK</v>
          </cell>
        </row>
        <row r="1101">
          <cell r="C1101" t="str">
            <v>LWC</v>
          </cell>
          <cell r="AU1101">
            <v>-8044.13159569032</v>
          </cell>
          <cell r="AV1101">
            <v>0</v>
          </cell>
          <cell r="AW1101">
            <v>6437.3898038151801</v>
          </cell>
          <cell r="AY1101">
            <v>-115.90222698421999</v>
          </cell>
        </row>
        <row r="1102">
          <cell r="C1102" t="str">
            <v>RTODE</v>
          </cell>
          <cell r="AU1102">
            <v>-255.86066070533289</v>
          </cell>
          <cell r="AV1102">
            <v>142.54213399666492</v>
          </cell>
          <cell r="AW1102">
            <v>529.041555169395</v>
          </cell>
          <cell r="AY1102">
            <v>-3.6865160671028594</v>
          </cell>
        </row>
        <row r="1103">
          <cell r="C1103" t="str">
            <v>RTODD</v>
          </cell>
          <cell r="AU1103">
            <v>0</v>
          </cell>
          <cell r="AV1103">
            <v>0</v>
          </cell>
          <cell r="AW1103">
            <v>0</v>
          </cell>
          <cell r="AY1103">
            <v>0</v>
          </cell>
        </row>
        <row r="1104">
          <cell r="C1104" t="str">
            <v>RTODE</v>
          </cell>
        </row>
        <row r="1105">
          <cell r="C1105" t="str">
            <v>RTODD</v>
          </cell>
        </row>
        <row r="1106">
          <cell r="C1106" t="str">
            <v>RTODE</v>
          </cell>
        </row>
        <row r="1107">
          <cell r="C1107" t="str">
            <v>RTODD</v>
          </cell>
        </row>
        <row r="1108">
          <cell r="C1108" t="str">
            <v>RTODE</v>
          </cell>
        </row>
        <row r="1109">
          <cell r="C1109" t="str">
            <v>RTODD</v>
          </cell>
        </row>
        <row r="1110">
          <cell r="C1110" t="str">
            <v>PSP</v>
          </cell>
        </row>
        <row r="1111">
          <cell r="C1111" t="str">
            <v>PSP</v>
          </cell>
        </row>
        <row r="1112">
          <cell r="C1112" t="str">
            <v>CSR</v>
          </cell>
        </row>
        <row r="1113">
          <cell r="C1113" t="str">
            <v>CSR</v>
          </cell>
        </row>
        <row r="1114">
          <cell r="C1114" t="str">
            <v>CSR</v>
          </cell>
        </row>
        <row r="1115">
          <cell r="C1115" t="str">
            <v>CSR</v>
          </cell>
        </row>
        <row r="1116">
          <cell r="C1116" t="str">
            <v>CSR</v>
          </cell>
        </row>
        <row r="1117">
          <cell r="C1117" t="str">
            <v>CSR</v>
          </cell>
        </row>
        <row r="1118">
          <cell r="C1118" t="str">
            <v>CSR</v>
          </cell>
        </row>
        <row r="1119">
          <cell r="C1119" t="str">
            <v>CSR</v>
          </cell>
        </row>
        <row r="1120">
          <cell r="C1120" t="str">
            <v>GSS</v>
          </cell>
        </row>
        <row r="1121">
          <cell r="C1121" t="str">
            <v>GSS</v>
          </cell>
        </row>
        <row r="1122">
          <cell r="C1122" t="str">
            <v>GS3</v>
          </cell>
        </row>
        <row r="1123">
          <cell r="C1123" t="str">
            <v>GS3</v>
          </cell>
        </row>
        <row r="1124">
          <cell r="C1124" t="str">
            <v>TODS</v>
          </cell>
        </row>
        <row r="1125">
          <cell r="C1125" t="str">
            <v>RTS</v>
          </cell>
        </row>
        <row r="1126">
          <cell r="C1126" t="str">
            <v>SQF</v>
          </cell>
        </row>
        <row r="1127">
          <cell r="C1127" t="str">
            <v>SQF</v>
          </cell>
        </row>
        <row r="1128">
          <cell r="C1128" t="str">
            <v>EVC</v>
          </cell>
          <cell r="AU1128">
            <v>0</v>
          </cell>
          <cell r="AV1128">
            <v>0</v>
          </cell>
          <cell r="AW1128">
            <v>0</v>
          </cell>
          <cell r="AY1128">
            <v>0</v>
          </cell>
        </row>
        <row r="1129">
          <cell r="C1129" t="str">
            <v>EVSE</v>
          </cell>
        </row>
        <row r="1130">
          <cell r="C1130" t="str">
            <v>EVSE</v>
          </cell>
        </row>
        <row r="1131">
          <cell r="C1131" t="str">
            <v>OSLP</v>
          </cell>
        </row>
        <row r="1132">
          <cell r="C1132" t="str">
            <v>OSLP</v>
          </cell>
        </row>
        <row r="1133">
          <cell r="C1133" t="str">
            <v>OSLS</v>
          </cell>
        </row>
        <row r="1134">
          <cell r="C1134" t="str">
            <v>OSLS</v>
          </cell>
          <cell r="AU1134">
            <v>-3.4853334040826902</v>
          </cell>
          <cell r="AV1134">
            <v>0.64452866450282398</v>
          </cell>
          <cell r="AW1134">
            <v>2.67289145084382</v>
          </cell>
          <cell r="AY1134">
            <v>-5.0217714430741099E-2</v>
          </cell>
        </row>
        <row r="1135">
          <cell r="C1135" t="str">
            <v>GS3</v>
          </cell>
        </row>
        <row r="1136">
          <cell r="C1136" t="str">
            <v>PSP Special</v>
          </cell>
        </row>
        <row r="1137">
          <cell r="C1137" t="str">
            <v>RS</v>
          </cell>
        </row>
        <row r="1138">
          <cell r="C1138" t="str">
            <v>GSS</v>
          </cell>
        </row>
        <row r="1139">
          <cell r="C1139" t="str">
            <v>RS</v>
          </cell>
          <cell r="AU1139">
            <v>-716419.83329834777</v>
          </cell>
          <cell r="AV1139">
            <v>355625.74899639701</v>
          </cell>
          <cell r="AW1139">
            <v>947784.60679406801</v>
          </cell>
          <cell r="AY1139">
            <v>-3175.4478046319341</v>
          </cell>
        </row>
        <row r="1140">
          <cell r="C1140" t="str">
            <v>RS</v>
          </cell>
        </row>
        <row r="1141">
          <cell r="C1141" t="str">
            <v>VFD</v>
          </cell>
        </row>
        <row r="1142">
          <cell r="C1142" t="str">
            <v>GSS</v>
          </cell>
        </row>
        <row r="1143">
          <cell r="C1143" t="str">
            <v>GSS</v>
          </cell>
          <cell r="AU1143">
            <v>-56348.4457159515</v>
          </cell>
          <cell r="AV1143">
            <v>82386.610248957397</v>
          </cell>
          <cell r="AW1143">
            <v>204257.344512396</v>
          </cell>
          <cell r="AY1143">
            <v>-249.75794907763972</v>
          </cell>
        </row>
        <row r="1144">
          <cell r="C1144" t="str">
            <v>GSS</v>
          </cell>
        </row>
        <row r="1145">
          <cell r="C1145" t="str">
            <v>GSS</v>
          </cell>
        </row>
        <row r="1146">
          <cell r="C1146" t="str">
            <v>GSS</v>
          </cell>
        </row>
        <row r="1147">
          <cell r="C1147" t="str">
            <v>GS3</v>
          </cell>
        </row>
        <row r="1148">
          <cell r="C1148" t="str">
            <v>GS3</v>
          </cell>
        </row>
        <row r="1149">
          <cell r="C1149" t="str">
            <v>GS3</v>
          </cell>
          <cell r="AU1149">
            <v>-144804.00369981499</v>
          </cell>
          <cell r="AV1149">
            <v>225581.907797858</v>
          </cell>
          <cell r="AW1149">
            <v>572368.74572585104</v>
          </cell>
          <cell r="AY1149">
            <v>-641.82694877879703</v>
          </cell>
        </row>
        <row r="1150">
          <cell r="C1150" t="str">
            <v>GS3</v>
          </cell>
        </row>
        <row r="1151">
          <cell r="C1151" t="str">
            <v>GS3</v>
          </cell>
        </row>
        <row r="1152">
          <cell r="C1152" t="str">
            <v>PSS</v>
          </cell>
        </row>
        <row r="1153">
          <cell r="C1153" t="str">
            <v>PSS</v>
          </cell>
          <cell r="AU1153">
            <v>-245619.03254077368</v>
          </cell>
          <cell r="AV1153">
            <v>52077.939004638603</v>
          </cell>
          <cell r="AW1153">
            <v>138417.922790488</v>
          </cell>
          <cell r="AY1153">
            <v>-1088.6778693249971</v>
          </cell>
        </row>
        <row r="1154">
          <cell r="C1154" t="str">
            <v>PSS</v>
          </cell>
        </row>
        <row r="1155">
          <cell r="C1155" t="str">
            <v>PSP</v>
          </cell>
        </row>
        <row r="1156">
          <cell r="C1156" t="str">
            <v>PSP</v>
          </cell>
          <cell r="AU1156">
            <v>-16852.664081765</v>
          </cell>
          <cell r="AV1156">
            <v>3413.3930548987801</v>
          </cell>
          <cell r="AW1156">
            <v>8244.9718347054804</v>
          </cell>
          <cell r="AY1156">
            <v>-74.6974785919342</v>
          </cell>
        </row>
        <row r="1157">
          <cell r="C1157" t="str">
            <v>PSS</v>
          </cell>
        </row>
        <row r="1158">
          <cell r="C1158" t="str">
            <v>PSS</v>
          </cell>
        </row>
        <row r="1159">
          <cell r="C1159" t="str">
            <v>PSP</v>
          </cell>
        </row>
        <row r="1160">
          <cell r="C1160" t="str">
            <v>TODS</v>
          </cell>
          <cell r="AU1160">
            <v>-206106.28236754262</v>
          </cell>
          <cell r="AV1160">
            <v>18794.4860797414</v>
          </cell>
          <cell r="AW1160">
            <v>55639.882381320298</v>
          </cell>
          <cell r="AY1160">
            <v>-913.54218775837614</v>
          </cell>
        </row>
        <row r="1161">
          <cell r="C1161" t="str">
            <v>TODP</v>
          </cell>
          <cell r="AU1161">
            <v>-318123.15419742803</v>
          </cell>
          <cell r="AV1161">
            <v>0</v>
          </cell>
          <cell r="AW1161">
            <v>106964.896264343</v>
          </cell>
          <cell r="AY1161">
            <v>-1410.04397791166</v>
          </cell>
        </row>
        <row r="1162">
          <cell r="C1162" t="str">
            <v>TODP</v>
          </cell>
        </row>
        <row r="1163">
          <cell r="C1163" t="str">
            <v>TODP</v>
          </cell>
        </row>
        <row r="1164">
          <cell r="C1164" t="str">
            <v>PSS</v>
          </cell>
        </row>
        <row r="1165">
          <cell r="C1165" t="str">
            <v>PSS</v>
          </cell>
        </row>
        <row r="1166">
          <cell r="C1166" t="str">
            <v>PSS</v>
          </cell>
        </row>
        <row r="1167">
          <cell r="C1167" t="str">
            <v>PSS</v>
          </cell>
        </row>
        <row r="1168">
          <cell r="C1168" t="str">
            <v>PSS</v>
          </cell>
        </row>
        <row r="1169">
          <cell r="C1169" t="str">
            <v>PSP</v>
          </cell>
        </row>
        <row r="1170">
          <cell r="C1170" t="str">
            <v>PSP</v>
          </cell>
        </row>
        <row r="1171">
          <cell r="C1171" t="str">
            <v>PSP</v>
          </cell>
        </row>
        <row r="1172">
          <cell r="C1172" t="str">
            <v>PSP</v>
          </cell>
        </row>
        <row r="1173">
          <cell r="C1173" t="str">
            <v>PSP</v>
          </cell>
        </row>
        <row r="1174">
          <cell r="C1174" t="str">
            <v>TODS</v>
          </cell>
        </row>
        <row r="1175">
          <cell r="C1175" t="str">
            <v>TODS</v>
          </cell>
        </row>
        <row r="1176">
          <cell r="C1176" t="str">
            <v>TODS</v>
          </cell>
        </row>
        <row r="1177">
          <cell r="C1177" t="str">
            <v>TODS</v>
          </cell>
        </row>
        <row r="1178">
          <cell r="C1178" t="str">
            <v>TODP</v>
          </cell>
        </row>
        <row r="1179">
          <cell r="C1179" t="str">
            <v>TODP</v>
          </cell>
        </row>
        <row r="1180">
          <cell r="C1180" t="str">
            <v>TODP</v>
          </cell>
        </row>
        <row r="1181">
          <cell r="C1181" t="str">
            <v>TODP</v>
          </cell>
        </row>
        <row r="1182">
          <cell r="C1182" t="str">
            <v>TODP</v>
          </cell>
        </row>
        <row r="1183">
          <cell r="C1183" t="str">
            <v>TODP</v>
          </cell>
        </row>
        <row r="1184">
          <cell r="C1184" t="str">
            <v>TODP</v>
          </cell>
        </row>
        <row r="1185">
          <cell r="C1185" t="str">
            <v>RTS</v>
          </cell>
          <cell r="AU1185">
            <v>-158210.7123217</v>
          </cell>
          <cell r="AV1185">
            <v>0</v>
          </cell>
          <cell r="AW1185">
            <v>63758.695557008199</v>
          </cell>
          <cell r="AY1185">
            <v>-701.25062953412203</v>
          </cell>
        </row>
        <row r="1186">
          <cell r="C1186" t="str">
            <v>RTS</v>
          </cell>
        </row>
        <row r="1187">
          <cell r="C1187" t="str">
            <v>RTS</v>
          </cell>
        </row>
        <row r="1188">
          <cell r="C1188" t="str">
            <v>RTS</v>
          </cell>
        </row>
        <row r="1189">
          <cell r="C1189" t="str">
            <v>RTS</v>
          </cell>
        </row>
        <row r="1190">
          <cell r="C1190" t="str">
            <v>FLSP</v>
          </cell>
        </row>
        <row r="1191">
          <cell r="C1191" t="str">
            <v>FLSP</v>
          </cell>
        </row>
        <row r="1192">
          <cell r="C1192" t="str">
            <v>FLST</v>
          </cell>
        </row>
        <row r="1193">
          <cell r="C1193" t="str">
            <v>FLST</v>
          </cell>
        </row>
        <row r="1194">
          <cell r="C1194" t="str">
            <v>LE</v>
          </cell>
        </row>
        <row r="1195">
          <cell r="C1195" t="str">
            <v>LE</v>
          </cell>
          <cell r="AU1195">
            <v>-425.40570734559901</v>
          </cell>
          <cell r="AV1195">
            <v>0</v>
          </cell>
          <cell r="AW1195">
            <v>803.18934210064401</v>
          </cell>
          <cell r="AY1195">
            <v>-1.8855614497008499</v>
          </cell>
        </row>
        <row r="1196">
          <cell r="C1196" t="str">
            <v>LE</v>
          </cell>
        </row>
        <row r="1197">
          <cell r="C1197" t="str">
            <v>TE</v>
          </cell>
          <cell r="AU1197">
            <v>-476.22631818594601</v>
          </cell>
          <cell r="AV1197">
            <v>0</v>
          </cell>
          <cell r="AW1197">
            <v>1012.72628524204</v>
          </cell>
          <cell r="AY1197">
            <v>-2.11081791193482</v>
          </cell>
        </row>
        <row r="1198">
          <cell r="C1198" t="str">
            <v>TE</v>
          </cell>
        </row>
        <row r="1199">
          <cell r="C1199" t="str">
            <v>TE</v>
          </cell>
        </row>
        <row r="1200">
          <cell r="C1200" t="str">
            <v>TE</v>
          </cell>
        </row>
        <row r="1201">
          <cell r="C1201" t="str">
            <v>TE</v>
          </cell>
        </row>
        <row r="1202">
          <cell r="C1202" t="str">
            <v>TE</v>
          </cell>
        </row>
        <row r="1203">
          <cell r="C1203" t="str">
            <v>FK</v>
          </cell>
        </row>
        <row r="1204">
          <cell r="C1204" t="str">
            <v>LWC</v>
          </cell>
          <cell r="AU1204">
            <v>-8424.5254798309306</v>
          </cell>
          <cell r="AV1204">
            <v>0</v>
          </cell>
          <cell r="AW1204">
            <v>3842.76532517642</v>
          </cell>
          <cell r="AY1204">
            <v>-37.340731923671399</v>
          </cell>
        </row>
        <row r="1205">
          <cell r="C1205" t="str">
            <v>RTODE</v>
          </cell>
          <cell r="AU1205">
            <v>-330.59407785817956</v>
          </cell>
          <cell r="AV1205">
            <v>144.28117305028209</v>
          </cell>
          <cell r="AW1205">
            <v>384.70354082700396</v>
          </cell>
          <cell r="AY1205">
            <v>-1.4653199003801152</v>
          </cell>
        </row>
        <row r="1206">
          <cell r="C1206" t="str">
            <v>RTODD</v>
          </cell>
          <cell r="AU1206">
            <v>0</v>
          </cell>
          <cell r="AV1206">
            <v>0</v>
          </cell>
          <cell r="AW1206">
            <v>0</v>
          </cell>
          <cell r="AY1206">
            <v>0</v>
          </cell>
        </row>
        <row r="1207">
          <cell r="C1207" t="str">
            <v>RTODE</v>
          </cell>
        </row>
        <row r="1208">
          <cell r="C1208" t="str">
            <v>RTODD</v>
          </cell>
        </row>
        <row r="1209">
          <cell r="C1209" t="str">
            <v>RTODE</v>
          </cell>
        </row>
        <row r="1210">
          <cell r="C1210" t="str">
            <v>RTODD</v>
          </cell>
        </row>
        <row r="1211">
          <cell r="C1211" t="str">
            <v>RTODE</v>
          </cell>
        </row>
        <row r="1212">
          <cell r="C1212" t="str">
            <v>RTODD</v>
          </cell>
        </row>
        <row r="1213">
          <cell r="C1213" t="str">
            <v>PSP</v>
          </cell>
        </row>
        <row r="1214">
          <cell r="C1214" t="str">
            <v>PSP</v>
          </cell>
        </row>
        <row r="1215">
          <cell r="C1215" t="str">
            <v>CSR</v>
          </cell>
        </row>
        <row r="1216">
          <cell r="C1216" t="str">
            <v>CSR</v>
          </cell>
        </row>
        <row r="1217">
          <cell r="C1217" t="str">
            <v>CSR</v>
          </cell>
        </row>
        <row r="1218">
          <cell r="C1218" t="str">
            <v>CSR</v>
          </cell>
        </row>
        <row r="1219">
          <cell r="C1219" t="str">
            <v>CSR</v>
          </cell>
        </row>
        <row r="1220">
          <cell r="C1220" t="str">
            <v>CSR</v>
          </cell>
        </row>
        <row r="1221">
          <cell r="C1221" t="str">
            <v>CSR</v>
          </cell>
        </row>
        <row r="1222">
          <cell r="C1222" t="str">
            <v>CSR</v>
          </cell>
        </row>
        <row r="1223">
          <cell r="C1223" t="str">
            <v>GSS</v>
          </cell>
        </row>
        <row r="1224">
          <cell r="C1224" t="str">
            <v>GSS</v>
          </cell>
        </row>
        <row r="1225">
          <cell r="C1225" t="str">
            <v>GS3</v>
          </cell>
        </row>
        <row r="1226">
          <cell r="C1226" t="str">
            <v>GS3</v>
          </cell>
        </row>
        <row r="1227">
          <cell r="C1227" t="str">
            <v>TODS</v>
          </cell>
        </row>
        <row r="1228">
          <cell r="C1228" t="str">
            <v>RTS</v>
          </cell>
        </row>
        <row r="1229">
          <cell r="C1229" t="str">
            <v>SQF</v>
          </cell>
        </row>
        <row r="1230">
          <cell r="C1230" t="str">
            <v>SQF</v>
          </cell>
        </row>
        <row r="1231">
          <cell r="C1231" t="str">
            <v>EVC</v>
          </cell>
          <cell r="AU1231">
            <v>0</v>
          </cell>
          <cell r="AV1231">
            <v>0</v>
          </cell>
          <cell r="AW1231">
            <v>0</v>
          </cell>
          <cell r="AY1231">
            <v>0</v>
          </cell>
        </row>
        <row r="1232">
          <cell r="C1232" t="str">
            <v>EVSE</v>
          </cell>
        </row>
        <row r="1233">
          <cell r="C1233" t="str">
            <v>EVSE</v>
          </cell>
        </row>
        <row r="1234">
          <cell r="C1234" t="str">
            <v>OSLP</v>
          </cell>
        </row>
        <row r="1235">
          <cell r="C1235" t="str">
            <v>OSLP</v>
          </cell>
        </row>
        <row r="1236">
          <cell r="C1236" t="str">
            <v>OSLS</v>
          </cell>
        </row>
        <row r="1237">
          <cell r="C1237" t="str">
            <v>OSLS</v>
          </cell>
          <cell r="AU1237">
            <v>-2.6176325322535199</v>
          </cell>
          <cell r="AV1237">
            <v>0.46143116742844598</v>
          </cell>
          <cell r="AW1237">
            <v>1.1447462187503501</v>
          </cell>
          <cell r="AY1237">
            <v>-1.16023525474008E-2</v>
          </cell>
        </row>
        <row r="1238">
          <cell r="C1238" t="str">
            <v>GS3</v>
          </cell>
        </row>
        <row r="1239">
          <cell r="C1239" t="str">
            <v>PSP Special</v>
          </cell>
        </row>
        <row r="1248">
          <cell r="C1248" t="str">
            <v>RS</v>
          </cell>
          <cell r="H1248">
            <v>0</v>
          </cell>
          <cell r="I1248">
            <v>4047354163.5896792</v>
          </cell>
          <cell r="J1248">
            <v>4048068533.0288868</v>
          </cell>
          <cell r="K1248">
            <v>-714369.43920738867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AR1248">
            <v>437503602.08000004</v>
          </cell>
          <cell r="AS1248">
            <v>437503602.08000004</v>
          </cell>
          <cell r="AT1248">
            <v>1</v>
          </cell>
        </row>
        <row r="1249">
          <cell r="C1249" t="str">
            <v>RTODD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AR1249">
            <v>0</v>
          </cell>
          <cell r="AS1249">
            <v>0</v>
          </cell>
          <cell r="AT1249">
            <v>1</v>
          </cell>
        </row>
        <row r="1250">
          <cell r="C1250" t="str">
            <v>RTODE</v>
          </cell>
          <cell r="H1250">
            <v>0</v>
          </cell>
          <cell r="I1250">
            <v>1755275.4853635153</v>
          </cell>
          <cell r="J1250">
            <v>1766826.469963646</v>
          </cell>
          <cell r="K1250">
            <v>-11550.9846001307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AR1250">
            <v>174794.53</v>
          </cell>
          <cell r="AS1250">
            <v>174794.53</v>
          </cell>
          <cell r="AT1250">
            <v>1</v>
          </cell>
        </row>
        <row r="1251">
          <cell r="C1251" t="str">
            <v>LEV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AR1251">
            <v>0</v>
          </cell>
          <cell r="AS1251">
            <v>0</v>
          </cell>
          <cell r="AT1251">
            <v>1</v>
          </cell>
        </row>
        <row r="1252">
          <cell r="C1252" t="str">
            <v>EVC</v>
          </cell>
          <cell r="I1252">
            <v>18250</v>
          </cell>
          <cell r="J1252">
            <v>18250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AR1252">
            <v>1672.4099999999999</v>
          </cell>
          <cell r="AS1252">
            <v>1672.4099999999999</v>
          </cell>
          <cell r="AT1252">
            <v>1</v>
          </cell>
        </row>
        <row r="1253">
          <cell r="C1253" t="str">
            <v>EVSE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AR1253">
            <v>0</v>
          </cell>
          <cell r="AS1253">
            <v>0</v>
          </cell>
          <cell r="AT1253">
            <v>1</v>
          </cell>
        </row>
        <row r="1254">
          <cell r="C1254" t="str">
            <v>VFD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AR1254">
            <v>0</v>
          </cell>
          <cell r="AS1254">
            <v>0</v>
          </cell>
          <cell r="AT1254">
            <v>1</v>
          </cell>
        </row>
        <row r="1255">
          <cell r="C1255" t="str">
            <v>LQF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AR1255">
            <v>0</v>
          </cell>
          <cell r="AS1255">
            <v>0</v>
          </cell>
          <cell r="AT1255">
            <v>1</v>
          </cell>
        </row>
        <row r="1256">
          <cell r="C1256" t="str">
            <v>SQF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AR1256">
            <v>0</v>
          </cell>
          <cell r="AS1256">
            <v>0</v>
          </cell>
          <cell r="AT1256">
            <v>1</v>
          </cell>
        </row>
        <row r="1257">
          <cell r="C1257" t="str">
            <v>LRI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AR1257">
            <v>0</v>
          </cell>
          <cell r="AS1257">
            <v>0</v>
          </cell>
          <cell r="AT1257">
            <v>1</v>
          </cell>
        </row>
        <row r="1258">
          <cell r="C1258" t="str">
            <v>GS3</v>
          </cell>
          <cell r="I1258">
            <v>845636494.86458266</v>
          </cell>
          <cell r="J1258">
            <v>845636494.86458266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AR1258">
            <v>99088675.629999995</v>
          </cell>
          <cell r="AS1258">
            <v>99088675.629999995</v>
          </cell>
          <cell r="AT1258">
            <v>1</v>
          </cell>
        </row>
        <row r="1259">
          <cell r="C1259" t="str">
            <v>GSS</v>
          </cell>
          <cell r="I1259">
            <v>351452385.1192804</v>
          </cell>
          <cell r="J1259">
            <v>351664584.4872548</v>
          </cell>
          <cell r="K1259">
            <v>-212199.36797439697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AR1259">
            <v>47930720.089999996</v>
          </cell>
          <cell r="AS1259">
            <v>47930720.089999996</v>
          </cell>
          <cell r="AT1259">
            <v>1</v>
          </cell>
        </row>
        <row r="1260">
          <cell r="C1260" t="str">
            <v>PSP</v>
          </cell>
          <cell r="I1260">
            <v>103621086.3038474</v>
          </cell>
          <cell r="J1260">
            <v>103621086.3038474</v>
          </cell>
          <cell r="K1260">
            <v>0</v>
          </cell>
          <cell r="L1260">
            <v>0</v>
          </cell>
          <cell r="M1260">
            <v>0</v>
          </cell>
          <cell r="N1260">
            <v>191121.56035056594</v>
          </cell>
          <cell r="O1260">
            <v>148944.07237619863</v>
          </cell>
          <cell r="AR1260">
            <v>10346046.749999998</v>
          </cell>
          <cell r="AS1260">
            <v>10346046.749999998</v>
          </cell>
          <cell r="AT1260">
            <v>1</v>
          </cell>
        </row>
        <row r="1261">
          <cell r="C1261" t="str">
            <v>PSS</v>
          </cell>
          <cell r="I1261">
            <v>1508873858.139874</v>
          </cell>
          <cell r="J1261">
            <v>1509171942.7735958</v>
          </cell>
          <cell r="K1261">
            <v>-298084.63372181152</v>
          </cell>
          <cell r="L1261">
            <v>0</v>
          </cell>
          <cell r="M1261">
            <v>0</v>
          </cell>
          <cell r="N1261">
            <v>2416972.6344795716</v>
          </cell>
          <cell r="O1261">
            <v>1860124.8449341587</v>
          </cell>
          <cell r="AR1261">
            <v>150894395.16999999</v>
          </cell>
          <cell r="AS1261">
            <v>150894395.16999999</v>
          </cell>
          <cell r="AT1261">
            <v>1</v>
          </cell>
        </row>
        <row r="1262">
          <cell r="C1262" t="str">
            <v>TODS</v>
          </cell>
          <cell r="I1262">
            <v>1288132008.8763871</v>
          </cell>
          <cell r="J1262">
            <v>1288178137.3084989</v>
          </cell>
          <cell r="K1262">
            <v>-46128.432111807822</v>
          </cell>
          <cell r="L1262">
            <v>0</v>
          </cell>
          <cell r="M1262">
            <v>4406484.1747975927</v>
          </cell>
          <cell r="N1262">
            <v>3268347.8466120353</v>
          </cell>
          <cell r="O1262">
            <v>3183735.8239008416</v>
          </cell>
          <cell r="AR1262">
            <v>104044369.34</v>
          </cell>
          <cell r="AS1262">
            <v>104044369.34</v>
          </cell>
          <cell r="AT1262">
            <v>1</v>
          </cell>
        </row>
        <row r="1263">
          <cell r="C1263" t="str">
            <v>OSLS</v>
          </cell>
          <cell r="I1263">
            <v>11549.75246</v>
          </cell>
          <cell r="J1263">
            <v>11549.75246</v>
          </cell>
          <cell r="K1263">
            <v>0</v>
          </cell>
          <cell r="L1263">
            <v>0</v>
          </cell>
          <cell r="M1263">
            <v>796.65104089653016</v>
          </cell>
          <cell r="N1263">
            <v>0</v>
          </cell>
          <cell r="O1263">
            <v>457.52750656876265</v>
          </cell>
          <cell r="AR1263">
            <v>16374.810000000001</v>
          </cell>
          <cell r="AS1263">
            <v>16374.810000000001</v>
          </cell>
          <cell r="AT1263">
            <v>1</v>
          </cell>
        </row>
        <row r="1264">
          <cell r="C1264" t="str">
            <v>TODP</v>
          </cell>
          <cell r="I1264">
            <v>1992826476.1644897</v>
          </cell>
          <cell r="J1264">
            <v>1992826476.1644897</v>
          </cell>
          <cell r="K1264">
            <v>0</v>
          </cell>
          <cell r="L1264">
            <v>0</v>
          </cell>
          <cell r="M1264">
            <v>5354605.9968741415</v>
          </cell>
          <cell r="N1264">
            <v>4410141.5106512681</v>
          </cell>
          <cell r="O1264">
            <v>4306226.2525530346</v>
          </cell>
          <cell r="AR1264">
            <v>139451708.93000001</v>
          </cell>
          <cell r="AS1264">
            <v>139451708.93000001</v>
          </cell>
          <cell r="AT1264">
            <v>1</v>
          </cell>
        </row>
        <row r="1265">
          <cell r="C1265" t="str">
            <v>OSLP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AR1265">
            <v>0</v>
          </cell>
          <cell r="AS1265">
            <v>0</v>
          </cell>
          <cell r="AT1265">
            <v>1</v>
          </cell>
        </row>
        <row r="1266">
          <cell r="C1266" t="str">
            <v>RTS</v>
          </cell>
          <cell r="I1266">
            <v>1050890541.6177506</v>
          </cell>
          <cell r="J1266">
            <v>1050890541.6177506</v>
          </cell>
          <cell r="K1266">
            <v>0</v>
          </cell>
          <cell r="L1266">
            <v>0</v>
          </cell>
          <cell r="M1266">
            <v>2400000</v>
          </cell>
          <cell r="N1266">
            <v>2132018.064236722</v>
          </cell>
          <cell r="O1266">
            <v>2084830.2093140795</v>
          </cell>
          <cell r="AR1266">
            <v>65305447.219999999</v>
          </cell>
          <cell r="AS1266">
            <v>65305447.219999999</v>
          </cell>
          <cell r="AT1266">
            <v>1</v>
          </cell>
        </row>
        <row r="1267">
          <cell r="C1267" t="str">
            <v>CSR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433038.61582228733</v>
          </cell>
          <cell r="N1267">
            <v>0</v>
          </cell>
          <cell r="O1267">
            <v>0</v>
          </cell>
          <cell r="AR1267">
            <v>-2468360.4000000004</v>
          </cell>
          <cell r="AS1267">
            <v>-2468360.4000000004</v>
          </cell>
          <cell r="AT1267">
            <v>1</v>
          </cell>
        </row>
        <row r="1268">
          <cell r="C1268" t="str">
            <v>FLSP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AR1268">
            <v>0</v>
          </cell>
          <cell r="AS1268">
            <v>0</v>
          </cell>
          <cell r="AT1268">
            <v>1</v>
          </cell>
        </row>
        <row r="1269">
          <cell r="C1269" t="str">
            <v>FLST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AR1269">
            <v>0</v>
          </cell>
          <cell r="AS1269">
            <v>0</v>
          </cell>
          <cell r="AT1269">
            <v>1</v>
          </cell>
        </row>
        <row r="1270">
          <cell r="C1270" t="str">
            <v>LE</v>
          </cell>
          <cell r="I1270">
            <v>3448222</v>
          </cell>
          <cell r="J1270">
            <v>3448222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AR1270">
            <v>242789.31999999998</v>
          </cell>
          <cell r="AS1270">
            <v>242789.31999999998</v>
          </cell>
          <cell r="AT1270">
            <v>1</v>
          </cell>
        </row>
        <row r="1271">
          <cell r="C1271" t="str">
            <v>TE</v>
          </cell>
          <cell r="I1271">
            <v>3215713</v>
          </cell>
          <cell r="J1271">
            <v>3215713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AR1271">
            <v>317698.51</v>
          </cell>
          <cell r="AS1271">
            <v>317698.51</v>
          </cell>
          <cell r="AT1271">
            <v>1</v>
          </cell>
        </row>
        <row r="1272">
          <cell r="C1272" t="str">
            <v>LWC</v>
          </cell>
          <cell r="I1272">
            <v>56355100</v>
          </cell>
          <cell r="J1272">
            <v>56355100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112838.39999999998</v>
          </cell>
          <cell r="AR1272">
            <v>3696812.06</v>
          </cell>
          <cell r="AS1272">
            <v>3696812.06</v>
          </cell>
          <cell r="AT1272">
            <v>1</v>
          </cell>
        </row>
      </sheetData>
      <sheetData sheetId="12">
        <row r="4">
          <cell r="C4" t="str">
            <v>RS</v>
          </cell>
        </row>
        <row r="5">
          <cell r="C5" t="str">
            <v>GSS</v>
          </cell>
        </row>
        <row r="6">
          <cell r="C6" t="str">
            <v>RS</v>
          </cell>
          <cell r="AW6">
            <v>549413.60424224799</v>
          </cell>
        </row>
        <row r="7">
          <cell r="C7" t="str">
            <v>RS</v>
          </cell>
        </row>
        <row r="8">
          <cell r="C8" t="str">
            <v>VFD</v>
          </cell>
        </row>
        <row r="9">
          <cell r="C9" t="str">
            <v>GSS</v>
          </cell>
        </row>
        <row r="10">
          <cell r="C10" t="str">
            <v>GSS</v>
          </cell>
          <cell r="AW10">
            <v>109058.766770904</v>
          </cell>
        </row>
        <row r="11">
          <cell r="C11" t="str">
            <v>GSS</v>
          </cell>
        </row>
        <row r="12">
          <cell r="C12" t="str">
            <v>GSS</v>
          </cell>
        </row>
        <row r="13">
          <cell r="C13" t="str">
            <v>GSS</v>
          </cell>
        </row>
        <row r="14">
          <cell r="C14" t="str">
            <v>GS3</v>
          </cell>
        </row>
        <row r="15">
          <cell r="C15" t="str">
            <v>GS3</v>
          </cell>
        </row>
        <row r="16">
          <cell r="C16" t="str">
            <v>GS3</v>
          </cell>
          <cell r="AW16">
            <v>325302.72684374999</v>
          </cell>
        </row>
        <row r="17">
          <cell r="C17" t="str">
            <v>GS3</v>
          </cell>
        </row>
        <row r="18">
          <cell r="C18" t="str">
            <v>GS3</v>
          </cell>
        </row>
        <row r="19">
          <cell r="C19" t="str">
            <v>PSS</v>
          </cell>
        </row>
        <row r="20">
          <cell r="C20" t="str">
            <v>PSS</v>
          </cell>
          <cell r="AW20">
            <v>94475.617906502506</v>
          </cell>
        </row>
        <row r="21">
          <cell r="C21" t="str">
            <v>PSS</v>
          </cell>
        </row>
        <row r="22">
          <cell r="C22" t="str">
            <v>PSP</v>
          </cell>
        </row>
        <row r="23">
          <cell r="C23" t="str">
            <v>PSP</v>
          </cell>
          <cell r="AW23">
            <v>5596.9859046490101</v>
          </cell>
        </row>
        <row r="24">
          <cell r="C24" t="str">
            <v>PSS</v>
          </cell>
        </row>
        <row r="25">
          <cell r="C25" t="str">
            <v>PSS</v>
          </cell>
        </row>
        <row r="26">
          <cell r="C26" t="str">
            <v>PSP</v>
          </cell>
        </row>
        <row r="27">
          <cell r="C27" t="str">
            <v>TODS</v>
          </cell>
          <cell r="AW27">
            <v>42128.697175410503</v>
          </cell>
        </row>
        <row r="28">
          <cell r="C28" t="str">
            <v>TODP</v>
          </cell>
          <cell r="AW28">
            <v>89901.011929449494</v>
          </cell>
        </row>
        <row r="29">
          <cell r="C29" t="str">
            <v>TODP</v>
          </cell>
        </row>
        <row r="30">
          <cell r="C30" t="str">
            <v>TODP</v>
          </cell>
        </row>
        <row r="31">
          <cell r="C31" t="str">
            <v>PSS</v>
          </cell>
        </row>
        <row r="32">
          <cell r="C32" t="str">
            <v>PSS</v>
          </cell>
        </row>
        <row r="33">
          <cell r="C33" t="str">
            <v>PSS</v>
          </cell>
        </row>
        <row r="34">
          <cell r="C34" t="str">
            <v>PSS</v>
          </cell>
        </row>
        <row r="35">
          <cell r="C35" t="str">
            <v>PSS</v>
          </cell>
        </row>
        <row r="36">
          <cell r="C36" t="str">
            <v>PSP</v>
          </cell>
        </row>
        <row r="37">
          <cell r="C37" t="str">
            <v>PSP</v>
          </cell>
        </row>
        <row r="38">
          <cell r="C38" t="str">
            <v>PSP</v>
          </cell>
        </row>
        <row r="39">
          <cell r="C39" t="str">
            <v>PSP</v>
          </cell>
        </row>
        <row r="40">
          <cell r="C40" t="str">
            <v>PSP</v>
          </cell>
        </row>
        <row r="41">
          <cell r="C41" t="str">
            <v>TODS</v>
          </cell>
        </row>
        <row r="42">
          <cell r="C42" t="str">
            <v>TODS</v>
          </cell>
        </row>
        <row r="43">
          <cell r="C43" t="str">
            <v>TODS</v>
          </cell>
        </row>
        <row r="44">
          <cell r="C44" t="str">
            <v>TODS</v>
          </cell>
        </row>
        <row r="45">
          <cell r="C45" t="str">
            <v>TODP</v>
          </cell>
        </row>
        <row r="46">
          <cell r="C46" t="str">
            <v>TODP</v>
          </cell>
        </row>
        <row r="47">
          <cell r="C47" t="str">
            <v>TODP</v>
          </cell>
        </row>
        <row r="48">
          <cell r="C48" t="str">
            <v>TODP</v>
          </cell>
        </row>
        <row r="49">
          <cell r="C49" t="str">
            <v>TODP</v>
          </cell>
        </row>
        <row r="50">
          <cell r="C50" t="str">
            <v>TODP</v>
          </cell>
        </row>
        <row r="51">
          <cell r="C51" t="str">
            <v>TODP</v>
          </cell>
        </row>
        <row r="52">
          <cell r="C52" t="str">
            <v>RTS</v>
          </cell>
          <cell r="AW52">
            <v>52038.888798012602</v>
          </cell>
        </row>
        <row r="53">
          <cell r="C53" t="str">
            <v>RTS</v>
          </cell>
        </row>
        <row r="54">
          <cell r="C54" t="str">
            <v>RTS</v>
          </cell>
        </row>
        <row r="55">
          <cell r="C55" t="str">
            <v>RTS</v>
          </cell>
        </row>
        <row r="56">
          <cell r="C56" t="str">
            <v>RTS</v>
          </cell>
        </row>
        <row r="57">
          <cell r="C57" t="str">
            <v>FLSP</v>
          </cell>
        </row>
        <row r="58">
          <cell r="C58" t="str">
            <v>FLSP</v>
          </cell>
        </row>
        <row r="59">
          <cell r="C59" t="str">
            <v>FLST</v>
          </cell>
        </row>
        <row r="60">
          <cell r="C60" t="str">
            <v>FLST</v>
          </cell>
        </row>
        <row r="61">
          <cell r="C61" t="str">
            <v>LE</v>
          </cell>
        </row>
        <row r="62">
          <cell r="C62" t="str">
            <v>LE</v>
          </cell>
          <cell r="AW62">
            <v>450.278585742009</v>
          </cell>
        </row>
        <row r="63">
          <cell r="C63" t="str">
            <v>LE</v>
          </cell>
        </row>
        <row r="64">
          <cell r="C64" t="str">
            <v>TE</v>
          </cell>
          <cell r="AW64">
            <v>541.757290989387</v>
          </cell>
        </row>
        <row r="65">
          <cell r="C65" t="str">
            <v>TE</v>
          </cell>
        </row>
        <row r="66">
          <cell r="C66" t="str">
            <v>TE</v>
          </cell>
        </row>
        <row r="67">
          <cell r="C67" t="str">
            <v>TE</v>
          </cell>
        </row>
        <row r="68">
          <cell r="C68" t="str">
            <v>TE</v>
          </cell>
        </row>
        <row r="69">
          <cell r="C69" t="str">
            <v>TE</v>
          </cell>
        </row>
        <row r="70">
          <cell r="C70" t="str">
            <v>FK</v>
          </cell>
        </row>
        <row r="71">
          <cell r="C71" t="str">
            <v>LWC</v>
          </cell>
          <cell r="AW71">
            <v>3040.3163067436399</v>
          </cell>
        </row>
        <row r="72">
          <cell r="C72" t="str">
            <v>RTODE</v>
          </cell>
          <cell r="AW72">
            <v>194.96296127647969</v>
          </cell>
        </row>
        <row r="73">
          <cell r="C73" t="str">
            <v>RTODD</v>
          </cell>
          <cell r="AW73">
            <v>0</v>
          </cell>
        </row>
        <row r="74">
          <cell r="C74" t="str">
            <v>RTODE</v>
          </cell>
        </row>
        <row r="75">
          <cell r="C75" t="str">
            <v>RTODD</v>
          </cell>
        </row>
        <row r="76">
          <cell r="C76" t="str">
            <v>RTODE</v>
          </cell>
        </row>
        <row r="77">
          <cell r="C77" t="str">
            <v>RTODD</v>
          </cell>
        </row>
        <row r="78">
          <cell r="C78" t="str">
            <v>RTODE</v>
          </cell>
        </row>
        <row r="79">
          <cell r="C79" t="str">
            <v>RTODD</v>
          </cell>
        </row>
        <row r="80">
          <cell r="C80" t="str">
            <v>PSP</v>
          </cell>
        </row>
        <row r="81">
          <cell r="C81" t="str">
            <v>PSP</v>
          </cell>
        </row>
        <row r="82">
          <cell r="C82" t="str">
            <v>CSR</v>
          </cell>
        </row>
        <row r="83">
          <cell r="C83" t="str">
            <v>CSR</v>
          </cell>
        </row>
        <row r="84">
          <cell r="C84" t="str">
            <v>CSR</v>
          </cell>
        </row>
        <row r="85">
          <cell r="C85" t="str">
            <v>CSR</v>
          </cell>
        </row>
        <row r="86">
          <cell r="C86" t="str">
            <v>CSR</v>
          </cell>
        </row>
        <row r="87">
          <cell r="C87" t="str">
            <v>CSR</v>
          </cell>
        </row>
        <row r="88">
          <cell r="C88" t="str">
            <v>CSR</v>
          </cell>
        </row>
        <row r="89">
          <cell r="C89" t="str">
            <v>CSR</v>
          </cell>
        </row>
        <row r="90">
          <cell r="C90" t="str">
            <v>GSS</v>
          </cell>
        </row>
        <row r="91">
          <cell r="C91" t="str">
            <v>GSS</v>
          </cell>
        </row>
        <row r="92">
          <cell r="C92" t="str">
            <v>GS3</v>
          </cell>
        </row>
        <row r="93">
          <cell r="C93" t="str">
            <v>GS3</v>
          </cell>
        </row>
        <row r="94">
          <cell r="C94" t="str">
            <v>TODS</v>
          </cell>
        </row>
        <row r="95">
          <cell r="C95" t="str">
            <v>RTS</v>
          </cell>
        </row>
        <row r="96">
          <cell r="C96" t="str">
            <v>SQF</v>
          </cell>
        </row>
        <row r="97">
          <cell r="C97" t="str">
            <v>SQF</v>
          </cell>
        </row>
        <row r="98">
          <cell r="C98" t="str">
            <v>EVC</v>
          </cell>
          <cell r="AW98">
            <v>0</v>
          </cell>
        </row>
        <row r="99">
          <cell r="C99" t="str">
            <v>EVSE</v>
          </cell>
        </row>
        <row r="100">
          <cell r="C100" t="str">
            <v>EVSE</v>
          </cell>
        </row>
        <row r="101">
          <cell r="C101" t="str">
            <v>OSLP</v>
          </cell>
        </row>
        <row r="102">
          <cell r="C102" t="str">
            <v>OSLP</v>
          </cell>
        </row>
        <row r="103">
          <cell r="C103" t="str">
            <v>OSLS</v>
          </cell>
        </row>
        <row r="104">
          <cell r="C104" t="str">
            <v>OSLS</v>
          </cell>
          <cell r="AW104">
            <v>0.57144446069890797</v>
          </cell>
        </row>
        <row r="105">
          <cell r="C105" t="str">
            <v>GS3</v>
          </cell>
        </row>
        <row r="106">
          <cell r="C106" t="str">
            <v>PSP Special</v>
          </cell>
        </row>
        <row r="107">
          <cell r="C107" t="str">
            <v>RS</v>
          </cell>
        </row>
        <row r="108">
          <cell r="C108" t="str">
            <v>GSS</v>
          </cell>
        </row>
        <row r="109">
          <cell r="C109" t="str">
            <v>RS</v>
          </cell>
          <cell r="AW109">
            <v>611230.22970236605</v>
          </cell>
        </row>
        <row r="110">
          <cell r="C110" t="str">
            <v>RS</v>
          </cell>
        </row>
        <row r="111">
          <cell r="C111" t="str">
            <v>VFD</v>
          </cell>
        </row>
        <row r="112">
          <cell r="C112" t="str">
            <v>GSS</v>
          </cell>
        </row>
        <row r="113">
          <cell r="C113" t="str">
            <v>GSS</v>
          </cell>
          <cell r="AW113">
            <v>119145.44110962799</v>
          </cell>
        </row>
        <row r="114">
          <cell r="C114" t="str">
            <v>GSS</v>
          </cell>
        </row>
        <row r="115">
          <cell r="C115" t="str">
            <v>GSS</v>
          </cell>
        </row>
        <row r="116">
          <cell r="C116" t="str">
            <v>GSS</v>
          </cell>
        </row>
        <row r="117">
          <cell r="C117" t="str">
            <v>GS3</v>
          </cell>
        </row>
        <row r="118">
          <cell r="C118" t="str">
            <v>GS3</v>
          </cell>
        </row>
        <row r="119">
          <cell r="C119" t="str">
            <v>GS3</v>
          </cell>
          <cell r="AW119">
            <v>335799.36308438401</v>
          </cell>
        </row>
        <row r="120">
          <cell r="C120" t="str">
            <v>GS3</v>
          </cell>
        </row>
        <row r="121">
          <cell r="C121" t="str">
            <v>GS3</v>
          </cell>
        </row>
        <row r="122">
          <cell r="C122" t="str">
            <v>PSS</v>
          </cell>
        </row>
        <row r="123">
          <cell r="C123" t="str">
            <v>PSS</v>
          </cell>
          <cell r="AW123">
            <v>92784.281221846395</v>
          </cell>
        </row>
        <row r="124">
          <cell r="C124" t="str">
            <v>PSS</v>
          </cell>
        </row>
        <row r="125">
          <cell r="C125" t="str">
            <v>PSP</v>
          </cell>
        </row>
        <row r="126">
          <cell r="C126" t="str">
            <v>PSP</v>
          </cell>
          <cell r="AW126">
            <v>5549.4340121918503</v>
          </cell>
        </row>
        <row r="127">
          <cell r="C127" t="str">
            <v>PSS</v>
          </cell>
        </row>
        <row r="128">
          <cell r="C128" t="str">
            <v>PSS</v>
          </cell>
        </row>
        <row r="129">
          <cell r="C129" t="str">
            <v>PSP</v>
          </cell>
        </row>
        <row r="130">
          <cell r="C130" t="str">
            <v>TODS</v>
          </cell>
          <cell r="AW130">
            <v>37939.078135005897</v>
          </cell>
        </row>
        <row r="131">
          <cell r="C131" t="str">
            <v>TODP</v>
          </cell>
          <cell r="AW131">
            <v>69082.827859004901</v>
          </cell>
        </row>
        <row r="132">
          <cell r="C132" t="str">
            <v>TODP</v>
          </cell>
        </row>
        <row r="133">
          <cell r="C133" t="str">
            <v>TODP</v>
          </cell>
        </row>
        <row r="134">
          <cell r="C134" t="str">
            <v>PSS</v>
          </cell>
        </row>
        <row r="135">
          <cell r="C135" t="str">
            <v>PSS</v>
          </cell>
        </row>
        <row r="136">
          <cell r="C136" t="str">
            <v>PSS</v>
          </cell>
        </row>
        <row r="137">
          <cell r="C137" t="str">
            <v>PSS</v>
          </cell>
        </row>
        <row r="138">
          <cell r="C138" t="str">
            <v>PSS</v>
          </cell>
        </row>
        <row r="139">
          <cell r="C139" t="str">
            <v>PSP</v>
          </cell>
        </row>
        <row r="140">
          <cell r="C140" t="str">
            <v>PSP</v>
          </cell>
        </row>
        <row r="141">
          <cell r="C141" t="str">
            <v>PSP</v>
          </cell>
        </row>
        <row r="142">
          <cell r="C142" t="str">
            <v>PSP</v>
          </cell>
        </row>
        <row r="143">
          <cell r="C143" t="str">
            <v>PSP</v>
          </cell>
        </row>
        <row r="144">
          <cell r="C144" t="str">
            <v>TODS</v>
          </cell>
        </row>
        <row r="145">
          <cell r="C145" t="str">
            <v>TODS</v>
          </cell>
        </row>
        <row r="146">
          <cell r="C146" t="str">
            <v>TODS</v>
          </cell>
        </row>
        <row r="147">
          <cell r="C147" t="str">
            <v>TODS</v>
          </cell>
        </row>
        <row r="148">
          <cell r="C148" t="str">
            <v>TODP</v>
          </cell>
        </row>
        <row r="149">
          <cell r="C149" t="str">
            <v>TODP</v>
          </cell>
        </row>
        <row r="150">
          <cell r="C150" t="str">
            <v>TODP</v>
          </cell>
        </row>
        <row r="151">
          <cell r="C151" t="str">
            <v>TODP</v>
          </cell>
        </row>
        <row r="152">
          <cell r="C152" t="str">
            <v>TODP</v>
          </cell>
        </row>
        <row r="153">
          <cell r="C153" t="str">
            <v>TODP</v>
          </cell>
        </row>
        <row r="154">
          <cell r="C154" t="str">
            <v>TODP</v>
          </cell>
        </row>
        <row r="155">
          <cell r="C155" t="str">
            <v>RTS</v>
          </cell>
          <cell r="AW155">
            <v>39826.524422437098</v>
          </cell>
        </row>
        <row r="156">
          <cell r="C156" t="str">
            <v>RTS</v>
          </cell>
        </row>
        <row r="157">
          <cell r="C157" t="str">
            <v>RTS</v>
          </cell>
        </row>
        <row r="158">
          <cell r="C158" t="str">
            <v>RTS</v>
          </cell>
        </row>
        <row r="159">
          <cell r="C159" t="str">
            <v>RTS</v>
          </cell>
        </row>
        <row r="160">
          <cell r="C160" t="str">
            <v>FLSP</v>
          </cell>
        </row>
        <row r="161">
          <cell r="C161" t="str">
            <v>FLSP</v>
          </cell>
        </row>
        <row r="162">
          <cell r="C162" t="str">
            <v>FLST</v>
          </cell>
        </row>
        <row r="163">
          <cell r="C163" t="str">
            <v>FLST</v>
          </cell>
        </row>
        <row r="164">
          <cell r="C164" t="str">
            <v>LE</v>
          </cell>
        </row>
        <row r="165">
          <cell r="C165" t="str">
            <v>LE</v>
          </cell>
          <cell r="AW165">
            <v>400.55369273384201</v>
          </cell>
        </row>
        <row r="166">
          <cell r="C166" t="str">
            <v>LE</v>
          </cell>
        </row>
        <row r="167">
          <cell r="C167" t="str">
            <v>TE</v>
          </cell>
          <cell r="AW167">
            <v>515.12890604294</v>
          </cell>
        </row>
        <row r="168">
          <cell r="C168" t="str">
            <v>TE</v>
          </cell>
        </row>
        <row r="169">
          <cell r="C169" t="str">
            <v>TE</v>
          </cell>
        </row>
        <row r="170">
          <cell r="C170" t="str">
            <v>TE</v>
          </cell>
        </row>
        <row r="171">
          <cell r="C171" t="str">
            <v>TE</v>
          </cell>
        </row>
        <row r="172">
          <cell r="C172" t="str">
            <v>TE</v>
          </cell>
        </row>
        <row r="173">
          <cell r="C173" t="str">
            <v>FK</v>
          </cell>
        </row>
        <row r="174">
          <cell r="C174" t="str">
            <v>LWC</v>
          </cell>
          <cell r="AW174">
            <v>2637.4061862253998</v>
          </cell>
        </row>
        <row r="175">
          <cell r="C175" t="str">
            <v>RTODE</v>
          </cell>
          <cell r="AW175">
            <v>219.30334008662481</v>
          </cell>
        </row>
        <row r="176">
          <cell r="C176" t="str">
            <v>RTODD</v>
          </cell>
          <cell r="AW176">
            <v>0</v>
          </cell>
        </row>
        <row r="177">
          <cell r="C177" t="str">
            <v>RTODE</v>
          </cell>
        </row>
        <row r="178">
          <cell r="C178" t="str">
            <v>RTODD</v>
          </cell>
        </row>
        <row r="179">
          <cell r="C179" t="str">
            <v>RTODE</v>
          </cell>
        </row>
        <row r="180">
          <cell r="C180" t="str">
            <v>RTODD</v>
          </cell>
        </row>
        <row r="181">
          <cell r="C181" t="str">
            <v>RTODE</v>
          </cell>
        </row>
        <row r="182">
          <cell r="C182" t="str">
            <v>RTODD</v>
          </cell>
        </row>
        <row r="183">
          <cell r="C183" t="str">
            <v>PSP</v>
          </cell>
        </row>
        <row r="184">
          <cell r="C184" t="str">
            <v>PSP</v>
          </cell>
        </row>
        <row r="185">
          <cell r="C185" t="str">
            <v>CSR</v>
          </cell>
        </row>
        <row r="186">
          <cell r="C186" t="str">
            <v>CSR</v>
          </cell>
        </row>
        <row r="187">
          <cell r="C187" t="str">
            <v>CSR</v>
          </cell>
        </row>
        <row r="188">
          <cell r="C188" t="str">
            <v>CSR</v>
          </cell>
        </row>
        <row r="189">
          <cell r="C189" t="str">
            <v>CSR</v>
          </cell>
        </row>
        <row r="190">
          <cell r="C190" t="str">
            <v>CSR</v>
          </cell>
        </row>
        <row r="191">
          <cell r="C191" t="str">
            <v>CSR</v>
          </cell>
        </row>
        <row r="192">
          <cell r="C192" t="str">
            <v>CSR</v>
          </cell>
        </row>
        <row r="193">
          <cell r="C193" t="str">
            <v>GSS</v>
          </cell>
        </row>
        <row r="194">
          <cell r="C194" t="str">
            <v>GSS</v>
          </cell>
        </row>
        <row r="195">
          <cell r="C195" t="str">
            <v>GS3</v>
          </cell>
        </row>
        <row r="196">
          <cell r="C196" t="str">
            <v>GS3</v>
          </cell>
        </row>
        <row r="197">
          <cell r="C197" t="str">
            <v>TODS</v>
          </cell>
        </row>
        <row r="198">
          <cell r="C198" t="str">
            <v>RTS</v>
          </cell>
        </row>
        <row r="199">
          <cell r="C199" t="str">
            <v>SQF</v>
          </cell>
        </row>
        <row r="200">
          <cell r="C200" t="str">
            <v>SQF</v>
          </cell>
        </row>
        <row r="201">
          <cell r="C201" t="str">
            <v>EVC</v>
          </cell>
          <cell r="AW201">
            <v>0</v>
          </cell>
        </row>
        <row r="202">
          <cell r="C202" t="str">
            <v>EVSE</v>
          </cell>
        </row>
        <row r="203">
          <cell r="C203" t="str">
            <v>EVSE</v>
          </cell>
        </row>
        <row r="204">
          <cell r="C204" t="str">
            <v>OSLP</v>
          </cell>
        </row>
        <row r="205">
          <cell r="C205" t="str">
            <v>OSLP</v>
          </cell>
        </row>
        <row r="206">
          <cell r="C206" t="str">
            <v>OSLS</v>
          </cell>
        </row>
        <row r="207">
          <cell r="C207" t="str">
            <v>OSLS</v>
          </cell>
          <cell r="AW207">
            <v>0.60797452015899101</v>
          </cell>
        </row>
        <row r="208">
          <cell r="C208" t="str">
            <v>GS3</v>
          </cell>
        </row>
        <row r="209">
          <cell r="C209" t="str">
            <v>PSP Special</v>
          </cell>
        </row>
        <row r="210">
          <cell r="C210" t="str">
            <v>RS</v>
          </cell>
        </row>
        <row r="211">
          <cell r="C211" t="str">
            <v>GSS</v>
          </cell>
        </row>
        <row r="212">
          <cell r="C212" t="str">
            <v>RS</v>
          </cell>
          <cell r="AW212">
            <v>688307.14812061505</v>
          </cell>
        </row>
        <row r="213">
          <cell r="C213" t="str">
            <v>RS</v>
          </cell>
        </row>
        <row r="214">
          <cell r="C214" t="str">
            <v>VFD</v>
          </cell>
        </row>
        <row r="215">
          <cell r="C215" t="str">
            <v>GSS</v>
          </cell>
        </row>
        <row r="216">
          <cell r="C216" t="str">
            <v>GSS</v>
          </cell>
          <cell r="AW216">
            <v>149788.58907720799</v>
          </cell>
        </row>
        <row r="217">
          <cell r="C217" t="str">
            <v>GSS</v>
          </cell>
        </row>
        <row r="218">
          <cell r="C218" t="str">
            <v>GSS</v>
          </cell>
        </row>
        <row r="219">
          <cell r="C219" t="str">
            <v>GSS</v>
          </cell>
        </row>
        <row r="220">
          <cell r="C220" t="str">
            <v>GS3</v>
          </cell>
        </row>
        <row r="221">
          <cell r="C221" t="str">
            <v>GS3</v>
          </cell>
        </row>
        <row r="222">
          <cell r="C222" t="str">
            <v>GS3</v>
          </cell>
          <cell r="AW222">
            <v>450056.27222815901</v>
          </cell>
        </row>
        <row r="223">
          <cell r="C223" t="str">
            <v>GS3</v>
          </cell>
        </row>
        <row r="224">
          <cell r="C224" t="str">
            <v>GS3</v>
          </cell>
        </row>
        <row r="225">
          <cell r="C225" t="str">
            <v>PSS</v>
          </cell>
        </row>
        <row r="226">
          <cell r="C226" t="str">
            <v>PSS</v>
          </cell>
          <cell r="AW226">
            <v>141237.26249600601</v>
          </cell>
        </row>
        <row r="227">
          <cell r="C227" t="str">
            <v>PSS</v>
          </cell>
        </row>
        <row r="228">
          <cell r="C228" t="str">
            <v>PSP</v>
          </cell>
        </row>
        <row r="229">
          <cell r="C229" t="str">
            <v>PSP</v>
          </cell>
          <cell r="AW229">
            <v>8436.5811772642792</v>
          </cell>
        </row>
        <row r="230">
          <cell r="C230" t="str">
            <v>PSS</v>
          </cell>
        </row>
        <row r="231">
          <cell r="C231" t="str">
            <v>PSS</v>
          </cell>
        </row>
        <row r="232">
          <cell r="C232" t="str">
            <v>PSP</v>
          </cell>
        </row>
        <row r="233">
          <cell r="C233" t="str">
            <v>TODS</v>
          </cell>
          <cell r="AW233">
            <v>64636.622774285097</v>
          </cell>
        </row>
        <row r="234">
          <cell r="C234" t="str">
            <v>TODP</v>
          </cell>
          <cell r="AW234">
            <v>138980.71169028501</v>
          </cell>
        </row>
        <row r="235">
          <cell r="C235" t="str">
            <v>TODP</v>
          </cell>
        </row>
        <row r="236">
          <cell r="C236" t="str">
            <v>TODP</v>
          </cell>
        </row>
        <row r="237">
          <cell r="C237" t="str">
            <v>PSS</v>
          </cell>
        </row>
        <row r="238">
          <cell r="C238" t="str">
            <v>PSS</v>
          </cell>
        </row>
        <row r="239">
          <cell r="C239" t="str">
            <v>PSS</v>
          </cell>
        </row>
        <row r="240">
          <cell r="C240" t="str">
            <v>PSS</v>
          </cell>
        </row>
        <row r="241">
          <cell r="C241" t="str">
            <v>PSS</v>
          </cell>
        </row>
        <row r="242">
          <cell r="C242" t="str">
            <v>PSP</v>
          </cell>
        </row>
        <row r="243">
          <cell r="C243" t="str">
            <v>PSP</v>
          </cell>
        </row>
        <row r="244">
          <cell r="C244" t="str">
            <v>PSP</v>
          </cell>
        </row>
        <row r="245">
          <cell r="C245" t="str">
            <v>PSP</v>
          </cell>
        </row>
        <row r="246">
          <cell r="C246" t="str">
            <v>PSP</v>
          </cell>
        </row>
        <row r="247">
          <cell r="C247" t="str">
            <v>TODS</v>
          </cell>
        </row>
        <row r="248">
          <cell r="C248" t="str">
            <v>TODS</v>
          </cell>
        </row>
        <row r="249">
          <cell r="C249" t="str">
            <v>TODS</v>
          </cell>
        </row>
        <row r="250">
          <cell r="C250" t="str">
            <v>TODS</v>
          </cell>
        </row>
        <row r="251">
          <cell r="C251" t="str">
            <v>TODP</v>
          </cell>
        </row>
        <row r="252">
          <cell r="C252" t="str">
            <v>TODP</v>
          </cell>
        </row>
        <row r="253">
          <cell r="C253" t="str">
            <v>TODP</v>
          </cell>
        </row>
        <row r="254">
          <cell r="C254" t="str">
            <v>TODP</v>
          </cell>
        </row>
        <row r="255">
          <cell r="C255" t="str">
            <v>TODP</v>
          </cell>
        </row>
        <row r="256">
          <cell r="C256" t="str">
            <v>TODP</v>
          </cell>
        </row>
        <row r="257">
          <cell r="C257" t="str">
            <v>TODP</v>
          </cell>
        </row>
        <row r="258">
          <cell r="C258" t="str">
            <v>RTS</v>
          </cell>
          <cell r="AW258">
            <v>91723.831000828999</v>
          </cell>
        </row>
        <row r="259">
          <cell r="C259" t="str">
            <v>RTS</v>
          </cell>
        </row>
        <row r="260">
          <cell r="C260" t="str">
            <v>RTS</v>
          </cell>
        </row>
        <row r="261">
          <cell r="C261" t="str">
            <v>RTS</v>
          </cell>
        </row>
        <row r="262">
          <cell r="C262" t="str">
            <v>RTS</v>
          </cell>
        </row>
        <row r="263">
          <cell r="C263" t="str">
            <v>FLSP</v>
          </cell>
        </row>
        <row r="264">
          <cell r="C264" t="str">
            <v>FLSP</v>
          </cell>
        </row>
        <row r="265">
          <cell r="C265" t="str">
            <v>FLST</v>
          </cell>
        </row>
        <row r="266">
          <cell r="C266" t="str">
            <v>FLST</v>
          </cell>
        </row>
        <row r="267">
          <cell r="C267" t="str">
            <v>LE</v>
          </cell>
        </row>
        <row r="268">
          <cell r="C268" t="str">
            <v>LE</v>
          </cell>
          <cell r="AW268">
            <v>807.96384535039704</v>
          </cell>
        </row>
        <row r="269">
          <cell r="C269" t="str">
            <v>LE</v>
          </cell>
        </row>
        <row r="270">
          <cell r="C270" t="str">
            <v>TE</v>
          </cell>
          <cell r="AW270">
            <v>922.45519257507897</v>
          </cell>
        </row>
        <row r="271">
          <cell r="C271" t="str">
            <v>TE</v>
          </cell>
        </row>
        <row r="272">
          <cell r="C272" t="str">
            <v>TE</v>
          </cell>
        </row>
        <row r="273">
          <cell r="C273" t="str">
            <v>TE</v>
          </cell>
        </row>
        <row r="274">
          <cell r="C274" t="str">
            <v>TE</v>
          </cell>
        </row>
        <row r="275">
          <cell r="C275" t="str">
            <v>TE</v>
          </cell>
        </row>
        <row r="276">
          <cell r="C276" t="str">
            <v>FK</v>
          </cell>
        </row>
        <row r="277">
          <cell r="C277" t="str">
            <v>LWC</v>
          </cell>
          <cell r="AW277">
            <v>5502.6536504870501</v>
          </cell>
        </row>
        <row r="278">
          <cell r="C278" t="str">
            <v>RTODE</v>
          </cell>
          <cell r="AW278">
            <v>249.34703136588848</v>
          </cell>
        </row>
        <row r="279">
          <cell r="C279" t="str">
            <v>RTODD</v>
          </cell>
          <cell r="AW279">
            <v>0</v>
          </cell>
        </row>
        <row r="280">
          <cell r="C280" t="str">
            <v>RTODE</v>
          </cell>
        </row>
        <row r="281">
          <cell r="C281" t="str">
            <v>RTODD</v>
          </cell>
        </row>
        <row r="282">
          <cell r="C282" t="str">
            <v>RTODE</v>
          </cell>
        </row>
        <row r="283">
          <cell r="C283" t="str">
            <v>RTODD</v>
          </cell>
        </row>
        <row r="284">
          <cell r="C284" t="str">
            <v>RTODE</v>
          </cell>
        </row>
        <row r="285">
          <cell r="C285" t="str">
            <v>RTODD</v>
          </cell>
        </row>
        <row r="286">
          <cell r="C286" t="str">
            <v>PSP</v>
          </cell>
        </row>
        <row r="287">
          <cell r="C287" t="str">
            <v>PSP</v>
          </cell>
        </row>
        <row r="288">
          <cell r="C288" t="str">
            <v>CSR</v>
          </cell>
        </row>
        <row r="289">
          <cell r="C289" t="str">
            <v>CSR</v>
          </cell>
        </row>
        <row r="290">
          <cell r="C290" t="str">
            <v>CSR</v>
          </cell>
        </row>
        <row r="291">
          <cell r="C291" t="str">
            <v>CSR</v>
          </cell>
        </row>
        <row r="292">
          <cell r="C292" t="str">
            <v>CSR</v>
          </cell>
        </row>
        <row r="293">
          <cell r="C293" t="str">
            <v>CSR</v>
          </cell>
        </row>
        <row r="294">
          <cell r="C294" t="str">
            <v>CSR</v>
          </cell>
        </row>
        <row r="295">
          <cell r="C295" t="str">
            <v>CSR</v>
          </cell>
        </row>
        <row r="296">
          <cell r="C296" t="str">
            <v>GSS</v>
          </cell>
        </row>
        <row r="297">
          <cell r="C297" t="str">
            <v>GSS</v>
          </cell>
        </row>
        <row r="298">
          <cell r="C298" t="str">
            <v>GS3</v>
          </cell>
        </row>
        <row r="299">
          <cell r="C299" t="str">
            <v>GS3</v>
          </cell>
        </row>
        <row r="300">
          <cell r="C300" t="str">
            <v>TODS</v>
          </cell>
        </row>
        <row r="301">
          <cell r="C301" t="str">
            <v>RTS</v>
          </cell>
        </row>
        <row r="302">
          <cell r="C302" t="str">
            <v>SQF</v>
          </cell>
        </row>
        <row r="303">
          <cell r="C303" t="str">
            <v>SQF</v>
          </cell>
        </row>
        <row r="304">
          <cell r="C304" t="str">
            <v>EVC</v>
          </cell>
          <cell r="AW304">
            <v>0</v>
          </cell>
        </row>
        <row r="305">
          <cell r="C305" t="str">
            <v>EVSE</v>
          </cell>
        </row>
        <row r="306">
          <cell r="C306" t="str">
            <v>EVSE</v>
          </cell>
        </row>
        <row r="307">
          <cell r="C307" t="str">
            <v>OSLP</v>
          </cell>
        </row>
        <row r="308">
          <cell r="C308" t="str">
            <v>OSLP</v>
          </cell>
        </row>
        <row r="309">
          <cell r="C309" t="str">
            <v>OSLS</v>
          </cell>
        </row>
        <row r="310">
          <cell r="C310" t="str">
            <v>OSLS</v>
          </cell>
          <cell r="AW310">
            <v>1.17072427209886</v>
          </cell>
        </row>
        <row r="311">
          <cell r="C311" t="str">
            <v>GS3</v>
          </cell>
        </row>
        <row r="312">
          <cell r="C312" t="str">
            <v>PSP Special</v>
          </cell>
        </row>
        <row r="313">
          <cell r="C313" t="str">
            <v>RS</v>
          </cell>
        </row>
        <row r="314">
          <cell r="C314" t="str">
            <v>GSS</v>
          </cell>
        </row>
        <row r="315">
          <cell r="C315" t="str">
            <v>RS</v>
          </cell>
          <cell r="AW315">
            <v>910412.44086998305</v>
          </cell>
        </row>
        <row r="316">
          <cell r="C316" t="str">
            <v>RS</v>
          </cell>
        </row>
        <row r="317">
          <cell r="C317" t="str">
            <v>VFD</v>
          </cell>
        </row>
        <row r="318">
          <cell r="C318" t="str">
            <v>GSS</v>
          </cell>
        </row>
        <row r="319">
          <cell r="C319" t="str">
            <v>GSS</v>
          </cell>
          <cell r="AW319">
            <v>207245.45998152799</v>
          </cell>
        </row>
        <row r="320">
          <cell r="C320" t="str">
            <v>GSS</v>
          </cell>
        </row>
        <row r="321">
          <cell r="C321" t="str">
            <v>GSS</v>
          </cell>
        </row>
        <row r="322">
          <cell r="C322" t="str">
            <v>GSS</v>
          </cell>
        </row>
        <row r="323">
          <cell r="C323" t="str">
            <v>GS3</v>
          </cell>
        </row>
        <row r="324">
          <cell r="C324" t="str">
            <v>GS3</v>
          </cell>
        </row>
        <row r="325">
          <cell r="C325" t="str">
            <v>GS3</v>
          </cell>
          <cell r="AW325">
            <v>556376.15801532904</v>
          </cell>
        </row>
        <row r="326">
          <cell r="C326" t="str">
            <v>GS3</v>
          </cell>
        </row>
        <row r="327">
          <cell r="C327" t="str">
            <v>GS3</v>
          </cell>
        </row>
        <row r="328">
          <cell r="C328" t="str">
            <v>PSS</v>
          </cell>
        </row>
        <row r="329">
          <cell r="C329" t="str">
            <v>PSS</v>
          </cell>
          <cell r="AW329">
            <v>172502.987753005</v>
          </cell>
        </row>
        <row r="330">
          <cell r="C330" t="str">
            <v>PSS</v>
          </cell>
        </row>
        <row r="331">
          <cell r="C331" t="str">
            <v>PSP</v>
          </cell>
        </row>
        <row r="332">
          <cell r="C332" t="str">
            <v>PSP</v>
          </cell>
          <cell r="AW332">
            <v>10544.8404891312</v>
          </cell>
        </row>
        <row r="333">
          <cell r="C333" t="str">
            <v>PSS</v>
          </cell>
        </row>
        <row r="334">
          <cell r="C334" t="str">
            <v>PSS</v>
          </cell>
        </row>
        <row r="335">
          <cell r="C335" t="str">
            <v>PSP</v>
          </cell>
        </row>
        <row r="336">
          <cell r="C336" t="str">
            <v>TODS</v>
          </cell>
          <cell r="AW336">
            <v>71500.778932672401</v>
          </cell>
        </row>
        <row r="337">
          <cell r="C337" t="str">
            <v>TODP</v>
          </cell>
          <cell r="AW337">
            <v>138878.22178837401</v>
          </cell>
        </row>
        <row r="338">
          <cell r="C338" t="str">
            <v>TODP</v>
          </cell>
        </row>
        <row r="339">
          <cell r="C339" t="str">
            <v>TODP</v>
          </cell>
        </row>
        <row r="340">
          <cell r="C340" t="str">
            <v>PSS</v>
          </cell>
        </row>
        <row r="341">
          <cell r="C341" t="str">
            <v>PSS</v>
          </cell>
        </row>
        <row r="342">
          <cell r="C342" t="str">
            <v>PSS</v>
          </cell>
        </row>
        <row r="343">
          <cell r="C343" t="str">
            <v>PSS</v>
          </cell>
        </row>
        <row r="344">
          <cell r="C344" t="str">
            <v>PSS</v>
          </cell>
        </row>
        <row r="345">
          <cell r="C345" t="str">
            <v>PSP</v>
          </cell>
        </row>
        <row r="346">
          <cell r="C346" t="str">
            <v>PSP</v>
          </cell>
        </row>
        <row r="347">
          <cell r="C347" t="str">
            <v>PSP</v>
          </cell>
        </row>
        <row r="348">
          <cell r="C348" t="str">
            <v>PSP</v>
          </cell>
        </row>
        <row r="349">
          <cell r="C349" t="str">
            <v>PSP</v>
          </cell>
        </row>
        <row r="350">
          <cell r="C350" t="str">
            <v>TODS</v>
          </cell>
        </row>
        <row r="351">
          <cell r="C351" t="str">
            <v>TODS</v>
          </cell>
        </row>
        <row r="352">
          <cell r="C352" t="str">
            <v>TODS</v>
          </cell>
        </row>
        <row r="353">
          <cell r="C353" t="str">
            <v>TODS</v>
          </cell>
        </row>
        <row r="354">
          <cell r="C354" t="str">
            <v>TODP</v>
          </cell>
        </row>
        <row r="355">
          <cell r="C355" t="str">
            <v>TODP</v>
          </cell>
        </row>
        <row r="356">
          <cell r="C356" t="str">
            <v>TODP</v>
          </cell>
        </row>
        <row r="357">
          <cell r="C357" t="str">
            <v>TODP</v>
          </cell>
        </row>
        <row r="358">
          <cell r="C358" t="str">
            <v>TODP</v>
          </cell>
        </row>
        <row r="359">
          <cell r="C359" t="str">
            <v>TODP</v>
          </cell>
        </row>
        <row r="360">
          <cell r="C360" t="str">
            <v>TODP</v>
          </cell>
        </row>
        <row r="361">
          <cell r="C361" t="str">
            <v>RTS</v>
          </cell>
          <cell r="AW361">
            <v>92455.247603749594</v>
          </cell>
        </row>
        <row r="362">
          <cell r="C362" t="str">
            <v>RTS</v>
          </cell>
        </row>
        <row r="363">
          <cell r="C363" t="str">
            <v>RTS</v>
          </cell>
        </row>
        <row r="364">
          <cell r="C364" t="str">
            <v>RTS</v>
          </cell>
        </row>
        <row r="365">
          <cell r="C365" t="str">
            <v>RTS</v>
          </cell>
        </row>
        <row r="366">
          <cell r="C366" t="str">
            <v>FLSP</v>
          </cell>
        </row>
        <row r="367">
          <cell r="C367" t="str">
            <v>FLSP</v>
          </cell>
        </row>
        <row r="368">
          <cell r="C368" t="str">
            <v>FLST</v>
          </cell>
        </row>
        <row r="369">
          <cell r="C369" t="str">
            <v>FLST</v>
          </cell>
        </row>
        <row r="370">
          <cell r="C370" t="str">
            <v>LE</v>
          </cell>
        </row>
        <row r="371">
          <cell r="C371" t="str">
            <v>LE</v>
          </cell>
          <cell r="AW371">
            <v>1098.00993083298</v>
          </cell>
        </row>
        <row r="372">
          <cell r="C372" t="str">
            <v>LE</v>
          </cell>
        </row>
        <row r="373">
          <cell r="C373" t="str">
            <v>TE</v>
          </cell>
          <cell r="AW373">
            <v>1127.12592259198</v>
          </cell>
        </row>
        <row r="374">
          <cell r="C374" t="str">
            <v>TE</v>
          </cell>
        </row>
        <row r="375">
          <cell r="C375" t="str">
            <v>TE</v>
          </cell>
        </row>
        <row r="376">
          <cell r="C376" t="str">
            <v>TE</v>
          </cell>
        </row>
        <row r="377">
          <cell r="C377" t="str">
            <v>TE</v>
          </cell>
        </row>
        <row r="378">
          <cell r="C378" t="str">
            <v>TE</v>
          </cell>
        </row>
        <row r="379">
          <cell r="C379" t="str">
            <v>FK</v>
          </cell>
        </row>
        <row r="380">
          <cell r="C380" t="str">
            <v>LWC</v>
          </cell>
          <cell r="AW380">
            <v>5282.2254780682497</v>
          </cell>
        </row>
        <row r="381">
          <cell r="C381" t="str">
            <v>RTODE</v>
          </cell>
          <cell r="AW381">
            <v>333.59205839547798</v>
          </cell>
        </row>
        <row r="382">
          <cell r="C382" t="str">
            <v>RTODD</v>
          </cell>
          <cell r="AW382">
            <v>0</v>
          </cell>
        </row>
        <row r="383">
          <cell r="C383" t="str">
            <v>RTODE</v>
          </cell>
        </row>
        <row r="384">
          <cell r="C384" t="str">
            <v>RTODD</v>
          </cell>
        </row>
        <row r="385">
          <cell r="C385" t="str">
            <v>RTODE</v>
          </cell>
        </row>
        <row r="386">
          <cell r="C386" t="str">
            <v>RTODD</v>
          </cell>
        </row>
        <row r="387">
          <cell r="C387" t="str">
            <v>RTODE</v>
          </cell>
        </row>
        <row r="388">
          <cell r="C388" t="str">
            <v>RTODD</v>
          </cell>
        </row>
        <row r="389">
          <cell r="C389" t="str">
            <v>PSP</v>
          </cell>
        </row>
        <row r="390">
          <cell r="C390" t="str">
            <v>PSP</v>
          </cell>
        </row>
        <row r="391">
          <cell r="C391" t="str">
            <v>CSR</v>
          </cell>
        </row>
        <row r="392">
          <cell r="C392" t="str">
            <v>CSR</v>
          </cell>
        </row>
        <row r="393">
          <cell r="C393" t="str">
            <v>CSR</v>
          </cell>
        </row>
        <row r="394">
          <cell r="C394" t="str">
            <v>CSR</v>
          </cell>
        </row>
        <row r="395">
          <cell r="C395" t="str">
            <v>CSR</v>
          </cell>
        </row>
        <row r="396">
          <cell r="C396" t="str">
            <v>CSR</v>
          </cell>
        </row>
        <row r="397">
          <cell r="C397" t="str">
            <v>CSR</v>
          </cell>
        </row>
        <row r="398">
          <cell r="C398" t="str">
            <v>CSR</v>
          </cell>
        </row>
        <row r="399">
          <cell r="C399" t="str">
            <v>GSS</v>
          </cell>
        </row>
        <row r="400">
          <cell r="C400" t="str">
            <v>GSS</v>
          </cell>
        </row>
        <row r="401">
          <cell r="C401" t="str">
            <v>GS3</v>
          </cell>
        </row>
        <row r="402">
          <cell r="C402" t="str">
            <v>GS3</v>
          </cell>
        </row>
        <row r="403">
          <cell r="C403" t="str">
            <v>TODS</v>
          </cell>
        </row>
        <row r="404">
          <cell r="C404" t="str">
            <v>RTS</v>
          </cell>
        </row>
        <row r="405">
          <cell r="C405" t="str">
            <v>SQF</v>
          </cell>
        </row>
        <row r="406">
          <cell r="C406" t="str">
            <v>SQF</v>
          </cell>
        </row>
        <row r="407">
          <cell r="C407" t="str">
            <v>EVC</v>
          </cell>
          <cell r="AW407">
            <v>0</v>
          </cell>
        </row>
        <row r="408">
          <cell r="C408" t="str">
            <v>EVSE</v>
          </cell>
        </row>
        <row r="409">
          <cell r="C409" t="str">
            <v>EVSE</v>
          </cell>
        </row>
        <row r="410">
          <cell r="C410" t="str">
            <v>OSLP</v>
          </cell>
        </row>
        <row r="411">
          <cell r="C411" t="str">
            <v>OSLP</v>
          </cell>
        </row>
        <row r="412">
          <cell r="C412" t="str">
            <v>OSLS</v>
          </cell>
        </row>
        <row r="413">
          <cell r="C413" t="str">
            <v>OSLS</v>
          </cell>
          <cell r="AW413">
            <v>1.7258150534104899</v>
          </cell>
        </row>
        <row r="414">
          <cell r="C414" t="str">
            <v>GS3</v>
          </cell>
        </row>
        <row r="415">
          <cell r="C415" t="str">
            <v>PSP Special</v>
          </cell>
        </row>
        <row r="416">
          <cell r="C416" t="str">
            <v>RS</v>
          </cell>
        </row>
        <row r="417">
          <cell r="C417" t="str">
            <v>GSS</v>
          </cell>
        </row>
        <row r="418">
          <cell r="C418" t="str">
            <v>RS</v>
          </cell>
          <cell r="AW418">
            <v>762003.99408374599</v>
          </cell>
        </row>
        <row r="419">
          <cell r="C419" t="str">
            <v>RS</v>
          </cell>
        </row>
        <row r="420">
          <cell r="C420" t="str">
            <v>VFD</v>
          </cell>
        </row>
        <row r="421">
          <cell r="C421" t="str">
            <v>GSS</v>
          </cell>
        </row>
        <row r="422">
          <cell r="C422" t="str">
            <v>GSS</v>
          </cell>
          <cell r="AW422">
            <v>202518.71705742899</v>
          </cell>
        </row>
        <row r="423">
          <cell r="C423" t="str">
            <v>GSS</v>
          </cell>
        </row>
        <row r="424">
          <cell r="C424" t="str">
            <v>GSS</v>
          </cell>
        </row>
        <row r="425">
          <cell r="C425" t="str">
            <v>GSS</v>
          </cell>
        </row>
        <row r="426">
          <cell r="C426" t="str">
            <v>GS3</v>
          </cell>
        </row>
        <row r="427">
          <cell r="C427" t="str">
            <v>GS3</v>
          </cell>
        </row>
        <row r="428">
          <cell r="C428" t="str">
            <v>GS3</v>
          </cell>
          <cell r="AW428">
            <v>499983.89789391001</v>
          </cell>
        </row>
        <row r="429">
          <cell r="C429" t="str">
            <v>GS3</v>
          </cell>
        </row>
        <row r="430">
          <cell r="C430" t="str">
            <v>GS3</v>
          </cell>
        </row>
        <row r="431">
          <cell r="C431" t="str">
            <v>PSS</v>
          </cell>
        </row>
        <row r="432">
          <cell r="C432" t="str">
            <v>PSS</v>
          </cell>
          <cell r="AW432">
            <v>158594.81658079801</v>
          </cell>
        </row>
        <row r="433">
          <cell r="C433" t="str">
            <v>PSS</v>
          </cell>
        </row>
        <row r="434">
          <cell r="C434" t="str">
            <v>PSP</v>
          </cell>
        </row>
        <row r="435">
          <cell r="C435" t="str">
            <v>PSP</v>
          </cell>
          <cell r="AW435">
            <v>9264.2778494662598</v>
          </cell>
        </row>
        <row r="436">
          <cell r="C436" t="str">
            <v>PSS</v>
          </cell>
        </row>
        <row r="437">
          <cell r="C437" t="str">
            <v>PSS</v>
          </cell>
        </row>
        <row r="438">
          <cell r="C438" t="str">
            <v>PSP</v>
          </cell>
        </row>
        <row r="439">
          <cell r="C439" t="str">
            <v>TODS</v>
          </cell>
          <cell r="AW439">
            <v>66298.714112033005</v>
          </cell>
        </row>
        <row r="440">
          <cell r="C440" t="str">
            <v>TODP</v>
          </cell>
          <cell r="AW440">
            <v>127833.506670288</v>
          </cell>
        </row>
        <row r="441">
          <cell r="C441" t="str">
            <v>TODP</v>
          </cell>
        </row>
        <row r="442">
          <cell r="C442" t="str">
            <v>TODP</v>
          </cell>
        </row>
        <row r="443">
          <cell r="C443" t="str">
            <v>PSS</v>
          </cell>
        </row>
        <row r="444">
          <cell r="C444" t="str">
            <v>PSS</v>
          </cell>
        </row>
        <row r="445">
          <cell r="C445" t="str">
            <v>PSS</v>
          </cell>
        </row>
        <row r="446">
          <cell r="C446" t="str">
            <v>PSS</v>
          </cell>
        </row>
        <row r="447">
          <cell r="C447" t="str">
            <v>PSS</v>
          </cell>
        </row>
        <row r="448">
          <cell r="C448" t="str">
            <v>PSP</v>
          </cell>
        </row>
        <row r="449">
          <cell r="C449" t="str">
            <v>PSP</v>
          </cell>
        </row>
        <row r="450">
          <cell r="C450" t="str">
            <v>PSP</v>
          </cell>
        </row>
        <row r="451">
          <cell r="C451" t="str">
            <v>PSP</v>
          </cell>
        </row>
        <row r="452">
          <cell r="C452" t="str">
            <v>PSP</v>
          </cell>
        </row>
        <row r="453">
          <cell r="C453" t="str">
            <v>TODS</v>
          </cell>
        </row>
        <row r="454">
          <cell r="C454" t="str">
            <v>TODS</v>
          </cell>
        </row>
        <row r="455">
          <cell r="C455" t="str">
            <v>TODS</v>
          </cell>
        </row>
        <row r="456">
          <cell r="C456" t="str">
            <v>TODS</v>
          </cell>
        </row>
        <row r="457">
          <cell r="C457" t="str">
            <v>TODP</v>
          </cell>
        </row>
        <row r="458">
          <cell r="C458" t="str">
            <v>TODP</v>
          </cell>
        </row>
        <row r="459">
          <cell r="C459" t="str">
            <v>TODP</v>
          </cell>
        </row>
        <row r="460">
          <cell r="C460" t="str">
            <v>TODP</v>
          </cell>
        </row>
        <row r="461">
          <cell r="C461" t="str">
            <v>TODP</v>
          </cell>
        </row>
        <row r="462">
          <cell r="C462" t="str">
            <v>TODP</v>
          </cell>
        </row>
        <row r="463">
          <cell r="C463" t="str">
            <v>TODP</v>
          </cell>
        </row>
        <row r="464">
          <cell r="C464" t="str">
            <v>RTS</v>
          </cell>
          <cell r="AW464">
            <v>87417.5767377827</v>
          </cell>
        </row>
        <row r="465">
          <cell r="C465" t="str">
            <v>RTS</v>
          </cell>
        </row>
        <row r="466">
          <cell r="C466" t="str">
            <v>RTS</v>
          </cell>
        </row>
        <row r="467">
          <cell r="C467" t="str">
            <v>RTS</v>
          </cell>
        </row>
        <row r="468">
          <cell r="C468" t="str">
            <v>RTS</v>
          </cell>
        </row>
        <row r="469">
          <cell r="C469" t="str">
            <v>FLSP</v>
          </cell>
        </row>
        <row r="470">
          <cell r="C470" t="str">
            <v>FLSP</v>
          </cell>
        </row>
        <row r="471">
          <cell r="C471" t="str">
            <v>FLST</v>
          </cell>
        </row>
        <row r="472">
          <cell r="C472" t="str">
            <v>FLST</v>
          </cell>
        </row>
        <row r="473">
          <cell r="C473" t="str">
            <v>LE</v>
          </cell>
        </row>
        <row r="474">
          <cell r="C474" t="str">
            <v>LE</v>
          </cell>
          <cell r="AW474">
            <v>1176.18267451</v>
          </cell>
        </row>
        <row r="475">
          <cell r="C475" t="str">
            <v>LE</v>
          </cell>
        </row>
        <row r="476">
          <cell r="C476" t="str">
            <v>TE</v>
          </cell>
          <cell r="AW476">
            <v>1128.39051922619</v>
          </cell>
        </row>
        <row r="477">
          <cell r="C477" t="str">
            <v>TE</v>
          </cell>
        </row>
        <row r="478">
          <cell r="C478" t="str">
            <v>TE</v>
          </cell>
        </row>
        <row r="479">
          <cell r="C479" t="str">
            <v>TE</v>
          </cell>
        </row>
        <row r="480">
          <cell r="C480" t="str">
            <v>TE</v>
          </cell>
        </row>
        <row r="481">
          <cell r="C481" t="str">
            <v>TE</v>
          </cell>
        </row>
        <row r="482">
          <cell r="C482" t="str">
            <v>FK</v>
          </cell>
        </row>
        <row r="483">
          <cell r="C483" t="str">
            <v>LWC</v>
          </cell>
          <cell r="AW483">
            <v>4903.4946025956197</v>
          </cell>
        </row>
        <row r="484">
          <cell r="C484" t="str">
            <v>RTODE</v>
          </cell>
          <cell r="AW484">
            <v>282.25050357525868</v>
          </cell>
        </row>
        <row r="485">
          <cell r="C485" t="str">
            <v>RTODD</v>
          </cell>
          <cell r="AW485">
            <v>0</v>
          </cell>
        </row>
        <row r="486">
          <cell r="C486" t="str">
            <v>RTODE</v>
          </cell>
        </row>
        <row r="487">
          <cell r="C487" t="str">
            <v>RTODD</v>
          </cell>
        </row>
        <row r="488">
          <cell r="C488" t="str">
            <v>RTODE</v>
          </cell>
        </row>
        <row r="489">
          <cell r="C489" t="str">
            <v>RTODD</v>
          </cell>
        </row>
        <row r="490">
          <cell r="C490" t="str">
            <v>RTODE</v>
          </cell>
        </row>
        <row r="491">
          <cell r="C491" t="str">
            <v>RTODD</v>
          </cell>
        </row>
        <row r="492">
          <cell r="C492" t="str">
            <v>PSP</v>
          </cell>
        </row>
        <row r="493">
          <cell r="C493" t="str">
            <v>PSP</v>
          </cell>
        </row>
        <row r="494">
          <cell r="C494" t="str">
            <v>CSR</v>
          </cell>
        </row>
        <row r="495">
          <cell r="C495" t="str">
            <v>CSR</v>
          </cell>
        </row>
        <row r="496">
          <cell r="C496" t="str">
            <v>CSR</v>
          </cell>
        </row>
        <row r="497">
          <cell r="C497" t="str">
            <v>CSR</v>
          </cell>
        </row>
        <row r="498">
          <cell r="C498" t="str">
            <v>CSR</v>
          </cell>
        </row>
        <row r="499">
          <cell r="C499" t="str">
            <v>CSR</v>
          </cell>
        </row>
        <row r="500">
          <cell r="C500" t="str">
            <v>CSR</v>
          </cell>
        </row>
        <row r="501">
          <cell r="C501" t="str">
            <v>CSR</v>
          </cell>
        </row>
        <row r="502">
          <cell r="C502" t="str">
            <v>GSS</v>
          </cell>
        </row>
        <row r="503">
          <cell r="C503" t="str">
            <v>GSS</v>
          </cell>
        </row>
        <row r="504">
          <cell r="C504" t="str">
            <v>GS3</v>
          </cell>
        </row>
        <row r="505">
          <cell r="C505" t="str">
            <v>GS3</v>
          </cell>
        </row>
        <row r="506">
          <cell r="C506" t="str">
            <v>TODS</v>
          </cell>
        </row>
        <row r="507">
          <cell r="C507" t="str">
            <v>RTS</v>
          </cell>
        </row>
        <row r="508">
          <cell r="C508" t="str">
            <v>SQF</v>
          </cell>
        </row>
        <row r="509">
          <cell r="C509" t="str">
            <v>SQF</v>
          </cell>
        </row>
        <row r="510">
          <cell r="C510" t="str">
            <v>EVC</v>
          </cell>
          <cell r="AW510">
            <v>0</v>
          </cell>
        </row>
        <row r="511">
          <cell r="C511" t="str">
            <v>EVSE</v>
          </cell>
        </row>
        <row r="512">
          <cell r="C512" t="str">
            <v>EVSE</v>
          </cell>
        </row>
        <row r="513">
          <cell r="C513" t="str">
            <v>OSLP</v>
          </cell>
        </row>
        <row r="514">
          <cell r="C514" t="str">
            <v>OSLP</v>
          </cell>
        </row>
        <row r="515">
          <cell r="C515" t="str">
            <v>OSLS</v>
          </cell>
        </row>
        <row r="516">
          <cell r="C516" t="str">
            <v>OSLS</v>
          </cell>
          <cell r="AW516">
            <v>0.72555758635795997</v>
          </cell>
        </row>
        <row r="517">
          <cell r="C517" t="str">
            <v>GS3</v>
          </cell>
        </row>
        <row r="518">
          <cell r="C518" t="str">
            <v>PSP Special</v>
          </cell>
        </row>
        <row r="519">
          <cell r="C519" t="str">
            <v>RS</v>
          </cell>
        </row>
        <row r="520">
          <cell r="C520" t="str">
            <v>GSS</v>
          </cell>
        </row>
        <row r="521">
          <cell r="C521" t="str">
            <v>RS</v>
          </cell>
          <cell r="AW521">
            <v>722443.34400646598</v>
          </cell>
        </row>
        <row r="522">
          <cell r="C522" t="str">
            <v>RS</v>
          </cell>
        </row>
        <row r="523">
          <cell r="C523" t="str">
            <v>VFD</v>
          </cell>
        </row>
        <row r="524">
          <cell r="C524" t="str">
            <v>GSS</v>
          </cell>
        </row>
        <row r="525">
          <cell r="C525" t="str">
            <v>GSS</v>
          </cell>
          <cell r="AW525">
            <v>177580.370362961</v>
          </cell>
        </row>
        <row r="526">
          <cell r="C526" t="str">
            <v>GSS</v>
          </cell>
        </row>
        <row r="527">
          <cell r="C527" t="str">
            <v>GSS</v>
          </cell>
        </row>
        <row r="528">
          <cell r="C528" t="str">
            <v>GSS</v>
          </cell>
        </row>
        <row r="529">
          <cell r="C529" t="str">
            <v>GS3</v>
          </cell>
        </row>
        <row r="530">
          <cell r="C530" t="str">
            <v>GS3</v>
          </cell>
        </row>
        <row r="531">
          <cell r="C531" t="str">
            <v>GS3</v>
          </cell>
          <cell r="AW531">
            <v>452829.20484352601</v>
          </cell>
        </row>
        <row r="532">
          <cell r="C532" t="str">
            <v>GS3</v>
          </cell>
        </row>
        <row r="533">
          <cell r="C533" t="str">
            <v>GS3</v>
          </cell>
        </row>
        <row r="534">
          <cell r="C534" t="str">
            <v>PSS</v>
          </cell>
        </row>
        <row r="535">
          <cell r="C535" t="str">
            <v>PSS</v>
          </cell>
          <cell r="AW535">
            <v>150416.43187692499</v>
          </cell>
        </row>
        <row r="536">
          <cell r="C536" t="str">
            <v>PSS</v>
          </cell>
        </row>
        <row r="537">
          <cell r="C537" t="str">
            <v>PSP</v>
          </cell>
        </row>
        <row r="538">
          <cell r="C538" t="str">
            <v>PSP</v>
          </cell>
          <cell r="AW538">
            <v>8400.5566811079698</v>
          </cell>
        </row>
        <row r="539">
          <cell r="C539" t="str">
            <v>PSS</v>
          </cell>
        </row>
        <row r="540">
          <cell r="C540" t="str">
            <v>PSS</v>
          </cell>
        </row>
        <row r="541">
          <cell r="C541" t="str">
            <v>PSP</v>
          </cell>
        </row>
        <row r="542">
          <cell r="C542" t="str">
            <v>TODS</v>
          </cell>
          <cell r="AW542">
            <v>70007.530495751402</v>
          </cell>
        </row>
        <row r="543">
          <cell r="C543" t="str">
            <v>TODP</v>
          </cell>
          <cell r="AW543">
            <v>151807.895131219</v>
          </cell>
        </row>
        <row r="544">
          <cell r="C544" t="str">
            <v>TODP</v>
          </cell>
        </row>
        <row r="545">
          <cell r="C545" t="str">
            <v>TODP</v>
          </cell>
        </row>
        <row r="546">
          <cell r="C546" t="str">
            <v>PSS</v>
          </cell>
        </row>
        <row r="547">
          <cell r="C547" t="str">
            <v>PSS</v>
          </cell>
        </row>
        <row r="548">
          <cell r="C548" t="str">
            <v>PSS</v>
          </cell>
        </row>
        <row r="549">
          <cell r="C549" t="str">
            <v>PSS</v>
          </cell>
        </row>
        <row r="550">
          <cell r="C550" t="str">
            <v>PSS</v>
          </cell>
        </row>
        <row r="551">
          <cell r="C551" t="str">
            <v>PSP</v>
          </cell>
        </row>
        <row r="552">
          <cell r="C552" t="str">
            <v>PSP</v>
          </cell>
        </row>
        <row r="553">
          <cell r="C553" t="str">
            <v>PSP</v>
          </cell>
        </row>
        <row r="554">
          <cell r="C554" t="str">
            <v>PSP</v>
          </cell>
        </row>
        <row r="555">
          <cell r="C555" t="str">
            <v>PSP</v>
          </cell>
        </row>
        <row r="556">
          <cell r="C556" t="str">
            <v>TODS</v>
          </cell>
        </row>
        <row r="557">
          <cell r="C557" t="str">
            <v>TODS</v>
          </cell>
        </row>
        <row r="558">
          <cell r="C558" t="str">
            <v>TODS</v>
          </cell>
        </row>
        <row r="559">
          <cell r="C559" t="str">
            <v>TODS</v>
          </cell>
        </row>
        <row r="560">
          <cell r="C560" t="str">
            <v>TODP</v>
          </cell>
        </row>
        <row r="561">
          <cell r="C561" t="str">
            <v>TODP</v>
          </cell>
        </row>
        <row r="562">
          <cell r="C562" t="str">
            <v>TODP</v>
          </cell>
        </row>
        <row r="563">
          <cell r="C563" t="str">
            <v>TODP</v>
          </cell>
        </row>
        <row r="564">
          <cell r="C564" t="str">
            <v>TODP</v>
          </cell>
        </row>
        <row r="565">
          <cell r="C565" t="str">
            <v>TODP</v>
          </cell>
        </row>
        <row r="566">
          <cell r="C566" t="str">
            <v>TODP</v>
          </cell>
        </row>
        <row r="567">
          <cell r="C567" t="str">
            <v>RTS</v>
          </cell>
          <cell r="AW567">
            <v>105240.224364485</v>
          </cell>
        </row>
        <row r="568">
          <cell r="C568" t="str">
            <v>RTS</v>
          </cell>
        </row>
        <row r="569">
          <cell r="C569" t="str">
            <v>RTS</v>
          </cell>
        </row>
        <row r="570">
          <cell r="C570" t="str">
            <v>RTS</v>
          </cell>
        </row>
        <row r="571">
          <cell r="C571" t="str">
            <v>RTS</v>
          </cell>
        </row>
        <row r="572">
          <cell r="C572" t="str">
            <v>FLSP</v>
          </cell>
        </row>
        <row r="573">
          <cell r="C573" t="str">
            <v>FLSP</v>
          </cell>
        </row>
        <row r="574">
          <cell r="C574" t="str">
            <v>FLST</v>
          </cell>
        </row>
        <row r="575">
          <cell r="C575" t="str">
            <v>FLST</v>
          </cell>
        </row>
        <row r="576">
          <cell r="C576" t="str">
            <v>LE</v>
          </cell>
        </row>
        <row r="577">
          <cell r="C577" t="str">
            <v>LE</v>
          </cell>
          <cell r="AW577">
            <v>1300.6202898377001</v>
          </cell>
        </row>
        <row r="578">
          <cell r="C578" t="str">
            <v>LE</v>
          </cell>
        </row>
        <row r="579">
          <cell r="C579" t="str">
            <v>TE</v>
          </cell>
          <cell r="AW579">
            <v>1179.05191367985</v>
          </cell>
        </row>
        <row r="580">
          <cell r="C580" t="str">
            <v>TE</v>
          </cell>
        </row>
        <row r="581">
          <cell r="C581" t="str">
            <v>TE</v>
          </cell>
        </row>
        <row r="582">
          <cell r="C582" t="str">
            <v>TE</v>
          </cell>
        </row>
        <row r="583">
          <cell r="C583" t="str">
            <v>TE</v>
          </cell>
        </row>
        <row r="584">
          <cell r="C584" t="str">
            <v>TE</v>
          </cell>
        </row>
        <row r="585">
          <cell r="C585" t="str">
            <v>FK</v>
          </cell>
        </row>
        <row r="586">
          <cell r="C586" t="str">
            <v>LWC</v>
          </cell>
          <cell r="AW586">
            <v>5164.5852343340202</v>
          </cell>
        </row>
        <row r="587">
          <cell r="C587" t="str">
            <v>RTODE</v>
          </cell>
          <cell r="AW587">
            <v>254.93642177752389</v>
          </cell>
        </row>
        <row r="588">
          <cell r="C588" t="str">
            <v>RTODD</v>
          </cell>
          <cell r="AW588">
            <v>0</v>
          </cell>
        </row>
        <row r="589">
          <cell r="C589" t="str">
            <v>RTODE</v>
          </cell>
        </row>
        <row r="590">
          <cell r="C590" t="str">
            <v>RTODD</v>
          </cell>
        </row>
        <row r="591">
          <cell r="C591" t="str">
            <v>RTODE</v>
          </cell>
        </row>
        <row r="592">
          <cell r="C592" t="str">
            <v>RTODD</v>
          </cell>
        </row>
        <row r="593">
          <cell r="C593" t="str">
            <v>RTODE</v>
          </cell>
        </row>
        <row r="594">
          <cell r="C594" t="str">
            <v>RTODD</v>
          </cell>
        </row>
        <row r="595">
          <cell r="C595" t="str">
            <v>PSP</v>
          </cell>
        </row>
        <row r="596">
          <cell r="C596" t="str">
            <v>PSP</v>
          </cell>
        </row>
        <row r="597">
          <cell r="C597" t="str">
            <v>CSR</v>
          </cell>
        </row>
        <row r="598">
          <cell r="C598" t="str">
            <v>CSR</v>
          </cell>
        </row>
        <row r="599">
          <cell r="C599" t="str">
            <v>CSR</v>
          </cell>
        </row>
        <row r="600">
          <cell r="C600" t="str">
            <v>CSR</v>
          </cell>
        </row>
        <row r="601">
          <cell r="C601" t="str">
            <v>CSR</v>
          </cell>
        </row>
        <row r="602">
          <cell r="C602" t="str">
            <v>CSR</v>
          </cell>
        </row>
        <row r="603">
          <cell r="C603" t="str">
            <v>CSR</v>
          </cell>
        </row>
        <row r="604">
          <cell r="C604" t="str">
            <v>CSR</v>
          </cell>
        </row>
        <row r="605">
          <cell r="C605" t="str">
            <v>GSS</v>
          </cell>
        </row>
        <row r="606">
          <cell r="C606" t="str">
            <v>GSS</v>
          </cell>
        </row>
        <row r="607">
          <cell r="C607" t="str">
            <v>GS3</v>
          </cell>
        </row>
        <row r="608">
          <cell r="C608" t="str">
            <v>GS3</v>
          </cell>
        </row>
        <row r="609">
          <cell r="C609" t="str">
            <v>TODS</v>
          </cell>
        </row>
        <row r="610">
          <cell r="C610" t="str">
            <v>RTS</v>
          </cell>
        </row>
        <row r="611">
          <cell r="C611" t="str">
            <v>SQF</v>
          </cell>
        </row>
        <row r="612">
          <cell r="C612" t="str">
            <v>SQF</v>
          </cell>
        </row>
        <row r="613">
          <cell r="C613" t="str">
            <v>EVC</v>
          </cell>
          <cell r="AW613">
            <v>0</v>
          </cell>
        </row>
        <row r="614">
          <cell r="C614" t="str">
            <v>EVSE</v>
          </cell>
        </row>
        <row r="615">
          <cell r="C615" t="str">
            <v>EVSE</v>
          </cell>
        </row>
        <row r="616">
          <cell r="C616" t="str">
            <v>OSLP</v>
          </cell>
        </row>
        <row r="617">
          <cell r="C617" t="str">
            <v>OSLP</v>
          </cell>
        </row>
        <row r="618">
          <cell r="C618" t="str">
            <v>OSLS</v>
          </cell>
        </row>
        <row r="619">
          <cell r="C619" t="str">
            <v>OSLS</v>
          </cell>
          <cell r="AW619">
            <v>0.242666289108671</v>
          </cell>
        </row>
        <row r="620">
          <cell r="C620" t="str">
            <v>GS3</v>
          </cell>
        </row>
        <row r="621">
          <cell r="C621" t="str">
            <v>PSP Special</v>
          </cell>
        </row>
        <row r="622">
          <cell r="C622" t="str">
            <v>RS</v>
          </cell>
        </row>
        <row r="623">
          <cell r="C623" t="str">
            <v>GSS</v>
          </cell>
        </row>
        <row r="624">
          <cell r="C624" t="str">
            <v>RS</v>
          </cell>
          <cell r="AW624">
            <v>903825.34289092897</v>
          </cell>
        </row>
        <row r="625">
          <cell r="C625" t="str">
            <v>RS</v>
          </cell>
        </row>
        <row r="626">
          <cell r="C626" t="str">
            <v>VFD</v>
          </cell>
        </row>
        <row r="627">
          <cell r="C627" t="str">
            <v>GSS</v>
          </cell>
        </row>
        <row r="628">
          <cell r="C628" t="str">
            <v>GSS</v>
          </cell>
          <cell r="AW628">
            <v>192131.733022809</v>
          </cell>
        </row>
        <row r="629">
          <cell r="C629" t="str">
            <v>GSS</v>
          </cell>
        </row>
        <row r="630">
          <cell r="C630" t="str">
            <v>GSS</v>
          </cell>
        </row>
        <row r="631">
          <cell r="C631" t="str">
            <v>GSS</v>
          </cell>
        </row>
        <row r="632">
          <cell r="C632" t="str">
            <v>GS3</v>
          </cell>
        </row>
        <row r="633">
          <cell r="C633" t="str">
            <v>GS3</v>
          </cell>
        </row>
        <row r="634">
          <cell r="C634" t="str">
            <v>GS3</v>
          </cell>
          <cell r="AW634">
            <v>452652.67990920902</v>
          </cell>
        </row>
        <row r="635">
          <cell r="C635" t="str">
            <v>GS3</v>
          </cell>
        </row>
        <row r="636">
          <cell r="C636" t="str">
            <v>GS3</v>
          </cell>
        </row>
        <row r="637">
          <cell r="C637" t="str">
            <v>PSS</v>
          </cell>
        </row>
        <row r="638">
          <cell r="C638" t="str">
            <v>PSS</v>
          </cell>
          <cell r="AW638">
            <v>134796.835499685</v>
          </cell>
        </row>
        <row r="639">
          <cell r="C639" t="str">
            <v>PSS</v>
          </cell>
        </row>
        <row r="640">
          <cell r="C640" t="str">
            <v>PSP</v>
          </cell>
        </row>
        <row r="641">
          <cell r="C641" t="str">
            <v>PSP</v>
          </cell>
          <cell r="AW641">
            <v>7427.6256323222096</v>
          </cell>
        </row>
        <row r="642">
          <cell r="C642" t="str">
            <v>PSS</v>
          </cell>
        </row>
        <row r="643">
          <cell r="C643" t="str">
            <v>PSS</v>
          </cell>
        </row>
        <row r="644">
          <cell r="C644" t="str">
            <v>PSP</v>
          </cell>
        </row>
        <row r="645">
          <cell r="C645" t="str">
            <v>TODS</v>
          </cell>
          <cell r="AW645">
            <v>53570.044566643897</v>
          </cell>
        </row>
        <row r="646">
          <cell r="C646" t="str">
            <v>TODP</v>
          </cell>
          <cell r="AW646">
            <v>98030.0504527179</v>
          </cell>
        </row>
        <row r="647">
          <cell r="C647" t="str">
            <v>TODP</v>
          </cell>
        </row>
        <row r="648">
          <cell r="C648" t="str">
            <v>TODP</v>
          </cell>
        </row>
        <row r="649">
          <cell r="C649" t="str">
            <v>PSS</v>
          </cell>
        </row>
        <row r="650">
          <cell r="C650" t="str">
            <v>PSS</v>
          </cell>
        </row>
        <row r="651">
          <cell r="C651" t="str">
            <v>PSS</v>
          </cell>
        </row>
        <row r="652">
          <cell r="C652" t="str">
            <v>PSS</v>
          </cell>
        </row>
        <row r="653">
          <cell r="C653" t="str">
            <v>PSS</v>
          </cell>
        </row>
        <row r="654">
          <cell r="C654" t="str">
            <v>PSP</v>
          </cell>
        </row>
        <row r="655">
          <cell r="C655" t="str">
            <v>PSP</v>
          </cell>
        </row>
        <row r="656">
          <cell r="C656" t="str">
            <v>PSP</v>
          </cell>
        </row>
        <row r="657">
          <cell r="C657" t="str">
            <v>PSP</v>
          </cell>
        </row>
        <row r="658">
          <cell r="C658" t="str">
            <v>PSP</v>
          </cell>
        </row>
        <row r="659">
          <cell r="C659" t="str">
            <v>TODS</v>
          </cell>
        </row>
        <row r="660">
          <cell r="C660" t="str">
            <v>TODS</v>
          </cell>
        </row>
        <row r="661">
          <cell r="C661" t="str">
            <v>TODS</v>
          </cell>
        </row>
        <row r="662">
          <cell r="C662" t="str">
            <v>TODS</v>
          </cell>
        </row>
        <row r="663">
          <cell r="C663" t="str">
            <v>TODP</v>
          </cell>
        </row>
        <row r="664">
          <cell r="C664" t="str">
            <v>TODP</v>
          </cell>
        </row>
        <row r="665">
          <cell r="C665" t="str">
            <v>TODP</v>
          </cell>
        </row>
        <row r="666">
          <cell r="C666" t="str">
            <v>TODP</v>
          </cell>
        </row>
        <row r="667">
          <cell r="C667" t="str">
            <v>TODP</v>
          </cell>
        </row>
        <row r="668">
          <cell r="C668" t="str">
            <v>TODP</v>
          </cell>
        </row>
        <row r="669">
          <cell r="C669" t="str">
            <v>TODP</v>
          </cell>
        </row>
        <row r="670">
          <cell r="C670" t="str">
            <v>RTS</v>
          </cell>
          <cell r="AW670">
            <v>61919.106558848398</v>
          </cell>
        </row>
        <row r="671">
          <cell r="C671" t="str">
            <v>RTS</v>
          </cell>
        </row>
        <row r="672">
          <cell r="C672" t="str">
            <v>RTS</v>
          </cell>
        </row>
        <row r="673">
          <cell r="C673" t="str">
            <v>RTS</v>
          </cell>
        </row>
        <row r="674">
          <cell r="C674" t="str">
            <v>RTS</v>
          </cell>
        </row>
        <row r="675">
          <cell r="C675" t="str">
            <v>FLSP</v>
          </cell>
        </row>
        <row r="676">
          <cell r="C676" t="str">
            <v>FLSP</v>
          </cell>
        </row>
        <row r="677">
          <cell r="C677" t="str">
            <v>FLST</v>
          </cell>
        </row>
        <row r="678">
          <cell r="C678" t="str">
            <v>FLST</v>
          </cell>
        </row>
        <row r="679">
          <cell r="C679" t="str">
            <v>LE</v>
          </cell>
        </row>
        <row r="680">
          <cell r="C680" t="str">
            <v>LE</v>
          </cell>
          <cell r="AW680">
            <v>960.22359549849398</v>
          </cell>
        </row>
        <row r="681">
          <cell r="C681" t="str">
            <v>LE</v>
          </cell>
        </row>
        <row r="682">
          <cell r="C682" t="str">
            <v>TE</v>
          </cell>
          <cell r="AW682">
            <v>970.17160040446004</v>
          </cell>
        </row>
        <row r="683">
          <cell r="C683" t="str">
            <v>TE</v>
          </cell>
        </row>
        <row r="684">
          <cell r="C684" t="str">
            <v>TE</v>
          </cell>
        </row>
        <row r="685">
          <cell r="C685" t="str">
            <v>TE</v>
          </cell>
        </row>
        <row r="686">
          <cell r="C686" t="str">
            <v>TE</v>
          </cell>
        </row>
        <row r="687">
          <cell r="C687" t="str">
            <v>TE</v>
          </cell>
        </row>
        <row r="688">
          <cell r="C688" t="str">
            <v>FK</v>
          </cell>
        </row>
        <row r="689">
          <cell r="C689" t="str">
            <v>LWC</v>
          </cell>
          <cell r="AW689">
            <v>4028.42994048222</v>
          </cell>
        </row>
        <row r="690">
          <cell r="C690" t="str">
            <v>RTODE</v>
          </cell>
          <cell r="AW690">
            <v>341.59064454022899</v>
          </cell>
        </row>
        <row r="691">
          <cell r="C691" t="str">
            <v>RTODD</v>
          </cell>
          <cell r="AW691">
            <v>0</v>
          </cell>
        </row>
        <row r="692">
          <cell r="C692" t="str">
            <v>RTODE</v>
          </cell>
        </row>
        <row r="693">
          <cell r="C693" t="str">
            <v>RTODD</v>
          </cell>
        </row>
        <row r="694">
          <cell r="C694" t="str">
            <v>RTODE</v>
          </cell>
        </row>
        <row r="695">
          <cell r="C695" t="str">
            <v>RTODD</v>
          </cell>
        </row>
        <row r="696">
          <cell r="C696" t="str">
            <v>RTODE</v>
          </cell>
        </row>
        <row r="697">
          <cell r="C697" t="str">
            <v>RTODD</v>
          </cell>
        </row>
        <row r="698">
          <cell r="C698" t="str">
            <v>PSP</v>
          </cell>
        </row>
        <row r="699">
          <cell r="C699" t="str">
            <v>PSP</v>
          </cell>
        </row>
        <row r="700">
          <cell r="C700" t="str">
            <v>CSR</v>
          </cell>
        </row>
        <row r="701">
          <cell r="C701" t="str">
            <v>CSR</v>
          </cell>
        </row>
        <row r="702">
          <cell r="C702" t="str">
            <v>CSR</v>
          </cell>
        </row>
        <row r="703">
          <cell r="C703" t="str">
            <v>CSR</v>
          </cell>
        </row>
        <row r="704">
          <cell r="C704" t="str">
            <v>CSR</v>
          </cell>
        </row>
        <row r="705">
          <cell r="C705" t="str">
            <v>CSR</v>
          </cell>
        </row>
        <row r="706">
          <cell r="C706" t="str">
            <v>CSR</v>
          </cell>
        </row>
        <row r="707">
          <cell r="C707" t="str">
            <v>CSR</v>
          </cell>
        </row>
        <row r="708">
          <cell r="C708" t="str">
            <v>GSS</v>
          </cell>
        </row>
        <row r="709">
          <cell r="C709" t="str">
            <v>GSS</v>
          </cell>
        </row>
        <row r="710">
          <cell r="C710" t="str">
            <v>GS3</v>
          </cell>
        </row>
        <row r="711">
          <cell r="C711" t="str">
            <v>GS3</v>
          </cell>
        </row>
        <row r="712">
          <cell r="C712" t="str">
            <v>TODS</v>
          </cell>
        </row>
        <row r="713">
          <cell r="C713" t="str">
            <v>RTS</v>
          </cell>
        </row>
        <row r="714">
          <cell r="C714" t="str">
            <v>SQF</v>
          </cell>
        </row>
        <row r="715">
          <cell r="C715" t="str">
            <v>SQF</v>
          </cell>
        </row>
        <row r="716">
          <cell r="C716" t="str">
            <v>EVC</v>
          </cell>
          <cell r="AW716">
            <v>0</v>
          </cell>
        </row>
        <row r="717">
          <cell r="C717" t="str">
            <v>EVSE</v>
          </cell>
        </row>
        <row r="718">
          <cell r="C718" t="str">
            <v>EVSE</v>
          </cell>
        </row>
        <row r="719">
          <cell r="C719" t="str">
            <v>OSLP</v>
          </cell>
        </row>
        <row r="720">
          <cell r="C720" t="str">
            <v>OSLP</v>
          </cell>
        </row>
        <row r="721">
          <cell r="C721" t="str">
            <v>OSLS</v>
          </cell>
        </row>
        <row r="722">
          <cell r="C722" t="str">
            <v>OSLS</v>
          </cell>
          <cell r="AW722">
            <v>0.13522091874162001</v>
          </cell>
        </row>
        <row r="723">
          <cell r="C723" t="str">
            <v>GS3</v>
          </cell>
        </row>
        <row r="724">
          <cell r="C724" t="str">
            <v>PSP Special</v>
          </cell>
        </row>
        <row r="725">
          <cell r="C725" t="str">
            <v>RS</v>
          </cell>
        </row>
        <row r="726">
          <cell r="C726" t="str">
            <v>GSS</v>
          </cell>
        </row>
        <row r="727">
          <cell r="C727" t="str">
            <v>RS</v>
          </cell>
          <cell r="AW727">
            <v>987973.800250659</v>
          </cell>
        </row>
        <row r="728">
          <cell r="C728" t="str">
            <v>RS</v>
          </cell>
        </row>
        <row r="729">
          <cell r="C729" t="str">
            <v>VFD</v>
          </cell>
        </row>
        <row r="730">
          <cell r="C730" t="str">
            <v>GSS</v>
          </cell>
        </row>
        <row r="731">
          <cell r="C731" t="str">
            <v>GSS</v>
          </cell>
          <cell r="AW731">
            <v>220011.97679503099</v>
          </cell>
        </row>
        <row r="732">
          <cell r="C732" t="str">
            <v>GSS</v>
          </cell>
        </row>
        <row r="733">
          <cell r="C733" t="str">
            <v>GSS</v>
          </cell>
        </row>
        <row r="734">
          <cell r="C734" t="str">
            <v>GSS</v>
          </cell>
        </row>
        <row r="735">
          <cell r="C735" t="str">
            <v>GS3</v>
          </cell>
        </row>
        <row r="736">
          <cell r="C736" t="str">
            <v>GS3</v>
          </cell>
        </row>
        <row r="737">
          <cell r="C737" t="str">
            <v>GS3</v>
          </cell>
          <cell r="AW737">
            <v>500918.720508389</v>
          </cell>
        </row>
        <row r="738">
          <cell r="C738" t="str">
            <v>GS3</v>
          </cell>
        </row>
        <row r="739">
          <cell r="C739" t="str">
            <v>GS3</v>
          </cell>
        </row>
        <row r="740">
          <cell r="C740" t="str">
            <v>PSS</v>
          </cell>
        </row>
        <row r="741">
          <cell r="C741" t="str">
            <v>PSS</v>
          </cell>
          <cell r="AW741">
            <v>141532.199148788</v>
          </cell>
        </row>
        <row r="742">
          <cell r="C742" t="str">
            <v>PSS</v>
          </cell>
        </row>
        <row r="743">
          <cell r="C743" t="str">
            <v>PSP</v>
          </cell>
        </row>
        <row r="744">
          <cell r="C744" t="str">
            <v>PSP</v>
          </cell>
          <cell r="AW744">
            <v>8022.1039432211201</v>
          </cell>
        </row>
        <row r="745">
          <cell r="C745" t="str">
            <v>PSS</v>
          </cell>
        </row>
        <row r="746">
          <cell r="C746" t="str">
            <v>PSS</v>
          </cell>
        </row>
        <row r="747">
          <cell r="C747" t="str">
            <v>PSP</v>
          </cell>
        </row>
        <row r="748">
          <cell r="C748" t="str">
            <v>TODS</v>
          </cell>
          <cell r="AW748">
            <v>53480.487370296301</v>
          </cell>
        </row>
        <row r="749">
          <cell r="C749" t="str">
            <v>TODP</v>
          </cell>
          <cell r="AW749">
            <v>85235.828218904397</v>
          </cell>
        </row>
        <row r="750">
          <cell r="C750" t="str">
            <v>TODP</v>
          </cell>
        </row>
        <row r="751">
          <cell r="C751" t="str">
            <v>TODP</v>
          </cell>
        </row>
        <row r="752">
          <cell r="C752" t="str">
            <v>PSS</v>
          </cell>
        </row>
        <row r="753">
          <cell r="C753" t="str">
            <v>PSS</v>
          </cell>
        </row>
        <row r="754">
          <cell r="C754" t="str">
            <v>PSS</v>
          </cell>
        </row>
        <row r="755">
          <cell r="C755" t="str">
            <v>PSS</v>
          </cell>
        </row>
        <row r="756">
          <cell r="C756" t="str">
            <v>PSS</v>
          </cell>
        </row>
        <row r="757">
          <cell r="C757" t="str">
            <v>PSP</v>
          </cell>
        </row>
        <row r="758">
          <cell r="C758" t="str">
            <v>PSP</v>
          </cell>
        </row>
        <row r="759">
          <cell r="C759" t="str">
            <v>PSP</v>
          </cell>
        </row>
        <row r="760">
          <cell r="C760" t="str">
            <v>PSP</v>
          </cell>
        </row>
        <row r="761">
          <cell r="C761" t="str">
            <v>PSP</v>
          </cell>
        </row>
        <row r="762">
          <cell r="C762" t="str">
            <v>TODS</v>
          </cell>
        </row>
        <row r="763">
          <cell r="C763" t="str">
            <v>TODS</v>
          </cell>
        </row>
        <row r="764">
          <cell r="C764" t="str">
            <v>TODS</v>
          </cell>
        </row>
        <row r="765">
          <cell r="C765" t="str">
            <v>TODS</v>
          </cell>
        </row>
        <row r="766">
          <cell r="C766" t="str">
            <v>TODP</v>
          </cell>
        </row>
        <row r="767">
          <cell r="C767" t="str">
            <v>TODP</v>
          </cell>
        </row>
        <row r="768">
          <cell r="C768" t="str">
            <v>TODP</v>
          </cell>
        </row>
        <row r="769">
          <cell r="C769" t="str">
            <v>TODP</v>
          </cell>
        </row>
        <row r="770">
          <cell r="C770" t="str">
            <v>TODP</v>
          </cell>
        </row>
        <row r="771">
          <cell r="C771" t="str">
            <v>TODP</v>
          </cell>
        </row>
        <row r="772">
          <cell r="C772" t="str">
            <v>TODP</v>
          </cell>
        </row>
        <row r="773">
          <cell r="C773" t="str">
            <v>RTS</v>
          </cell>
          <cell r="AW773">
            <v>50801.7899602611</v>
          </cell>
        </row>
        <row r="774">
          <cell r="C774" t="str">
            <v>RTS</v>
          </cell>
        </row>
        <row r="775">
          <cell r="C775" t="str">
            <v>RTS</v>
          </cell>
        </row>
        <row r="776">
          <cell r="C776" t="str">
            <v>RTS</v>
          </cell>
        </row>
        <row r="777">
          <cell r="C777" t="str">
            <v>RTS</v>
          </cell>
        </row>
        <row r="778">
          <cell r="C778" t="str">
            <v>FLSP</v>
          </cell>
        </row>
        <row r="779">
          <cell r="C779" t="str">
            <v>FLSP</v>
          </cell>
        </row>
        <row r="780">
          <cell r="C780" t="str">
            <v>FLST</v>
          </cell>
        </row>
        <row r="781">
          <cell r="C781" t="str">
            <v>FLST</v>
          </cell>
        </row>
        <row r="782">
          <cell r="C782" t="str">
            <v>LE</v>
          </cell>
        </row>
        <row r="783">
          <cell r="C783" t="str">
            <v>LE</v>
          </cell>
          <cell r="AW783">
            <v>858.97023556594002</v>
          </cell>
        </row>
        <row r="784">
          <cell r="C784" t="str">
            <v>LE</v>
          </cell>
        </row>
        <row r="785">
          <cell r="C785" t="str">
            <v>TE</v>
          </cell>
          <cell r="AW785">
            <v>930.34510573558998</v>
          </cell>
        </row>
        <row r="786">
          <cell r="C786" t="str">
            <v>TE</v>
          </cell>
        </row>
        <row r="787">
          <cell r="C787" t="str">
            <v>TE</v>
          </cell>
        </row>
        <row r="788">
          <cell r="C788" t="str">
            <v>TE</v>
          </cell>
        </row>
        <row r="789">
          <cell r="C789" t="str">
            <v>TE</v>
          </cell>
        </row>
        <row r="790">
          <cell r="C790" t="str">
            <v>TE</v>
          </cell>
        </row>
        <row r="791">
          <cell r="C791" t="str">
            <v>FK</v>
          </cell>
        </row>
        <row r="792">
          <cell r="C792" t="str">
            <v>LWC</v>
          </cell>
          <cell r="AW792">
            <v>3715.01885906493</v>
          </cell>
        </row>
        <row r="793">
          <cell r="C793" t="str">
            <v>RTODE</v>
          </cell>
          <cell r="AW793">
            <v>376.99692330786104</v>
          </cell>
        </row>
        <row r="794">
          <cell r="C794" t="str">
            <v>RTODD</v>
          </cell>
          <cell r="AW794">
            <v>0</v>
          </cell>
        </row>
        <row r="795">
          <cell r="C795" t="str">
            <v>RTODE</v>
          </cell>
        </row>
        <row r="796">
          <cell r="C796" t="str">
            <v>RTODD</v>
          </cell>
        </row>
        <row r="797">
          <cell r="C797" t="str">
            <v>RTODE</v>
          </cell>
        </row>
        <row r="798">
          <cell r="C798" t="str">
            <v>RTODD</v>
          </cell>
        </row>
        <row r="799">
          <cell r="C799" t="str">
            <v>RTODE</v>
          </cell>
        </row>
        <row r="800">
          <cell r="C800" t="str">
            <v>RTODD</v>
          </cell>
        </row>
        <row r="801">
          <cell r="C801" t="str">
            <v>PSP</v>
          </cell>
        </row>
        <row r="802">
          <cell r="C802" t="str">
            <v>PSP</v>
          </cell>
        </row>
        <row r="803">
          <cell r="C803" t="str">
            <v>CSR</v>
          </cell>
        </row>
        <row r="804">
          <cell r="C804" t="str">
            <v>CSR</v>
          </cell>
        </row>
        <row r="805">
          <cell r="C805" t="str">
            <v>CSR</v>
          </cell>
        </row>
        <row r="806">
          <cell r="C806" t="str">
            <v>CSR</v>
          </cell>
        </row>
        <row r="807">
          <cell r="C807" t="str">
            <v>CSR</v>
          </cell>
        </row>
        <row r="808">
          <cell r="C808" t="str">
            <v>CSR</v>
          </cell>
        </row>
        <row r="809">
          <cell r="C809" t="str">
            <v>CSR</v>
          </cell>
        </row>
        <row r="810">
          <cell r="C810" t="str">
            <v>CSR</v>
          </cell>
        </row>
        <row r="811">
          <cell r="C811" t="str">
            <v>GSS</v>
          </cell>
        </row>
        <row r="812">
          <cell r="C812" t="str">
            <v>GSS</v>
          </cell>
        </row>
        <row r="813">
          <cell r="C813" t="str">
            <v>GS3</v>
          </cell>
        </row>
        <row r="814">
          <cell r="C814" t="str">
            <v>GS3</v>
          </cell>
        </row>
        <row r="815">
          <cell r="C815" t="str">
            <v>TODS</v>
          </cell>
        </row>
        <row r="816">
          <cell r="C816" t="str">
            <v>RTS</v>
          </cell>
        </row>
        <row r="817">
          <cell r="C817" t="str">
            <v>SQF</v>
          </cell>
        </row>
        <row r="818">
          <cell r="C818" t="str">
            <v>SQF</v>
          </cell>
        </row>
        <row r="819">
          <cell r="C819" t="str">
            <v>EVC</v>
          </cell>
          <cell r="AW819">
            <v>0</v>
          </cell>
        </row>
        <row r="820">
          <cell r="C820" t="str">
            <v>EVSE</v>
          </cell>
        </row>
        <row r="821">
          <cell r="C821" t="str">
            <v>EVSE</v>
          </cell>
        </row>
        <row r="822">
          <cell r="C822" t="str">
            <v>OSLP</v>
          </cell>
        </row>
        <row r="823">
          <cell r="C823" t="str">
            <v>OSLP</v>
          </cell>
        </row>
        <row r="824">
          <cell r="C824" t="str">
            <v>OSLS</v>
          </cell>
        </row>
        <row r="825">
          <cell r="C825" t="str">
            <v>OSLS</v>
          </cell>
          <cell r="AW825">
            <v>0.16528512079994301</v>
          </cell>
        </row>
        <row r="826">
          <cell r="C826" t="str">
            <v>GS3</v>
          </cell>
        </row>
        <row r="827">
          <cell r="C827" t="str">
            <v>PSP Special</v>
          </cell>
        </row>
        <row r="828">
          <cell r="C828" t="str">
            <v>RS</v>
          </cell>
        </row>
        <row r="829">
          <cell r="C829" t="str">
            <v>GSS</v>
          </cell>
        </row>
        <row r="830">
          <cell r="C830" t="str">
            <v>RS</v>
          </cell>
          <cell r="AW830">
            <v>702429.57506504096</v>
          </cell>
        </row>
        <row r="831">
          <cell r="C831" t="str">
            <v>RS</v>
          </cell>
        </row>
        <row r="832">
          <cell r="C832" t="str">
            <v>VFD</v>
          </cell>
        </row>
        <row r="833">
          <cell r="C833" t="str">
            <v>GSS</v>
          </cell>
        </row>
        <row r="834">
          <cell r="C834" t="str">
            <v>GSS</v>
          </cell>
          <cell r="AW834">
            <v>207409.28663790601</v>
          </cell>
        </row>
        <row r="835">
          <cell r="C835" t="str">
            <v>GSS</v>
          </cell>
        </row>
        <row r="836">
          <cell r="C836" t="str">
            <v>GSS</v>
          </cell>
        </row>
        <row r="837">
          <cell r="C837" t="str">
            <v>GSS</v>
          </cell>
        </row>
        <row r="838">
          <cell r="C838" t="str">
            <v>GS3</v>
          </cell>
        </row>
        <row r="839">
          <cell r="C839" t="str">
            <v>GS3</v>
          </cell>
        </row>
        <row r="840">
          <cell r="C840" t="str">
            <v>GS3</v>
          </cell>
          <cell r="AW840">
            <v>552003.34281929</v>
          </cell>
        </row>
        <row r="841">
          <cell r="C841" t="str">
            <v>GS3</v>
          </cell>
        </row>
        <row r="842">
          <cell r="C842" t="str">
            <v>GS3</v>
          </cell>
        </row>
        <row r="843">
          <cell r="C843" t="str">
            <v>PSS</v>
          </cell>
        </row>
        <row r="844">
          <cell r="C844" t="str">
            <v>PSS</v>
          </cell>
          <cell r="AW844">
            <v>192977.688387234</v>
          </cell>
        </row>
        <row r="845">
          <cell r="C845" t="str">
            <v>PSS</v>
          </cell>
        </row>
        <row r="846">
          <cell r="C846" t="str">
            <v>PSP</v>
          </cell>
        </row>
        <row r="847">
          <cell r="C847" t="str">
            <v>PSP</v>
          </cell>
          <cell r="AW847">
            <v>11374.954110021001</v>
          </cell>
        </row>
        <row r="848">
          <cell r="C848" t="str">
            <v>PSS</v>
          </cell>
        </row>
        <row r="849">
          <cell r="C849" t="str">
            <v>PSS</v>
          </cell>
        </row>
        <row r="850">
          <cell r="C850" t="str">
            <v>PSP</v>
          </cell>
        </row>
        <row r="851">
          <cell r="C851" t="str">
            <v>TODS</v>
          </cell>
          <cell r="AW851">
            <v>90840.323386031698</v>
          </cell>
        </row>
        <row r="852">
          <cell r="C852" t="str">
            <v>TODP</v>
          </cell>
          <cell r="AW852">
            <v>203509.25317251199</v>
          </cell>
        </row>
        <row r="853">
          <cell r="C853" t="str">
            <v>TODP</v>
          </cell>
        </row>
        <row r="854">
          <cell r="C854" t="str">
            <v>TODP</v>
          </cell>
        </row>
        <row r="855">
          <cell r="C855" t="str">
            <v>PSS</v>
          </cell>
        </row>
        <row r="856">
          <cell r="C856" t="str">
            <v>PSS</v>
          </cell>
        </row>
        <row r="857">
          <cell r="C857" t="str">
            <v>PSS</v>
          </cell>
        </row>
        <row r="858">
          <cell r="C858" t="str">
            <v>PSS</v>
          </cell>
        </row>
        <row r="859">
          <cell r="C859" t="str">
            <v>PSS</v>
          </cell>
        </row>
        <row r="860">
          <cell r="C860" t="str">
            <v>PSP</v>
          </cell>
        </row>
        <row r="861">
          <cell r="C861" t="str">
            <v>PSP</v>
          </cell>
        </row>
        <row r="862">
          <cell r="C862" t="str">
            <v>PSP</v>
          </cell>
        </row>
        <row r="863">
          <cell r="C863" t="str">
            <v>PSP</v>
          </cell>
        </row>
        <row r="864">
          <cell r="C864" t="str">
            <v>PSP</v>
          </cell>
        </row>
        <row r="865">
          <cell r="C865" t="str">
            <v>TODS</v>
          </cell>
        </row>
        <row r="866">
          <cell r="C866" t="str">
            <v>TODS</v>
          </cell>
        </row>
        <row r="867">
          <cell r="C867" t="str">
            <v>TODS</v>
          </cell>
        </row>
        <row r="868">
          <cell r="C868" t="str">
            <v>TODS</v>
          </cell>
        </row>
        <row r="869">
          <cell r="C869" t="str">
            <v>TODP</v>
          </cell>
        </row>
        <row r="870">
          <cell r="C870" t="str">
            <v>TODP</v>
          </cell>
        </row>
        <row r="871">
          <cell r="C871" t="str">
            <v>TODP</v>
          </cell>
        </row>
        <row r="872">
          <cell r="C872" t="str">
            <v>TODP</v>
          </cell>
        </row>
        <row r="873">
          <cell r="C873" t="str">
            <v>TODP</v>
          </cell>
        </row>
        <row r="874">
          <cell r="C874" t="str">
            <v>TODP</v>
          </cell>
        </row>
        <row r="875">
          <cell r="C875" t="str">
            <v>TODP</v>
          </cell>
        </row>
        <row r="876">
          <cell r="C876" t="str">
            <v>RTS</v>
          </cell>
          <cell r="AW876">
            <v>144040.56342934101</v>
          </cell>
        </row>
        <row r="877">
          <cell r="C877" t="str">
            <v>RTS</v>
          </cell>
        </row>
        <row r="878">
          <cell r="C878" t="str">
            <v>RTS</v>
          </cell>
        </row>
        <row r="879">
          <cell r="C879" t="str">
            <v>RTS</v>
          </cell>
        </row>
        <row r="880">
          <cell r="C880" t="str">
            <v>RTS</v>
          </cell>
        </row>
        <row r="881">
          <cell r="C881" t="str">
            <v>FLSP</v>
          </cell>
        </row>
        <row r="882">
          <cell r="C882" t="str">
            <v>FLSP</v>
          </cell>
        </row>
        <row r="883">
          <cell r="C883" t="str">
            <v>FLST</v>
          </cell>
        </row>
        <row r="884">
          <cell r="C884" t="str">
            <v>FLST</v>
          </cell>
        </row>
        <row r="885">
          <cell r="C885" t="str">
            <v>LE</v>
          </cell>
        </row>
        <row r="886">
          <cell r="C886" t="str">
            <v>LE</v>
          </cell>
          <cell r="AW886">
            <v>1461.6349427765499</v>
          </cell>
        </row>
        <row r="887">
          <cell r="C887" t="str">
            <v>LE</v>
          </cell>
        </row>
        <row r="888">
          <cell r="C888" t="str">
            <v>TE</v>
          </cell>
          <cell r="AW888">
            <v>1456.4698845401699</v>
          </cell>
        </row>
        <row r="889">
          <cell r="C889" t="str">
            <v>TE</v>
          </cell>
        </row>
        <row r="890">
          <cell r="C890" t="str">
            <v>TE</v>
          </cell>
        </row>
        <row r="891">
          <cell r="C891" t="str">
            <v>TE</v>
          </cell>
        </row>
        <row r="892">
          <cell r="C892" t="str">
            <v>TE</v>
          </cell>
        </row>
        <row r="893">
          <cell r="C893" t="str">
            <v>TE</v>
          </cell>
        </row>
        <row r="894">
          <cell r="C894" t="str">
            <v>FK</v>
          </cell>
        </row>
        <row r="895">
          <cell r="C895" t="str">
            <v>LWC</v>
          </cell>
          <cell r="AW895">
            <v>6017.5876001187698</v>
          </cell>
        </row>
        <row r="896">
          <cell r="C896" t="str">
            <v>RTODE</v>
          </cell>
          <cell r="AW896">
            <v>270.16519341745169</v>
          </cell>
        </row>
        <row r="897">
          <cell r="C897" t="str">
            <v>RTODD</v>
          </cell>
          <cell r="AW897">
            <v>0</v>
          </cell>
        </row>
        <row r="898">
          <cell r="C898" t="str">
            <v>RTODE</v>
          </cell>
        </row>
        <row r="899">
          <cell r="C899" t="str">
            <v>RTODD</v>
          </cell>
        </row>
        <row r="900">
          <cell r="C900" t="str">
            <v>RTODE</v>
          </cell>
        </row>
        <row r="901">
          <cell r="C901" t="str">
            <v>RTODD</v>
          </cell>
        </row>
        <row r="902">
          <cell r="C902" t="str">
            <v>RTODE</v>
          </cell>
        </row>
        <row r="903">
          <cell r="C903" t="str">
            <v>RTODD</v>
          </cell>
        </row>
        <row r="904">
          <cell r="C904" t="str">
            <v>PSP</v>
          </cell>
        </row>
        <row r="905">
          <cell r="C905" t="str">
            <v>PSP</v>
          </cell>
        </row>
        <row r="906">
          <cell r="C906" t="str">
            <v>CSR</v>
          </cell>
        </row>
        <row r="907">
          <cell r="C907" t="str">
            <v>CSR</v>
          </cell>
        </row>
        <row r="908">
          <cell r="C908" t="str">
            <v>CSR</v>
          </cell>
        </row>
        <row r="909">
          <cell r="C909" t="str">
            <v>CSR</v>
          </cell>
        </row>
        <row r="910">
          <cell r="C910" t="str">
            <v>CSR</v>
          </cell>
        </row>
        <row r="911">
          <cell r="C911" t="str">
            <v>CSR</v>
          </cell>
        </row>
        <row r="912">
          <cell r="C912" t="str">
            <v>CSR</v>
          </cell>
        </row>
        <row r="913">
          <cell r="C913" t="str">
            <v>CSR</v>
          </cell>
        </row>
        <row r="914">
          <cell r="C914" t="str">
            <v>GSS</v>
          </cell>
        </row>
        <row r="915">
          <cell r="C915" t="str">
            <v>GSS</v>
          </cell>
        </row>
        <row r="916">
          <cell r="C916" t="str">
            <v>GS3</v>
          </cell>
        </row>
        <row r="917">
          <cell r="C917" t="str">
            <v>GS3</v>
          </cell>
        </row>
        <row r="918">
          <cell r="C918" t="str">
            <v>TODS</v>
          </cell>
        </row>
        <row r="919">
          <cell r="C919" t="str">
            <v>RTS</v>
          </cell>
        </row>
        <row r="920">
          <cell r="C920" t="str">
            <v>SQF</v>
          </cell>
        </row>
        <row r="921">
          <cell r="C921" t="str">
            <v>SQF</v>
          </cell>
        </row>
        <row r="922">
          <cell r="C922" t="str">
            <v>EVC</v>
          </cell>
          <cell r="AW922">
            <v>0</v>
          </cell>
        </row>
        <row r="923">
          <cell r="C923" t="str">
            <v>EVSE</v>
          </cell>
        </row>
        <row r="924">
          <cell r="C924" t="str">
            <v>EVSE</v>
          </cell>
        </row>
        <row r="925">
          <cell r="C925" t="str">
            <v>OSLP</v>
          </cell>
        </row>
        <row r="926">
          <cell r="C926" t="str">
            <v>OSLP</v>
          </cell>
        </row>
        <row r="927">
          <cell r="C927" t="str">
            <v>OSLS</v>
          </cell>
        </row>
        <row r="928">
          <cell r="C928" t="str">
            <v>OSLS</v>
          </cell>
          <cell r="AW928">
            <v>0.218713960583306</v>
          </cell>
        </row>
        <row r="929">
          <cell r="C929" t="str">
            <v>GS3</v>
          </cell>
        </row>
        <row r="930">
          <cell r="C930" t="str">
            <v>PSP Special</v>
          </cell>
        </row>
        <row r="931">
          <cell r="C931" t="str">
            <v>RS</v>
          </cell>
        </row>
        <row r="932">
          <cell r="C932" t="str">
            <v>GSS</v>
          </cell>
        </row>
        <row r="933">
          <cell r="C933" t="str">
            <v>RS</v>
          </cell>
          <cell r="AW933">
            <v>813010.785783789</v>
          </cell>
        </row>
        <row r="934">
          <cell r="C934" t="str">
            <v>RS</v>
          </cell>
        </row>
        <row r="935">
          <cell r="C935" t="str">
            <v>VFD</v>
          </cell>
        </row>
        <row r="936">
          <cell r="C936" t="str">
            <v>GSS</v>
          </cell>
        </row>
        <row r="937">
          <cell r="C937" t="str">
            <v>GSS</v>
          </cell>
          <cell r="AW937">
            <v>206373.44199792299</v>
          </cell>
        </row>
        <row r="938">
          <cell r="C938" t="str">
            <v>GSS</v>
          </cell>
        </row>
        <row r="939">
          <cell r="C939" t="str">
            <v>GSS</v>
          </cell>
        </row>
        <row r="940">
          <cell r="C940" t="str">
            <v>GSS</v>
          </cell>
        </row>
        <row r="941">
          <cell r="C941" t="str">
            <v>GS3</v>
          </cell>
        </row>
        <row r="942">
          <cell r="C942" t="str">
            <v>GS3</v>
          </cell>
        </row>
        <row r="943">
          <cell r="C943" t="str">
            <v>GS3</v>
          </cell>
          <cell r="AW943">
            <v>531128.33491772006</v>
          </cell>
        </row>
        <row r="944">
          <cell r="C944" t="str">
            <v>GS3</v>
          </cell>
        </row>
        <row r="945">
          <cell r="C945" t="str">
            <v>GS3</v>
          </cell>
        </row>
        <row r="946">
          <cell r="C946" t="str">
            <v>PSS</v>
          </cell>
        </row>
        <row r="947">
          <cell r="C947" t="str">
            <v>PSS</v>
          </cell>
          <cell r="AW947">
            <v>169469.08285469201</v>
          </cell>
        </row>
        <row r="948">
          <cell r="C948" t="str">
            <v>PSS</v>
          </cell>
        </row>
        <row r="949">
          <cell r="C949" t="str">
            <v>PSP</v>
          </cell>
        </row>
        <row r="950">
          <cell r="C950" t="str">
            <v>PSP</v>
          </cell>
          <cell r="AW950">
            <v>10552.971343976</v>
          </cell>
        </row>
        <row r="951">
          <cell r="C951" t="str">
            <v>PSS</v>
          </cell>
        </row>
        <row r="952">
          <cell r="C952" t="str">
            <v>PSS</v>
          </cell>
        </row>
        <row r="953">
          <cell r="C953" t="str">
            <v>PSP</v>
          </cell>
        </row>
        <row r="954">
          <cell r="C954" t="str">
            <v>TODS</v>
          </cell>
          <cell r="AW954">
            <v>66384.314731758306</v>
          </cell>
        </row>
        <row r="955">
          <cell r="C955" t="str">
            <v>TODP</v>
          </cell>
          <cell r="AW955">
            <v>133631.65692930701</v>
          </cell>
        </row>
        <row r="956">
          <cell r="C956" t="str">
            <v>TODP</v>
          </cell>
        </row>
        <row r="957">
          <cell r="C957" t="str">
            <v>TODP</v>
          </cell>
        </row>
        <row r="958">
          <cell r="C958" t="str">
            <v>PSS</v>
          </cell>
        </row>
        <row r="959">
          <cell r="C959" t="str">
            <v>PSS</v>
          </cell>
        </row>
        <row r="960">
          <cell r="C960" t="str">
            <v>PSS</v>
          </cell>
        </row>
        <row r="961">
          <cell r="C961" t="str">
            <v>PSS</v>
          </cell>
        </row>
        <row r="962">
          <cell r="C962" t="str">
            <v>PSS</v>
          </cell>
        </row>
        <row r="963">
          <cell r="C963" t="str">
            <v>PSP</v>
          </cell>
        </row>
        <row r="964">
          <cell r="C964" t="str">
            <v>PSP</v>
          </cell>
        </row>
        <row r="965">
          <cell r="C965" t="str">
            <v>PSP</v>
          </cell>
        </row>
        <row r="966">
          <cell r="C966" t="str">
            <v>PSP</v>
          </cell>
        </row>
        <row r="967">
          <cell r="C967" t="str">
            <v>PSP</v>
          </cell>
        </row>
        <row r="968">
          <cell r="C968" t="str">
            <v>TODS</v>
          </cell>
        </row>
        <row r="969">
          <cell r="C969" t="str">
            <v>TODS</v>
          </cell>
        </row>
        <row r="970">
          <cell r="C970" t="str">
            <v>TODS</v>
          </cell>
        </row>
        <row r="971">
          <cell r="C971" t="str">
            <v>TODS</v>
          </cell>
        </row>
        <row r="972">
          <cell r="C972" t="str">
            <v>TODP</v>
          </cell>
        </row>
        <row r="973">
          <cell r="C973" t="str">
            <v>TODP</v>
          </cell>
        </row>
        <row r="974">
          <cell r="C974" t="str">
            <v>TODP</v>
          </cell>
        </row>
        <row r="975">
          <cell r="C975" t="str">
            <v>TODP</v>
          </cell>
        </row>
        <row r="976">
          <cell r="C976" t="str">
            <v>TODP</v>
          </cell>
        </row>
        <row r="977">
          <cell r="C977" t="str">
            <v>TODP</v>
          </cell>
        </row>
        <row r="978">
          <cell r="C978" t="str">
            <v>TODP</v>
          </cell>
        </row>
        <row r="979">
          <cell r="C979" t="str">
            <v>RTS</v>
          </cell>
          <cell r="AW979">
            <v>91091.7768990732</v>
          </cell>
        </row>
        <row r="980">
          <cell r="C980" t="str">
            <v>RTS</v>
          </cell>
        </row>
        <row r="981">
          <cell r="C981" t="str">
            <v>RTS</v>
          </cell>
        </row>
        <row r="982">
          <cell r="C982" t="str">
            <v>RTS</v>
          </cell>
        </row>
        <row r="983">
          <cell r="C983" t="str">
            <v>RTS</v>
          </cell>
        </row>
        <row r="984">
          <cell r="C984" t="str">
            <v>FLSP</v>
          </cell>
        </row>
        <row r="985">
          <cell r="C985" t="str">
            <v>FLSP</v>
          </cell>
        </row>
        <row r="986">
          <cell r="C986" t="str">
            <v>FLST</v>
          </cell>
        </row>
        <row r="987">
          <cell r="C987" t="str">
            <v>FLST</v>
          </cell>
        </row>
        <row r="988">
          <cell r="C988" t="str">
            <v>LE</v>
          </cell>
        </row>
        <row r="989">
          <cell r="C989" t="str">
            <v>LE</v>
          </cell>
          <cell r="AW989">
            <v>1150.90202980611</v>
          </cell>
        </row>
        <row r="990">
          <cell r="C990" t="str">
            <v>LE</v>
          </cell>
        </row>
        <row r="991">
          <cell r="C991" t="str">
            <v>TE</v>
          </cell>
          <cell r="AW991">
            <v>1247.6814589052599</v>
          </cell>
        </row>
        <row r="992">
          <cell r="C992" t="str">
            <v>TE</v>
          </cell>
        </row>
        <row r="993">
          <cell r="C993" t="str">
            <v>TE</v>
          </cell>
        </row>
        <row r="994">
          <cell r="C994" t="str">
            <v>TE</v>
          </cell>
        </row>
        <row r="995">
          <cell r="C995" t="str">
            <v>TE</v>
          </cell>
        </row>
        <row r="996">
          <cell r="C996" t="str">
            <v>TE</v>
          </cell>
        </row>
        <row r="997">
          <cell r="C997" t="str">
            <v>FK</v>
          </cell>
        </row>
        <row r="998">
          <cell r="C998" t="str">
            <v>LWC</v>
          </cell>
          <cell r="AW998">
            <v>5015.9394662331497</v>
          </cell>
        </row>
        <row r="999">
          <cell r="C999" t="str">
            <v>RTODE</v>
          </cell>
          <cell r="AW999">
            <v>316.27746860481801</v>
          </cell>
        </row>
        <row r="1000">
          <cell r="C1000" t="str">
            <v>RTODD</v>
          </cell>
          <cell r="AW1000">
            <v>0</v>
          </cell>
        </row>
        <row r="1001">
          <cell r="C1001" t="str">
            <v>RTODE</v>
          </cell>
        </row>
        <row r="1002">
          <cell r="C1002" t="str">
            <v>RTODD</v>
          </cell>
        </row>
        <row r="1003">
          <cell r="C1003" t="str">
            <v>RTODE</v>
          </cell>
        </row>
        <row r="1004">
          <cell r="C1004" t="str">
            <v>RTODD</v>
          </cell>
        </row>
        <row r="1005">
          <cell r="C1005" t="str">
            <v>RTODE</v>
          </cell>
        </row>
        <row r="1006">
          <cell r="C1006" t="str">
            <v>RTODD</v>
          </cell>
        </row>
        <row r="1007">
          <cell r="C1007" t="str">
            <v>PSP</v>
          </cell>
        </row>
        <row r="1008">
          <cell r="C1008" t="str">
            <v>PSP</v>
          </cell>
        </row>
        <row r="1009">
          <cell r="C1009" t="str">
            <v>CSR</v>
          </cell>
        </row>
        <row r="1010">
          <cell r="C1010" t="str">
            <v>CSR</v>
          </cell>
        </row>
        <row r="1011">
          <cell r="C1011" t="str">
            <v>CSR</v>
          </cell>
        </row>
        <row r="1012">
          <cell r="C1012" t="str">
            <v>CSR</v>
          </cell>
        </row>
        <row r="1013">
          <cell r="C1013" t="str">
            <v>CSR</v>
          </cell>
        </row>
        <row r="1014">
          <cell r="C1014" t="str">
            <v>CSR</v>
          </cell>
        </row>
        <row r="1015">
          <cell r="C1015" t="str">
            <v>CSR</v>
          </cell>
        </row>
        <row r="1016">
          <cell r="C1016" t="str">
            <v>CSR</v>
          </cell>
        </row>
        <row r="1017">
          <cell r="C1017" t="str">
            <v>GSS</v>
          </cell>
        </row>
        <row r="1018">
          <cell r="C1018" t="str">
            <v>GSS</v>
          </cell>
        </row>
        <row r="1019">
          <cell r="C1019" t="str">
            <v>GS3</v>
          </cell>
        </row>
        <row r="1020">
          <cell r="C1020" t="str">
            <v>GS3</v>
          </cell>
        </row>
        <row r="1021">
          <cell r="C1021" t="str">
            <v>TODS</v>
          </cell>
        </row>
        <row r="1022">
          <cell r="C1022" t="str">
            <v>RTS</v>
          </cell>
        </row>
        <row r="1023">
          <cell r="C1023" t="str">
            <v>SQF</v>
          </cell>
        </row>
        <row r="1024">
          <cell r="C1024" t="str">
            <v>SQF</v>
          </cell>
        </row>
        <row r="1025">
          <cell r="C1025" t="str">
            <v>EVC</v>
          </cell>
          <cell r="AW1025">
            <v>0</v>
          </cell>
        </row>
        <row r="1026">
          <cell r="C1026" t="str">
            <v>EVSE</v>
          </cell>
        </row>
        <row r="1027">
          <cell r="C1027" t="str">
            <v>EVSE</v>
          </cell>
        </row>
        <row r="1028">
          <cell r="C1028" t="str">
            <v>OSLP</v>
          </cell>
        </row>
        <row r="1029">
          <cell r="C1029" t="str">
            <v>OSLP</v>
          </cell>
        </row>
        <row r="1030">
          <cell r="C1030" t="str">
            <v>OSLS</v>
          </cell>
        </row>
        <row r="1031">
          <cell r="C1031" t="str">
            <v>OSLS</v>
          </cell>
          <cell r="AW1031">
            <v>1.14673255093069</v>
          </cell>
        </row>
        <row r="1032">
          <cell r="C1032" t="str">
            <v>GS3</v>
          </cell>
        </row>
        <row r="1033">
          <cell r="C1033" t="str">
            <v>PSP Special</v>
          </cell>
        </row>
        <row r="1034">
          <cell r="C1034" t="str">
            <v>RS</v>
          </cell>
        </row>
        <row r="1035">
          <cell r="C1035" t="str">
            <v>GSS</v>
          </cell>
        </row>
        <row r="1036">
          <cell r="C1036" t="str">
            <v>RS</v>
          </cell>
          <cell r="AW1036">
            <v>790370.28327385499</v>
          </cell>
        </row>
        <row r="1037">
          <cell r="C1037" t="str">
            <v>RS</v>
          </cell>
        </row>
        <row r="1038">
          <cell r="C1038" t="str">
            <v>VFD</v>
          </cell>
        </row>
        <row r="1039">
          <cell r="C1039" t="str">
            <v>GSS</v>
          </cell>
        </row>
        <row r="1040">
          <cell r="C1040" t="str">
            <v>GSS</v>
          </cell>
          <cell r="AW1040">
            <v>197452.363599848</v>
          </cell>
        </row>
        <row r="1041">
          <cell r="C1041" t="str">
            <v>GSS</v>
          </cell>
        </row>
        <row r="1042">
          <cell r="C1042" t="str">
            <v>GSS</v>
          </cell>
        </row>
        <row r="1043">
          <cell r="C1043" t="str">
            <v>GSS</v>
          </cell>
        </row>
        <row r="1044">
          <cell r="C1044" t="str">
            <v>GS3</v>
          </cell>
        </row>
        <row r="1045">
          <cell r="C1045" t="str">
            <v>GS3</v>
          </cell>
        </row>
        <row r="1046">
          <cell r="C1046" t="str">
            <v>GS3</v>
          </cell>
          <cell r="AW1046">
            <v>549854.80786107294</v>
          </cell>
        </row>
        <row r="1047">
          <cell r="C1047" t="str">
            <v>GS3</v>
          </cell>
        </row>
        <row r="1048">
          <cell r="C1048" t="str">
            <v>GS3</v>
          </cell>
        </row>
        <row r="1049">
          <cell r="C1049" t="str">
            <v>PSS</v>
          </cell>
        </row>
        <row r="1050">
          <cell r="C1050" t="str">
            <v>PSS</v>
          </cell>
          <cell r="AW1050">
            <v>168952.00080624301</v>
          </cell>
        </row>
        <row r="1051">
          <cell r="C1051" t="str">
            <v>PSS</v>
          </cell>
        </row>
        <row r="1052">
          <cell r="C1052" t="str">
            <v>PSP</v>
          </cell>
        </row>
        <row r="1053">
          <cell r="C1053" t="str">
            <v>PSP</v>
          </cell>
          <cell r="AW1053">
            <v>10371.054991878</v>
          </cell>
        </row>
        <row r="1054">
          <cell r="C1054" t="str">
            <v>PSS</v>
          </cell>
        </row>
        <row r="1055">
          <cell r="C1055" t="str">
            <v>PSS</v>
          </cell>
        </row>
        <row r="1056">
          <cell r="C1056" t="str">
            <v>PSP</v>
          </cell>
        </row>
        <row r="1057">
          <cell r="C1057" t="str">
            <v>TODS</v>
          </cell>
          <cell r="AW1057">
            <v>67862.173124107198</v>
          </cell>
        </row>
        <row r="1058">
          <cell r="C1058" t="str">
            <v>TODP</v>
          </cell>
          <cell r="AW1058">
            <v>141642.33242795299</v>
          </cell>
        </row>
        <row r="1059">
          <cell r="C1059" t="str">
            <v>TODP</v>
          </cell>
        </row>
        <row r="1060">
          <cell r="C1060" t="str">
            <v>TODP</v>
          </cell>
        </row>
        <row r="1061">
          <cell r="C1061" t="str">
            <v>PSS</v>
          </cell>
        </row>
        <row r="1062">
          <cell r="C1062" t="str">
            <v>PSS</v>
          </cell>
        </row>
        <row r="1063">
          <cell r="C1063" t="str">
            <v>PSS</v>
          </cell>
        </row>
        <row r="1064">
          <cell r="C1064" t="str">
            <v>PSS</v>
          </cell>
        </row>
        <row r="1065">
          <cell r="C1065" t="str">
            <v>PSS</v>
          </cell>
        </row>
        <row r="1066">
          <cell r="C1066" t="str">
            <v>PSP</v>
          </cell>
        </row>
        <row r="1067">
          <cell r="C1067" t="str">
            <v>PSP</v>
          </cell>
        </row>
        <row r="1068">
          <cell r="C1068" t="str">
            <v>PSP</v>
          </cell>
        </row>
        <row r="1069">
          <cell r="C1069" t="str">
            <v>PSP</v>
          </cell>
        </row>
        <row r="1070">
          <cell r="C1070" t="str">
            <v>PSP</v>
          </cell>
        </row>
        <row r="1071">
          <cell r="C1071" t="str">
            <v>TODS</v>
          </cell>
        </row>
        <row r="1072">
          <cell r="C1072" t="str">
            <v>TODS</v>
          </cell>
        </row>
        <row r="1073">
          <cell r="C1073" t="str">
            <v>TODS</v>
          </cell>
        </row>
        <row r="1074">
          <cell r="C1074" t="str">
            <v>TODS</v>
          </cell>
        </row>
        <row r="1075">
          <cell r="C1075" t="str">
            <v>TODP</v>
          </cell>
        </row>
        <row r="1076">
          <cell r="C1076" t="str">
            <v>TODP</v>
          </cell>
        </row>
        <row r="1077">
          <cell r="C1077" t="str">
            <v>TODP</v>
          </cell>
        </row>
        <row r="1078">
          <cell r="C1078" t="str">
            <v>TODP</v>
          </cell>
        </row>
        <row r="1079">
          <cell r="C1079" t="str">
            <v>TODP</v>
          </cell>
        </row>
        <row r="1080">
          <cell r="C1080" t="str">
            <v>TODP</v>
          </cell>
        </row>
        <row r="1081">
          <cell r="C1081" t="str">
            <v>TODP</v>
          </cell>
        </row>
        <row r="1082">
          <cell r="C1082" t="str">
            <v>RTS</v>
          </cell>
          <cell r="AW1082">
            <v>90950.0079144216</v>
          </cell>
        </row>
        <row r="1083">
          <cell r="C1083" t="str">
            <v>RTS</v>
          </cell>
        </row>
        <row r="1084">
          <cell r="C1084" t="str">
            <v>RTS</v>
          </cell>
        </row>
        <row r="1085">
          <cell r="C1085" t="str">
            <v>RTS</v>
          </cell>
        </row>
        <row r="1086">
          <cell r="C1086" t="str">
            <v>RTS</v>
          </cell>
        </row>
        <row r="1087">
          <cell r="C1087" t="str">
            <v>FLSP</v>
          </cell>
        </row>
        <row r="1088">
          <cell r="C1088" t="str">
            <v>FLSP</v>
          </cell>
        </row>
        <row r="1089">
          <cell r="C1089" t="str">
            <v>FLST</v>
          </cell>
        </row>
        <row r="1090">
          <cell r="C1090" t="str">
            <v>FLST</v>
          </cell>
        </row>
        <row r="1091">
          <cell r="C1091" t="str">
            <v>LE</v>
          </cell>
        </row>
        <row r="1092">
          <cell r="C1092" t="str">
            <v>LE</v>
          </cell>
          <cell r="AW1092">
            <v>907.53888635914302</v>
          </cell>
        </row>
        <row r="1093">
          <cell r="C1093" t="str">
            <v>LE</v>
          </cell>
        </row>
        <row r="1094">
          <cell r="C1094" t="str">
            <v>TE</v>
          </cell>
          <cell r="AW1094">
            <v>1043.2139768132799</v>
          </cell>
        </row>
        <row r="1095">
          <cell r="C1095" t="str">
            <v>TE</v>
          </cell>
        </row>
        <row r="1096">
          <cell r="C1096" t="str">
            <v>TE</v>
          </cell>
        </row>
        <row r="1097">
          <cell r="C1097" t="str">
            <v>TE</v>
          </cell>
        </row>
        <row r="1098">
          <cell r="C1098" t="str">
            <v>TE</v>
          </cell>
        </row>
        <row r="1099">
          <cell r="C1099" t="str">
            <v>TE</v>
          </cell>
        </row>
        <row r="1100">
          <cell r="C1100" t="str">
            <v>FK</v>
          </cell>
        </row>
        <row r="1101">
          <cell r="C1101" t="str">
            <v>LWC</v>
          </cell>
          <cell r="AW1101">
            <v>4262.9189140455701</v>
          </cell>
        </row>
        <row r="1102">
          <cell r="C1102" t="str">
            <v>RTODE</v>
          </cell>
          <cell r="AW1102">
            <v>310.55161876737998</v>
          </cell>
        </row>
        <row r="1103">
          <cell r="C1103" t="str">
            <v>RTODD</v>
          </cell>
          <cell r="AW1103">
            <v>0</v>
          </cell>
        </row>
        <row r="1104">
          <cell r="C1104" t="str">
            <v>RTODE</v>
          </cell>
        </row>
        <row r="1105">
          <cell r="C1105" t="str">
            <v>RTODD</v>
          </cell>
        </row>
        <row r="1106">
          <cell r="C1106" t="str">
            <v>RTODE</v>
          </cell>
        </row>
        <row r="1107">
          <cell r="C1107" t="str">
            <v>RTODD</v>
          </cell>
        </row>
        <row r="1108">
          <cell r="C1108" t="str">
            <v>RTODE</v>
          </cell>
        </row>
        <row r="1109">
          <cell r="C1109" t="str">
            <v>RTODD</v>
          </cell>
        </row>
        <row r="1110">
          <cell r="C1110" t="str">
            <v>PSP</v>
          </cell>
        </row>
        <row r="1111">
          <cell r="C1111" t="str">
            <v>PSP</v>
          </cell>
        </row>
        <row r="1112">
          <cell r="C1112" t="str">
            <v>CSR</v>
          </cell>
        </row>
        <row r="1113">
          <cell r="C1113" t="str">
            <v>CSR</v>
          </cell>
        </row>
        <row r="1114">
          <cell r="C1114" t="str">
            <v>CSR</v>
          </cell>
        </row>
        <row r="1115">
          <cell r="C1115" t="str">
            <v>CSR</v>
          </cell>
        </row>
        <row r="1116">
          <cell r="C1116" t="str">
            <v>CSR</v>
          </cell>
        </row>
        <row r="1117">
          <cell r="C1117" t="str">
            <v>CSR</v>
          </cell>
        </row>
        <row r="1118">
          <cell r="C1118" t="str">
            <v>CSR</v>
          </cell>
        </row>
        <row r="1119">
          <cell r="C1119" t="str">
            <v>CSR</v>
          </cell>
        </row>
        <row r="1120">
          <cell r="C1120" t="str">
            <v>GSS</v>
          </cell>
        </row>
        <row r="1121">
          <cell r="C1121" t="str">
            <v>GSS</v>
          </cell>
        </row>
        <row r="1122">
          <cell r="C1122" t="str">
            <v>GS3</v>
          </cell>
        </row>
        <row r="1123">
          <cell r="C1123" t="str">
            <v>GS3</v>
          </cell>
        </row>
        <row r="1124">
          <cell r="C1124" t="str">
            <v>TODS</v>
          </cell>
        </row>
        <row r="1125">
          <cell r="C1125" t="str">
            <v>RTS</v>
          </cell>
        </row>
        <row r="1126">
          <cell r="C1126" t="str">
            <v>SQF</v>
          </cell>
        </row>
        <row r="1127">
          <cell r="C1127" t="str">
            <v>SQF</v>
          </cell>
        </row>
        <row r="1128">
          <cell r="C1128" t="str">
            <v>EVC</v>
          </cell>
          <cell r="AW1128">
            <v>0</v>
          </cell>
        </row>
        <row r="1129">
          <cell r="C1129" t="str">
            <v>EVSE</v>
          </cell>
        </row>
        <row r="1130">
          <cell r="C1130" t="str">
            <v>EVSE</v>
          </cell>
        </row>
        <row r="1131">
          <cell r="C1131" t="str">
            <v>OSLP</v>
          </cell>
        </row>
        <row r="1132">
          <cell r="C1132" t="str">
            <v>OSLP</v>
          </cell>
        </row>
        <row r="1133">
          <cell r="C1133" t="str">
            <v>OSLS</v>
          </cell>
        </row>
        <row r="1134">
          <cell r="C1134" t="str">
            <v>OSLS</v>
          </cell>
          <cell r="AW1134">
            <v>1.82471382635303</v>
          </cell>
        </row>
        <row r="1135">
          <cell r="C1135" t="str">
            <v>GS3</v>
          </cell>
        </row>
        <row r="1136">
          <cell r="C1136" t="str">
            <v>PSP Special</v>
          </cell>
        </row>
        <row r="1137">
          <cell r="C1137" t="str">
            <v>RS</v>
          </cell>
        </row>
        <row r="1138">
          <cell r="C1138" t="str">
            <v>GSS</v>
          </cell>
        </row>
        <row r="1139">
          <cell r="C1139" t="str">
            <v>RS</v>
          </cell>
          <cell r="AW1139">
            <v>820255.90024400398</v>
          </cell>
        </row>
        <row r="1140">
          <cell r="C1140" t="str">
            <v>RS</v>
          </cell>
        </row>
        <row r="1141">
          <cell r="C1141" t="str">
            <v>VFD</v>
          </cell>
        </row>
        <row r="1142">
          <cell r="C1142" t="str">
            <v>GSS</v>
          </cell>
        </row>
        <row r="1143">
          <cell r="C1143" t="str">
            <v>GSS</v>
          </cell>
          <cell r="AW1143">
            <v>171007.20523083</v>
          </cell>
        </row>
        <row r="1144">
          <cell r="C1144" t="str">
            <v>GSS</v>
          </cell>
        </row>
        <row r="1145">
          <cell r="C1145" t="str">
            <v>GSS</v>
          </cell>
        </row>
        <row r="1146">
          <cell r="C1146" t="str">
            <v>GSS</v>
          </cell>
        </row>
        <row r="1147">
          <cell r="C1147" t="str">
            <v>GS3</v>
          </cell>
        </row>
        <row r="1148">
          <cell r="C1148" t="str">
            <v>GS3</v>
          </cell>
        </row>
        <row r="1149">
          <cell r="C1149" t="str">
            <v>GS3</v>
          </cell>
          <cell r="AW1149">
            <v>474678.24079430901</v>
          </cell>
        </row>
        <row r="1150">
          <cell r="C1150" t="str">
            <v>GS3</v>
          </cell>
        </row>
        <row r="1151">
          <cell r="C1151" t="str">
            <v>GS3</v>
          </cell>
        </row>
        <row r="1152">
          <cell r="C1152" t="str">
            <v>PSS</v>
          </cell>
        </row>
        <row r="1153">
          <cell r="C1153" t="str">
            <v>PSS</v>
          </cell>
          <cell r="AW1153">
            <v>132755.14988742</v>
          </cell>
        </row>
        <row r="1154">
          <cell r="C1154" t="str">
            <v>PSS</v>
          </cell>
        </row>
        <row r="1155">
          <cell r="C1155" t="str">
            <v>PSP</v>
          </cell>
        </row>
        <row r="1156">
          <cell r="C1156" t="str">
            <v>PSP</v>
          </cell>
          <cell r="AW1156">
            <v>7964.0433325778704</v>
          </cell>
        </row>
        <row r="1157">
          <cell r="C1157" t="str">
            <v>PSS</v>
          </cell>
        </row>
        <row r="1158">
          <cell r="C1158" t="str">
            <v>PSS</v>
          </cell>
        </row>
        <row r="1159">
          <cell r="C1159" t="str">
            <v>PSP</v>
          </cell>
        </row>
        <row r="1160">
          <cell r="C1160" t="str">
            <v>TODS</v>
          </cell>
          <cell r="AW1160">
            <v>52283.794144064297</v>
          </cell>
        </row>
        <row r="1161">
          <cell r="C1161" t="str">
            <v>TODP</v>
          </cell>
          <cell r="AW1161">
            <v>97892.8905277499</v>
          </cell>
        </row>
        <row r="1162">
          <cell r="C1162" t="str">
            <v>TODP</v>
          </cell>
        </row>
        <row r="1163">
          <cell r="C1163" t="str">
            <v>TODP</v>
          </cell>
        </row>
        <row r="1164">
          <cell r="C1164" t="str">
            <v>PSS</v>
          </cell>
        </row>
        <row r="1165">
          <cell r="C1165" t="str">
            <v>PSS</v>
          </cell>
        </row>
        <row r="1166">
          <cell r="C1166" t="str">
            <v>PSS</v>
          </cell>
        </row>
        <row r="1167">
          <cell r="C1167" t="str">
            <v>PSS</v>
          </cell>
        </row>
        <row r="1168">
          <cell r="C1168" t="str">
            <v>PSS</v>
          </cell>
        </row>
        <row r="1169">
          <cell r="C1169" t="str">
            <v>PSP</v>
          </cell>
        </row>
        <row r="1170">
          <cell r="C1170" t="str">
            <v>PSP</v>
          </cell>
        </row>
        <row r="1171">
          <cell r="C1171" t="str">
            <v>PSP</v>
          </cell>
        </row>
        <row r="1172">
          <cell r="C1172" t="str">
            <v>PSP</v>
          </cell>
        </row>
        <row r="1173">
          <cell r="C1173" t="str">
            <v>PSP</v>
          </cell>
        </row>
        <row r="1174">
          <cell r="C1174" t="str">
            <v>TODS</v>
          </cell>
        </row>
        <row r="1175">
          <cell r="C1175" t="str">
            <v>TODS</v>
          </cell>
        </row>
        <row r="1176">
          <cell r="C1176" t="str">
            <v>TODS</v>
          </cell>
        </row>
        <row r="1177">
          <cell r="C1177" t="str">
            <v>TODS</v>
          </cell>
        </row>
        <row r="1178">
          <cell r="C1178" t="str">
            <v>TODP</v>
          </cell>
        </row>
        <row r="1179">
          <cell r="C1179" t="str">
            <v>TODP</v>
          </cell>
        </row>
        <row r="1180">
          <cell r="C1180" t="str">
            <v>TODP</v>
          </cell>
        </row>
        <row r="1181">
          <cell r="C1181" t="str">
            <v>TODP</v>
          </cell>
        </row>
        <row r="1182">
          <cell r="C1182" t="str">
            <v>TODP</v>
          </cell>
        </row>
        <row r="1183">
          <cell r="C1183" t="str">
            <v>TODP</v>
          </cell>
        </row>
        <row r="1184">
          <cell r="C1184" t="str">
            <v>TODP</v>
          </cell>
        </row>
        <row r="1185">
          <cell r="C1185" t="str">
            <v>RTS</v>
          </cell>
          <cell r="AW1185">
            <v>57490.818135180001</v>
          </cell>
        </row>
        <row r="1186">
          <cell r="C1186" t="str">
            <v>RTS</v>
          </cell>
        </row>
        <row r="1187">
          <cell r="C1187" t="str">
            <v>RTS</v>
          </cell>
        </row>
        <row r="1188">
          <cell r="C1188" t="str">
            <v>RTS</v>
          </cell>
        </row>
        <row r="1189">
          <cell r="C1189" t="str">
            <v>RTS</v>
          </cell>
        </row>
        <row r="1190">
          <cell r="C1190" t="str">
            <v>FLSP</v>
          </cell>
        </row>
        <row r="1191">
          <cell r="C1191" t="str">
            <v>FLSP</v>
          </cell>
        </row>
        <row r="1192">
          <cell r="C1192" t="str">
            <v>FLST</v>
          </cell>
        </row>
        <row r="1193">
          <cell r="C1193" t="str">
            <v>FLST</v>
          </cell>
        </row>
        <row r="1194">
          <cell r="C1194" t="str">
            <v>LE</v>
          </cell>
        </row>
        <row r="1195">
          <cell r="C1195" t="str">
            <v>LE</v>
          </cell>
          <cell r="AW1195">
            <v>641.10887675348499</v>
          </cell>
        </row>
        <row r="1196">
          <cell r="C1196" t="str">
            <v>LE</v>
          </cell>
        </row>
        <row r="1197">
          <cell r="C1197" t="str">
            <v>TE</v>
          </cell>
          <cell r="AW1197">
            <v>845.60836178954503</v>
          </cell>
        </row>
        <row r="1198">
          <cell r="C1198" t="str">
            <v>TE</v>
          </cell>
        </row>
        <row r="1199">
          <cell r="C1199" t="str">
            <v>TE</v>
          </cell>
        </row>
        <row r="1200">
          <cell r="C1200" t="str">
            <v>TE</v>
          </cell>
        </row>
        <row r="1201">
          <cell r="C1201" t="str">
            <v>TE</v>
          </cell>
        </row>
        <row r="1202">
          <cell r="C1202" t="str">
            <v>TE</v>
          </cell>
        </row>
        <row r="1203">
          <cell r="C1203" t="str">
            <v>FK</v>
          </cell>
        </row>
        <row r="1204">
          <cell r="C1204" t="str">
            <v>LWC</v>
          </cell>
          <cell r="AW1204">
            <v>3671.08308768488</v>
          </cell>
        </row>
        <row r="1205">
          <cell r="C1205" t="str">
            <v>RTODE</v>
          </cell>
          <cell r="AW1205">
            <v>325.23973792139799</v>
          </cell>
        </row>
        <row r="1206">
          <cell r="C1206" t="str">
            <v>RTODD</v>
          </cell>
          <cell r="AW1206">
            <v>0</v>
          </cell>
        </row>
        <row r="1207">
          <cell r="C1207" t="str">
            <v>RTODE</v>
          </cell>
        </row>
        <row r="1208">
          <cell r="C1208" t="str">
            <v>RTODD</v>
          </cell>
        </row>
        <row r="1209">
          <cell r="C1209" t="str">
            <v>RTODE</v>
          </cell>
        </row>
        <row r="1210">
          <cell r="C1210" t="str">
            <v>RTODD</v>
          </cell>
        </row>
        <row r="1211">
          <cell r="C1211" t="str">
            <v>RTODE</v>
          </cell>
        </row>
        <row r="1212">
          <cell r="C1212" t="str">
            <v>RTODD</v>
          </cell>
        </row>
        <row r="1213">
          <cell r="C1213" t="str">
            <v>PSP</v>
          </cell>
        </row>
        <row r="1214">
          <cell r="C1214" t="str">
            <v>PSP</v>
          </cell>
        </row>
        <row r="1215">
          <cell r="C1215" t="str">
            <v>CSR</v>
          </cell>
        </row>
        <row r="1216">
          <cell r="C1216" t="str">
            <v>CSR</v>
          </cell>
        </row>
        <row r="1217">
          <cell r="C1217" t="str">
            <v>CSR</v>
          </cell>
        </row>
        <row r="1218">
          <cell r="C1218" t="str">
            <v>CSR</v>
          </cell>
        </row>
        <row r="1219">
          <cell r="C1219" t="str">
            <v>CSR</v>
          </cell>
        </row>
        <row r="1220">
          <cell r="C1220" t="str">
            <v>CSR</v>
          </cell>
        </row>
        <row r="1221">
          <cell r="C1221" t="str">
            <v>CSR</v>
          </cell>
        </row>
        <row r="1222">
          <cell r="C1222" t="str">
            <v>CSR</v>
          </cell>
        </row>
        <row r="1223">
          <cell r="C1223" t="str">
            <v>GSS</v>
          </cell>
        </row>
        <row r="1224">
          <cell r="C1224" t="str">
            <v>GSS</v>
          </cell>
        </row>
        <row r="1225">
          <cell r="C1225" t="str">
            <v>GS3</v>
          </cell>
        </row>
        <row r="1226">
          <cell r="C1226" t="str">
            <v>GS3</v>
          </cell>
        </row>
        <row r="1227">
          <cell r="C1227" t="str">
            <v>TODS</v>
          </cell>
        </row>
        <row r="1228">
          <cell r="C1228" t="str">
            <v>RTS</v>
          </cell>
        </row>
        <row r="1229">
          <cell r="C1229" t="str">
            <v>SQF</v>
          </cell>
        </row>
        <row r="1230">
          <cell r="C1230" t="str">
            <v>SQF</v>
          </cell>
        </row>
        <row r="1231">
          <cell r="C1231" t="str">
            <v>EVC</v>
          </cell>
          <cell r="AW1231">
            <v>0</v>
          </cell>
        </row>
        <row r="1232">
          <cell r="C1232" t="str">
            <v>EVSE</v>
          </cell>
        </row>
        <row r="1233">
          <cell r="C1233" t="str">
            <v>EVSE</v>
          </cell>
        </row>
        <row r="1234">
          <cell r="C1234" t="str">
            <v>OSLP</v>
          </cell>
        </row>
        <row r="1235">
          <cell r="C1235" t="str">
            <v>OSLP</v>
          </cell>
        </row>
        <row r="1236">
          <cell r="C1236" t="str">
            <v>OSLS</v>
          </cell>
        </row>
        <row r="1237">
          <cell r="C1237" t="str">
            <v>OSLS</v>
          </cell>
          <cell r="AW1237">
            <v>1.12734868345435</v>
          </cell>
        </row>
        <row r="1238">
          <cell r="C1238" t="str">
            <v>GS3</v>
          </cell>
        </row>
        <row r="1239">
          <cell r="C1239" t="str">
            <v>PSP Special</v>
          </cell>
        </row>
        <row r="1248">
          <cell r="C1248" t="str">
            <v>RS</v>
          </cell>
          <cell r="H1248">
            <v>0</v>
          </cell>
          <cell r="I1248">
            <v>4047354163.5896792</v>
          </cell>
          <cell r="J1248">
            <v>4048068533.0288868</v>
          </cell>
          <cell r="K1248">
            <v>-714369.43920738867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AR1248">
            <v>398689475.64999998</v>
          </cell>
          <cell r="AS1248">
            <v>398689475.64999998</v>
          </cell>
          <cell r="AT1248">
            <v>1</v>
          </cell>
        </row>
        <row r="1249">
          <cell r="C1249" t="str">
            <v>RTODD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AR1249">
            <v>0</v>
          </cell>
          <cell r="AS1249">
            <v>0</v>
          </cell>
          <cell r="AT1249">
            <v>1</v>
          </cell>
        </row>
        <row r="1250">
          <cell r="C1250" t="str">
            <v>RTODE</v>
          </cell>
          <cell r="H1250">
            <v>0</v>
          </cell>
          <cell r="I1250">
            <v>1755275.4853635153</v>
          </cell>
          <cell r="J1250">
            <v>1766826.469963646</v>
          </cell>
          <cell r="K1250">
            <v>-11550.9846001307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AR1250">
            <v>157961.44000000003</v>
          </cell>
          <cell r="AS1250">
            <v>157961.44000000003</v>
          </cell>
          <cell r="AT1250">
            <v>1</v>
          </cell>
        </row>
        <row r="1251">
          <cell r="C1251" t="str">
            <v>LEV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AR1251">
            <v>0</v>
          </cell>
          <cell r="AS1251">
            <v>0</v>
          </cell>
          <cell r="AT1251">
            <v>1</v>
          </cell>
        </row>
        <row r="1252">
          <cell r="C1252" t="str">
            <v>EVC</v>
          </cell>
          <cell r="I1252">
            <v>18250</v>
          </cell>
          <cell r="J1252">
            <v>18250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AR1252">
            <v>1672.4099999999999</v>
          </cell>
          <cell r="AS1252">
            <v>1672.4099999999999</v>
          </cell>
          <cell r="AT1252">
            <v>1</v>
          </cell>
        </row>
        <row r="1253">
          <cell r="C1253" t="str">
            <v>EVSE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AR1253">
            <v>0</v>
          </cell>
          <cell r="AS1253">
            <v>0</v>
          </cell>
          <cell r="AT1253">
            <v>1</v>
          </cell>
        </row>
        <row r="1254">
          <cell r="C1254" t="str">
            <v>VFD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AR1254">
            <v>0</v>
          </cell>
          <cell r="AS1254">
            <v>0</v>
          </cell>
          <cell r="AT1254">
            <v>1</v>
          </cell>
        </row>
        <row r="1255">
          <cell r="C1255" t="str">
            <v>LQF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AR1255">
            <v>0</v>
          </cell>
          <cell r="AS1255">
            <v>0</v>
          </cell>
          <cell r="AT1255">
            <v>1</v>
          </cell>
        </row>
        <row r="1256">
          <cell r="C1256" t="str">
            <v>SQF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AR1256">
            <v>0</v>
          </cell>
          <cell r="AS1256">
            <v>0</v>
          </cell>
          <cell r="AT1256">
            <v>1</v>
          </cell>
        </row>
        <row r="1257">
          <cell r="C1257" t="str">
            <v>LRI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AR1257">
            <v>0</v>
          </cell>
          <cell r="AS1257">
            <v>0</v>
          </cell>
          <cell r="AT1257">
            <v>1</v>
          </cell>
        </row>
        <row r="1258">
          <cell r="C1258" t="str">
            <v>GS3</v>
          </cell>
          <cell r="I1258">
            <v>845636494.86458266</v>
          </cell>
          <cell r="J1258">
            <v>845636494.86458266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AR1258">
            <v>89042514.070000008</v>
          </cell>
          <cell r="AS1258">
            <v>89042514.070000008</v>
          </cell>
          <cell r="AT1258">
            <v>1</v>
          </cell>
        </row>
        <row r="1259">
          <cell r="C1259" t="str">
            <v>GSS</v>
          </cell>
          <cell r="I1259">
            <v>351452385.1192804</v>
          </cell>
          <cell r="J1259">
            <v>351664584.4872548</v>
          </cell>
          <cell r="K1259">
            <v>-212199.36797439697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AR1259">
            <v>43755465.75</v>
          </cell>
          <cell r="AS1259">
            <v>43755465.75</v>
          </cell>
          <cell r="AT1259">
            <v>1</v>
          </cell>
        </row>
        <row r="1260">
          <cell r="C1260" t="str">
            <v>PSP</v>
          </cell>
          <cell r="I1260">
            <v>103621086.3038474</v>
          </cell>
          <cell r="J1260">
            <v>103621086.3038474</v>
          </cell>
          <cell r="K1260">
            <v>0</v>
          </cell>
          <cell r="L1260">
            <v>0</v>
          </cell>
          <cell r="M1260">
            <v>0</v>
          </cell>
          <cell r="N1260">
            <v>191121.56035056594</v>
          </cell>
          <cell r="O1260">
            <v>148944.07237619863</v>
          </cell>
          <cell r="AR1260">
            <v>9172820.3099999987</v>
          </cell>
          <cell r="AS1260">
            <v>9172820.3099999987</v>
          </cell>
          <cell r="AT1260">
            <v>1</v>
          </cell>
        </row>
        <row r="1261">
          <cell r="C1261" t="str">
            <v>PSS</v>
          </cell>
          <cell r="I1261">
            <v>1508873858.139874</v>
          </cell>
          <cell r="J1261">
            <v>1509171942.7735958</v>
          </cell>
          <cell r="K1261">
            <v>-298084.63372181152</v>
          </cell>
          <cell r="L1261">
            <v>0</v>
          </cell>
          <cell r="M1261">
            <v>0</v>
          </cell>
          <cell r="N1261">
            <v>2416972.6344795716</v>
          </cell>
          <cell r="O1261">
            <v>1860124.8449341587</v>
          </cell>
          <cell r="AR1261">
            <v>136138408.86000001</v>
          </cell>
          <cell r="AS1261">
            <v>136138408.86000001</v>
          </cell>
          <cell r="AT1261">
            <v>1</v>
          </cell>
        </row>
        <row r="1262">
          <cell r="C1262" t="str">
            <v>TODS</v>
          </cell>
          <cell r="I1262">
            <v>1288132008.8763871</v>
          </cell>
          <cell r="J1262">
            <v>1288178137.3084989</v>
          </cell>
          <cell r="K1262">
            <v>-46128.432111807822</v>
          </cell>
          <cell r="L1262">
            <v>0</v>
          </cell>
          <cell r="M1262">
            <v>4406484.1747975927</v>
          </cell>
          <cell r="N1262">
            <v>3268347.8466120353</v>
          </cell>
          <cell r="O1262">
            <v>3183735.8239008416</v>
          </cell>
          <cell r="AR1262">
            <v>94366243.840000004</v>
          </cell>
          <cell r="AS1262">
            <v>94366243.840000004</v>
          </cell>
          <cell r="AT1262">
            <v>1</v>
          </cell>
        </row>
        <row r="1263">
          <cell r="C1263" t="str">
            <v>OSLS</v>
          </cell>
          <cell r="I1263">
            <v>11549.75246</v>
          </cell>
          <cell r="J1263">
            <v>11549.75246</v>
          </cell>
          <cell r="K1263">
            <v>0</v>
          </cell>
          <cell r="L1263">
            <v>0</v>
          </cell>
          <cell r="M1263">
            <v>796.65104089653016</v>
          </cell>
          <cell r="N1263">
            <v>0</v>
          </cell>
          <cell r="O1263">
            <v>457.52750656876265</v>
          </cell>
          <cell r="AR1263">
            <v>13181.27</v>
          </cell>
          <cell r="AS1263">
            <v>13181.27</v>
          </cell>
          <cell r="AT1263">
            <v>1</v>
          </cell>
        </row>
        <row r="1264">
          <cell r="C1264" t="str">
            <v>TODP</v>
          </cell>
          <cell r="I1264">
            <v>1992826476.1644897</v>
          </cell>
          <cell r="J1264">
            <v>1992826476.1644897</v>
          </cell>
          <cell r="K1264">
            <v>0</v>
          </cell>
          <cell r="L1264">
            <v>0</v>
          </cell>
          <cell r="M1264">
            <v>5354605.9968741415</v>
          </cell>
          <cell r="N1264">
            <v>4410141.5106512681</v>
          </cell>
          <cell r="O1264">
            <v>4306226.2525530346</v>
          </cell>
          <cell r="AR1264">
            <v>127597448.75</v>
          </cell>
          <cell r="AS1264">
            <v>127597448.75</v>
          </cell>
          <cell r="AT1264">
            <v>1</v>
          </cell>
        </row>
        <row r="1265">
          <cell r="C1265" t="str">
            <v>OSLP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AR1265">
            <v>0</v>
          </cell>
          <cell r="AS1265">
            <v>0</v>
          </cell>
          <cell r="AT1265">
            <v>1</v>
          </cell>
        </row>
        <row r="1266">
          <cell r="C1266" t="str">
            <v>RTS</v>
          </cell>
          <cell r="I1266">
            <v>1050890541.6177506</v>
          </cell>
          <cell r="J1266">
            <v>1050890541.6177506</v>
          </cell>
          <cell r="K1266">
            <v>0</v>
          </cell>
          <cell r="L1266">
            <v>0</v>
          </cell>
          <cell r="M1266">
            <v>2400000</v>
          </cell>
          <cell r="N1266">
            <v>2132018.064236722</v>
          </cell>
          <cell r="O1266">
            <v>2084830.2093140795</v>
          </cell>
          <cell r="AR1266">
            <v>59865712.93999999</v>
          </cell>
          <cell r="AS1266">
            <v>59865712.93999999</v>
          </cell>
          <cell r="AT1266">
            <v>1</v>
          </cell>
        </row>
        <row r="1267">
          <cell r="C1267" t="str">
            <v>CSR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433038.61582228733</v>
          </cell>
          <cell r="N1267">
            <v>0</v>
          </cell>
          <cell r="O1267">
            <v>0</v>
          </cell>
          <cell r="AR1267">
            <v>-2468360.4000000004</v>
          </cell>
          <cell r="AS1267">
            <v>-2468360.4000000004</v>
          </cell>
          <cell r="AT1267">
            <v>1</v>
          </cell>
        </row>
        <row r="1268">
          <cell r="C1268" t="str">
            <v>FLSP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AR1268">
            <v>0</v>
          </cell>
          <cell r="AS1268">
            <v>0</v>
          </cell>
          <cell r="AT1268">
            <v>1</v>
          </cell>
        </row>
        <row r="1269">
          <cell r="C1269" t="str">
            <v>FLST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AR1269">
            <v>0</v>
          </cell>
          <cell r="AS1269">
            <v>0</v>
          </cell>
          <cell r="AT1269">
            <v>1</v>
          </cell>
        </row>
        <row r="1270">
          <cell r="C1270" t="str">
            <v>LE</v>
          </cell>
          <cell r="I1270">
            <v>3448222</v>
          </cell>
          <cell r="J1270">
            <v>3448222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AR1270">
            <v>216410.42</v>
          </cell>
          <cell r="AS1270">
            <v>216410.42</v>
          </cell>
          <cell r="AT1270">
            <v>1</v>
          </cell>
        </row>
        <row r="1271">
          <cell r="C1271" t="str">
            <v>TE</v>
          </cell>
          <cell r="I1271">
            <v>3215713</v>
          </cell>
          <cell r="J1271">
            <v>3215713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AR1271">
            <v>293098.32999999996</v>
          </cell>
          <cell r="AS1271">
            <v>293098.32999999996</v>
          </cell>
          <cell r="AT1271">
            <v>1</v>
          </cell>
        </row>
        <row r="1272">
          <cell r="C1272" t="str">
            <v>LWC</v>
          </cell>
          <cell r="I1272">
            <v>56355100</v>
          </cell>
          <cell r="J1272">
            <v>56355100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112838.39999999998</v>
          </cell>
          <cell r="AR1272">
            <v>3395533.54</v>
          </cell>
          <cell r="AS1272">
            <v>3395533.54</v>
          </cell>
          <cell r="AT1272">
            <v>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219D-1528-451C-859B-FAF6FE3803DD}">
  <dimension ref="A1:U85"/>
  <sheetViews>
    <sheetView showGridLines="0" tabSelected="1" topLeftCell="J1" workbookViewId="0">
      <selection activeCell="W8" sqref="W8"/>
    </sheetView>
  </sheetViews>
  <sheetFormatPr defaultRowHeight="14.5" x14ac:dyDescent="0.35"/>
  <cols>
    <col min="2" max="2" width="53.81640625" customWidth="1"/>
    <col min="3" max="3" width="15.81640625" customWidth="1"/>
    <col min="4" max="4" width="13.7265625" customWidth="1"/>
    <col min="5" max="5" width="16.90625" customWidth="1"/>
    <col min="6" max="6" width="14.1796875" customWidth="1"/>
    <col min="7" max="7" width="18.6328125" bestFit="1" customWidth="1"/>
    <col min="8" max="9" width="18.6328125" customWidth="1"/>
    <col min="10" max="10" width="3.54296875" customWidth="1"/>
    <col min="11" max="11" width="13.6328125" bestFit="1" customWidth="1"/>
    <col min="12" max="12" width="18.90625" bestFit="1" customWidth="1"/>
    <col min="13" max="14" width="18.90625" customWidth="1"/>
    <col min="15" max="15" width="2.81640625" customWidth="1"/>
    <col min="16" max="16" width="2.7265625" customWidth="1"/>
    <col min="17" max="17" width="22.54296875" customWidth="1"/>
    <col min="18" max="18" width="2.08984375" customWidth="1"/>
    <col min="19" max="20" width="9.6328125" bestFit="1" customWidth="1"/>
  </cols>
  <sheetData>
    <row r="1" spans="1:21" x14ac:dyDescent="0.35">
      <c r="A1" s="1"/>
      <c r="B1" s="2"/>
      <c r="C1" s="3"/>
      <c r="D1" s="4"/>
      <c r="E1" s="2"/>
      <c r="F1" s="108" t="s">
        <v>0</v>
      </c>
      <c r="G1" s="108"/>
      <c r="H1" s="108" t="s">
        <v>1</v>
      </c>
      <c r="I1" s="108"/>
      <c r="J1" s="5"/>
      <c r="K1" s="2"/>
      <c r="L1" s="3"/>
      <c r="M1" s="3"/>
      <c r="N1" s="3"/>
    </row>
    <row r="2" spans="1:21" x14ac:dyDescent="0.35">
      <c r="A2" s="6"/>
      <c r="B2" s="7"/>
      <c r="C2" s="2"/>
      <c r="D2" s="2"/>
      <c r="E2" s="2"/>
      <c r="F2" s="8" t="s">
        <v>0</v>
      </c>
      <c r="G2" s="9" t="s">
        <v>2</v>
      </c>
      <c r="H2" s="10"/>
      <c r="I2" s="11"/>
      <c r="J2" s="11"/>
      <c r="K2" s="11"/>
      <c r="L2" s="12" t="s">
        <v>2</v>
      </c>
      <c r="M2" s="107"/>
      <c r="N2" s="107"/>
    </row>
    <row r="3" spans="1:21" x14ac:dyDescent="0.35">
      <c r="A3" s="6"/>
      <c r="B3" s="11"/>
      <c r="C3" s="13" t="s">
        <v>3</v>
      </c>
      <c r="D3" s="14" t="s">
        <v>4</v>
      </c>
      <c r="E3" s="12" t="s">
        <v>5</v>
      </c>
      <c r="F3" s="13" t="s">
        <v>6</v>
      </c>
      <c r="G3" s="12" t="s">
        <v>7</v>
      </c>
      <c r="H3" s="13" t="s">
        <v>6</v>
      </c>
      <c r="I3" s="12" t="s">
        <v>8</v>
      </c>
      <c r="J3" s="11"/>
      <c r="K3" s="12" t="s">
        <v>9</v>
      </c>
      <c r="L3" s="12" t="s">
        <v>7</v>
      </c>
      <c r="M3" s="107"/>
      <c r="N3" s="107"/>
    </row>
    <row r="4" spans="1:21" x14ac:dyDescent="0.35">
      <c r="A4" s="15"/>
      <c r="B4" s="16"/>
      <c r="C4" s="17"/>
      <c r="D4" s="18" t="s">
        <v>10</v>
      </c>
      <c r="E4" s="19" t="s">
        <v>11</v>
      </c>
      <c r="F4" s="20" t="s">
        <v>12</v>
      </c>
      <c r="G4" s="19" t="s">
        <v>0</v>
      </c>
      <c r="H4" s="20" t="s">
        <v>12</v>
      </c>
      <c r="I4" s="19" t="s">
        <v>13</v>
      </c>
      <c r="J4" s="16"/>
      <c r="K4" s="19" t="s">
        <v>14</v>
      </c>
      <c r="L4" s="19" t="s">
        <v>15</v>
      </c>
      <c r="M4" s="112"/>
      <c r="N4" s="112"/>
    </row>
    <row r="5" spans="1:21" x14ac:dyDescent="0.35">
      <c r="A5" s="21"/>
      <c r="B5" s="22"/>
      <c r="C5" s="23"/>
      <c r="D5" s="23"/>
      <c r="E5" s="11"/>
      <c r="F5" s="11"/>
      <c r="G5" s="11"/>
      <c r="H5" s="11"/>
      <c r="I5" s="11"/>
      <c r="J5" s="11"/>
      <c r="K5" s="11"/>
      <c r="L5" s="11"/>
      <c r="M5" s="11"/>
      <c r="N5" s="11"/>
      <c r="Q5" s="84" t="s">
        <v>74</v>
      </c>
      <c r="R5" s="85"/>
      <c r="S5" s="85"/>
      <c r="T5" s="85"/>
      <c r="U5" s="86"/>
    </row>
    <row r="6" spans="1:21" x14ac:dyDescent="0.35">
      <c r="A6" s="22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Q6" s="87" t="s">
        <v>68</v>
      </c>
      <c r="R6" s="88"/>
      <c r="S6" s="88"/>
      <c r="T6" s="88"/>
      <c r="U6" s="89"/>
    </row>
    <row r="7" spans="1:21" x14ac:dyDescent="0.35">
      <c r="A7" s="21"/>
      <c r="B7" s="24" t="s">
        <v>17</v>
      </c>
      <c r="C7" s="25">
        <v>48032.122031662308</v>
      </c>
      <c r="D7" s="11"/>
      <c r="E7" s="11"/>
      <c r="F7" s="26">
        <v>10.84</v>
      </c>
      <c r="G7" s="27">
        <v>520668.2</v>
      </c>
      <c r="H7" s="28">
        <v>10.84</v>
      </c>
      <c r="I7" s="27">
        <f>ROUND(H7*$C$336,2)</f>
        <v>0</v>
      </c>
      <c r="J7" s="11"/>
      <c r="K7" s="29">
        <v>10.84</v>
      </c>
      <c r="L7" s="27">
        <f>ROUND(K7*C7,2)</f>
        <v>520668.2</v>
      </c>
      <c r="M7" s="27"/>
      <c r="N7" s="27"/>
      <c r="Q7" s="90"/>
      <c r="R7" s="91"/>
      <c r="S7" s="91"/>
      <c r="T7" s="91"/>
      <c r="U7" s="92"/>
    </row>
    <row r="8" spans="1:21" x14ac:dyDescent="0.35">
      <c r="A8" s="21"/>
      <c r="B8" s="11" t="s">
        <v>18</v>
      </c>
      <c r="C8" s="11"/>
      <c r="D8" s="11"/>
      <c r="E8" s="25">
        <v>1992826476.1644897</v>
      </c>
      <c r="F8" s="30">
        <v>2.7439999999999999E-2</v>
      </c>
      <c r="G8" s="27">
        <f>ROUND($E8*F8,2)</f>
        <v>54683158.509999998</v>
      </c>
      <c r="H8" s="30">
        <v>2.7439999999999999E-2</v>
      </c>
      <c r="I8" s="27">
        <f>ROUND($E8*H8,2)</f>
        <v>54683158.509999998</v>
      </c>
      <c r="J8" s="11"/>
      <c r="K8" s="115">
        <f>H8</f>
        <v>2.7439999999999999E-2</v>
      </c>
      <c r="L8" s="114">
        <f>ROUND(K8*E8,2)</f>
        <v>54683158.509999998</v>
      </c>
      <c r="M8" s="27">
        <v>64487864.770000003</v>
      </c>
      <c r="N8" s="27">
        <f>M8-L8</f>
        <v>9804706.2600000054</v>
      </c>
      <c r="Q8" s="93" t="s">
        <v>69</v>
      </c>
      <c r="R8" s="91"/>
      <c r="S8" s="94" t="s">
        <v>71</v>
      </c>
      <c r="T8" s="94" t="s">
        <v>9</v>
      </c>
      <c r="U8" s="95" t="s">
        <v>72</v>
      </c>
    </row>
    <row r="9" spans="1:21" x14ac:dyDescent="0.35">
      <c r="A9" s="21"/>
      <c r="B9" s="11"/>
      <c r="C9" s="11"/>
      <c r="D9" s="11"/>
      <c r="E9" s="11"/>
      <c r="F9" s="32"/>
      <c r="G9" s="33"/>
      <c r="H9" s="32"/>
      <c r="I9" s="33"/>
      <c r="J9" s="11"/>
      <c r="K9" s="116"/>
      <c r="L9" s="117"/>
      <c r="M9" s="33"/>
      <c r="N9" s="33"/>
      <c r="Q9" s="96" t="s">
        <v>18</v>
      </c>
      <c r="R9" s="91"/>
      <c r="S9" s="97">
        <f>F8</f>
        <v>2.7439999999999999E-2</v>
      </c>
      <c r="T9" s="97">
        <f>K8</f>
        <v>2.7439999999999999E-2</v>
      </c>
      <c r="U9" s="98">
        <f>T9/S9-1</f>
        <v>0</v>
      </c>
    </row>
    <row r="10" spans="1:21" x14ac:dyDescent="0.35">
      <c r="A10" s="2"/>
      <c r="B10" s="11" t="s">
        <v>19</v>
      </c>
      <c r="C10" s="34"/>
      <c r="D10" s="25">
        <v>5354605.9968741415</v>
      </c>
      <c r="E10" s="11"/>
      <c r="F10" s="28">
        <v>2.34</v>
      </c>
      <c r="G10" s="27">
        <f>ROUND($D10*F10,2)</f>
        <v>12529778.029999999</v>
      </c>
      <c r="H10" s="28">
        <v>2.34</v>
      </c>
      <c r="I10" s="27">
        <f>ROUND($D10*H10,2)</f>
        <v>12529778.029999999</v>
      </c>
      <c r="J10" s="11"/>
      <c r="K10" s="26">
        <v>3.33</v>
      </c>
      <c r="L10" s="27">
        <f>ROUND(D10*K10,2)</f>
        <v>17830837.969999999</v>
      </c>
      <c r="M10" s="27"/>
      <c r="N10" s="119">
        <v>3.33</v>
      </c>
      <c r="O10" t="s">
        <v>74</v>
      </c>
      <c r="Q10" s="96" t="s">
        <v>19</v>
      </c>
      <c r="R10" s="91"/>
      <c r="S10" s="99">
        <f>F10</f>
        <v>2.34</v>
      </c>
      <c r="T10" s="99">
        <f>K10</f>
        <v>3.33</v>
      </c>
      <c r="U10" s="98">
        <f t="shared" ref="U10:U18" si="0">T10/S10-1</f>
        <v>0.42307692307692313</v>
      </c>
    </row>
    <row r="11" spans="1:21" x14ac:dyDescent="0.35">
      <c r="A11" s="2"/>
      <c r="B11" s="11" t="s">
        <v>20</v>
      </c>
      <c r="C11" s="34"/>
      <c r="D11" s="25">
        <v>4410141.5106512681</v>
      </c>
      <c r="E11" s="11"/>
      <c r="F11" s="28">
        <v>7.15</v>
      </c>
      <c r="G11" s="27">
        <f t="shared" ref="G11:I13" si="1">ROUND($D11*F11,2)</f>
        <v>31532511.800000001</v>
      </c>
      <c r="H11" s="28">
        <v>7.15</v>
      </c>
      <c r="I11" s="27">
        <f t="shared" si="1"/>
        <v>31532511.800000001</v>
      </c>
      <c r="J11" s="11"/>
      <c r="K11" s="118">
        <f>ROUND(N11*M$14,2)</f>
        <v>8.34</v>
      </c>
      <c r="L11" s="114">
        <f>ROUND(D11*K11,2)</f>
        <v>36780580.200000003</v>
      </c>
      <c r="M11" s="27"/>
      <c r="N11" s="119">
        <v>7.36</v>
      </c>
      <c r="Q11" s="96" t="s">
        <v>20</v>
      </c>
      <c r="R11" s="91"/>
      <c r="S11" s="99">
        <f t="shared" ref="S11:S12" si="2">F11</f>
        <v>7.15</v>
      </c>
      <c r="T11" s="99">
        <f t="shared" ref="T11:T12" si="3">K11</f>
        <v>8.34</v>
      </c>
      <c r="U11" s="98">
        <f t="shared" si="0"/>
        <v>0.16643356643356633</v>
      </c>
    </row>
    <row r="12" spans="1:21" x14ac:dyDescent="0.35">
      <c r="A12" s="2"/>
      <c r="B12" s="11" t="s">
        <v>21</v>
      </c>
      <c r="C12" s="34"/>
      <c r="D12" s="25">
        <v>4306226.2525530346</v>
      </c>
      <c r="E12" s="11"/>
      <c r="F12" s="28">
        <v>9.32</v>
      </c>
      <c r="G12" s="27">
        <f t="shared" si="1"/>
        <v>40134028.670000002</v>
      </c>
      <c r="H12" s="28">
        <v>9.32</v>
      </c>
      <c r="I12" s="27">
        <f t="shared" si="1"/>
        <v>40134028.670000002</v>
      </c>
      <c r="J12" s="11"/>
      <c r="K12" s="118">
        <f>ROUND(N12*M$14,2)</f>
        <v>10.85</v>
      </c>
      <c r="L12" s="114">
        <f t="shared" ref="L12" si="4">ROUND(D12*K12,2)</f>
        <v>46722554.840000004</v>
      </c>
      <c r="M12" s="27">
        <v>73712289.019999996</v>
      </c>
      <c r="N12" s="119">
        <v>9.58</v>
      </c>
      <c r="Q12" s="96" t="s">
        <v>21</v>
      </c>
      <c r="R12" s="91"/>
      <c r="S12" s="99">
        <f t="shared" si="2"/>
        <v>9.32</v>
      </c>
      <c r="T12" s="99">
        <f t="shared" si="3"/>
        <v>10.85</v>
      </c>
      <c r="U12" s="98">
        <f t="shared" si="0"/>
        <v>0.16416309012875518</v>
      </c>
    </row>
    <row r="13" spans="1:21" x14ac:dyDescent="0.35">
      <c r="A13" s="2"/>
      <c r="B13" s="11" t="s">
        <v>22</v>
      </c>
      <c r="C13" s="34"/>
      <c r="D13" s="25">
        <v>36570</v>
      </c>
      <c r="E13" s="11"/>
      <c r="F13" s="28">
        <v>1.41</v>
      </c>
      <c r="G13" s="27">
        <f t="shared" si="1"/>
        <v>51563.7</v>
      </c>
      <c r="H13" s="28">
        <v>1.41</v>
      </c>
      <c r="I13" s="27">
        <v>51563.699999999888</v>
      </c>
      <c r="J13" s="11"/>
      <c r="K13" s="26">
        <v>1.31</v>
      </c>
      <c r="L13" s="27">
        <f>ROUND(D13*K13,2)</f>
        <v>47906.7</v>
      </c>
      <c r="M13" s="27">
        <f>M12+N8</f>
        <v>83516995.280000001</v>
      </c>
      <c r="N13" s="27"/>
      <c r="Q13" s="90"/>
      <c r="R13" s="91"/>
      <c r="S13" s="91"/>
      <c r="T13" s="91"/>
      <c r="U13" s="98"/>
    </row>
    <row r="14" spans="1:21" x14ac:dyDescent="0.35">
      <c r="A14" s="2"/>
      <c r="B14" s="11"/>
      <c r="C14" s="11"/>
      <c r="D14" s="25"/>
      <c r="E14" s="11"/>
      <c r="F14" s="11"/>
      <c r="G14" s="33"/>
      <c r="H14" s="11"/>
      <c r="I14" s="33"/>
      <c r="J14" s="11"/>
      <c r="K14" s="11"/>
      <c r="L14" s="33"/>
      <c r="M14" s="120">
        <f>M13/M12</f>
        <v>1.1330131839663768</v>
      </c>
      <c r="N14" s="33"/>
      <c r="Q14" s="93" t="s">
        <v>70</v>
      </c>
      <c r="R14" s="91"/>
      <c r="S14" s="91"/>
      <c r="T14" s="91"/>
      <c r="U14" s="98"/>
    </row>
    <row r="15" spans="1:21" x14ac:dyDescent="0.35">
      <c r="A15" s="2"/>
      <c r="B15" s="11" t="s">
        <v>23</v>
      </c>
      <c r="C15" s="11"/>
      <c r="D15" s="11"/>
      <c r="E15" s="25">
        <v>0</v>
      </c>
      <c r="F15" s="30">
        <v>2.7439999999999999E-2</v>
      </c>
      <c r="G15" s="27">
        <f>$E15*F15</f>
        <v>0</v>
      </c>
      <c r="H15" s="30">
        <f>F15</f>
        <v>2.7439999999999999E-2</v>
      </c>
      <c r="I15" s="27">
        <f>$E15*H15</f>
        <v>0</v>
      </c>
      <c r="J15" s="11"/>
      <c r="K15" s="31">
        <v>3.236E-2</v>
      </c>
      <c r="L15" s="27">
        <f>E15*K15</f>
        <v>0</v>
      </c>
      <c r="M15" s="27"/>
      <c r="N15" s="27"/>
      <c r="Q15" s="96" t="s">
        <v>18</v>
      </c>
      <c r="R15" s="91"/>
      <c r="S15" s="91">
        <f>KU!I8</f>
        <v>2.5729999999999999E-2</v>
      </c>
      <c r="T15" s="91">
        <f>KU!L8</f>
        <v>2.5729999999999999E-2</v>
      </c>
      <c r="U15" s="98">
        <f t="shared" si="0"/>
        <v>0</v>
      </c>
    </row>
    <row r="16" spans="1:21" x14ac:dyDescent="0.35">
      <c r="A16" s="2"/>
      <c r="B16" s="11" t="s">
        <v>24</v>
      </c>
      <c r="C16" s="11"/>
      <c r="D16" s="11"/>
      <c r="E16" s="25">
        <v>0</v>
      </c>
      <c r="F16" s="30">
        <v>2.1729999999999999E-2</v>
      </c>
      <c r="G16" s="27">
        <f>$E16*F16</f>
        <v>0</v>
      </c>
      <c r="H16" s="30">
        <f>F16</f>
        <v>2.1729999999999999E-2</v>
      </c>
      <c r="I16" s="27">
        <f>$E16*H16</f>
        <v>0</v>
      </c>
      <c r="J16" s="11"/>
      <c r="K16" s="30">
        <v>2.1729999999999999E-2</v>
      </c>
      <c r="L16" s="27">
        <f>E16*K16</f>
        <v>0</v>
      </c>
      <c r="M16" s="27"/>
      <c r="N16" s="27"/>
      <c r="Q16" s="96" t="s">
        <v>19</v>
      </c>
      <c r="R16" s="91"/>
      <c r="S16" s="100">
        <f>KU!G9</f>
        <v>2.0299999999999998</v>
      </c>
      <c r="T16" s="100">
        <f>KU!L9</f>
        <v>2.79</v>
      </c>
      <c r="U16" s="98">
        <f t="shared" si="0"/>
        <v>0.37438423645320218</v>
      </c>
    </row>
    <row r="17" spans="1:21" x14ac:dyDescent="0.35">
      <c r="A17" s="2"/>
      <c r="B17" s="11" t="s">
        <v>25</v>
      </c>
      <c r="C17" s="11"/>
      <c r="D17" s="11"/>
      <c r="E17" s="11"/>
      <c r="F17" s="11"/>
      <c r="G17" s="33">
        <v>-20300.786999999997</v>
      </c>
      <c r="H17" s="11"/>
      <c r="I17" s="33">
        <f>G17</f>
        <v>-20300.786999999997</v>
      </c>
      <c r="J17" s="11"/>
      <c r="K17" s="11"/>
      <c r="L17" s="33">
        <f>ROUND(I17*K10/H10,2)</f>
        <v>-28889.58</v>
      </c>
      <c r="M17" s="33"/>
      <c r="N17" s="33"/>
      <c r="Q17" s="96" t="s">
        <v>20</v>
      </c>
      <c r="R17" s="91"/>
      <c r="S17" s="100">
        <f>KU!G10</f>
        <v>6.84</v>
      </c>
      <c r="T17" s="100">
        <f>KU!L10</f>
        <v>7.86</v>
      </c>
      <c r="U17" s="98">
        <f t="shared" si="0"/>
        <v>0.14912280701754388</v>
      </c>
    </row>
    <row r="18" spans="1:21" x14ac:dyDescent="0.35">
      <c r="A18" s="2"/>
      <c r="B18" s="11" t="s">
        <v>26</v>
      </c>
      <c r="C18" s="11"/>
      <c r="D18" s="11"/>
      <c r="E18" s="11"/>
      <c r="F18" s="11"/>
      <c r="G18" s="33">
        <v>-51039.274000000005</v>
      </c>
      <c r="H18" s="11"/>
      <c r="I18" s="33">
        <f t="shared" ref="I18:I19" si="5">G18</f>
        <v>-51039.274000000005</v>
      </c>
      <c r="J18" s="11"/>
      <c r="K18" s="11"/>
      <c r="L18" s="33">
        <f>ROUND(I18*K11/H11,2)</f>
        <v>-59533.919999999998</v>
      </c>
      <c r="M18" s="33"/>
      <c r="N18" s="33"/>
      <c r="Q18" s="101" t="s">
        <v>21</v>
      </c>
      <c r="R18" s="102"/>
      <c r="S18" s="103">
        <f>KU!G11</f>
        <v>8.52</v>
      </c>
      <c r="T18" s="103">
        <f>KU!L11</f>
        <v>9.8000000000000007</v>
      </c>
      <c r="U18" s="104">
        <f t="shared" si="0"/>
        <v>0.15023474178403773</v>
      </c>
    </row>
    <row r="19" spans="1:21" x14ac:dyDescent="0.35">
      <c r="A19" s="2"/>
      <c r="B19" s="11" t="s">
        <v>27</v>
      </c>
      <c r="C19" s="11"/>
      <c r="D19" s="11"/>
      <c r="E19" s="11"/>
      <c r="F19" s="11"/>
      <c r="G19" s="33">
        <v>-67214.255599999975</v>
      </c>
      <c r="H19" s="11"/>
      <c r="I19" s="33">
        <f t="shared" si="5"/>
        <v>-67214.255599999975</v>
      </c>
      <c r="J19" s="11"/>
      <c r="K19" s="11"/>
      <c r="L19" s="33">
        <f>ROUND(I19*K12/H12,2)</f>
        <v>-78248.36</v>
      </c>
      <c r="M19" s="33"/>
      <c r="N19" s="33"/>
    </row>
    <row r="20" spans="1:21" x14ac:dyDescent="0.35">
      <c r="A20" s="2"/>
      <c r="B20" s="11"/>
      <c r="C20" s="11"/>
      <c r="D20" s="11"/>
      <c r="E20" s="11"/>
      <c r="F20" s="11"/>
      <c r="G20" s="33"/>
      <c r="H20" s="11"/>
      <c r="I20" s="33"/>
      <c r="J20" s="11"/>
      <c r="K20" s="11"/>
      <c r="L20" s="33"/>
      <c r="M20" s="33"/>
      <c r="N20" s="33"/>
      <c r="Q20" s="84" t="s">
        <v>74</v>
      </c>
      <c r="R20" s="85"/>
      <c r="S20" s="85"/>
      <c r="T20" s="85"/>
      <c r="U20" s="86"/>
    </row>
    <row r="21" spans="1:21" x14ac:dyDescent="0.35">
      <c r="A21" s="35"/>
      <c r="B21" s="36" t="s">
        <v>28</v>
      </c>
      <c r="C21" s="11"/>
      <c r="D21" s="11"/>
      <c r="E21" s="11"/>
      <c r="F21" s="11"/>
      <c r="G21" s="37">
        <f>SUM(G7:G20)</f>
        <v>139313154.59339997</v>
      </c>
      <c r="H21" s="11"/>
      <c r="I21" s="37">
        <f>SUM(I7:I20)</f>
        <v>138792486.39339998</v>
      </c>
      <c r="J21" s="11"/>
      <c r="K21" s="11"/>
      <c r="L21" s="37">
        <f>SUM(L7:L20)</f>
        <v>156419034.56</v>
      </c>
      <c r="M21" s="37"/>
      <c r="N21" s="37"/>
      <c r="Q21" s="87" t="s">
        <v>73</v>
      </c>
      <c r="R21" s="88"/>
      <c r="S21" s="88"/>
      <c r="T21" s="88"/>
      <c r="U21" s="89"/>
    </row>
    <row r="22" spans="1:21" ht="15.5" x14ac:dyDescent="0.45">
      <c r="A22" s="35"/>
      <c r="B22" s="11" t="s">
        <v>29</v>
      </c>
      <c r="C22" s="11"/>
      <c r="D22" s="11"/>
      <c r="E22" s="11"/>
      <c r="F22" s="11"/>
      <c r="G22" s="38">
        <f>VLOOKUP("TODP",'[1]12MonResults'!$C$1248:$AT$1272,44,FALSE)</f>
        <v>1</v>
      </c>
      <c r="H22" s="11"/>
      <c r="I22" s="38">
        <f>VLOOKUP("TODP",'[1]12MonResults (ECR Elim)'!$C$1248:$AT$1272,44,FALSE)</f>
        <v>1</v>
      </c>
      <c r="J22" s="11"/>
      <c r="K22" s="11"/>
      <c r="L22" s="38">
        <f>G22</f>
        <v>1</v>
      </c>
      <c r="M22" s="38"/>
      <c r="N22" s="38"/>
      <c r="Q22" s="90"/>
      <c r="R22" s="91"/>
      <c r="S22" s="91"/>
      <c r="T22" s="91"/>
      <c r="U22" s="92"/>
    </row>
    <row r="23" spans="1:21" x14ac:dyDescent="0.35">
      <c r="A23" s="35"/>
      <c r="B23" s="39" t="s">
        <v>30</v>
      </c>
      <c r="C23" s="11"/>
      <c r="D23" s="11"/>
      <c r="E23" s="11"/>
      <c r="F23" s="11"/>
      <c r="G23" s="37">
        <f>+ROUND(G21/G22,2)</f>
        <v>139313154.59</v>
      </c>
      <c r="H23" s="11"/>
      <c r="I23" s="37">
        <f>+ROUND(I21/I22,2)</f>
        <v>138792486.38999999</v>
      </c>
      <c r="J23" s="11"/>
      <c r="K23" s="11"/>
      <c r="L23" s="37">
        <f>+ROUND(L21/L22,2)</f>
        <v>156419034.56</v>
      </c>
      <c r="M23" s="37"/>
      <c r="N23" s="37"/>
      <c r="Q23" s="93" t="s">
        <v>69</v>
      </c>
      <c r="R23" s="91"/>
      <c r="S23" s="94" t="s">
        <v>71</v>
      </c>
      <c r="T23" s="94" t="s">
        <v>9</v>
      </c>
      <c r="U23" s="95" t="s">
        <v>72</v>
      </c>
    </row>
    <row r="24" spans="1:21" x14ac:dyDescent="0.35">
      <c r="A24" s="35"/>
      <c r="B24" s="11"/>
      <c r="C24" s="11"/>
      <c r="D24" s="11"/>
      <c r="E24" s="40"/>
      <c r="F24" s="11"/>
      <c r="G24" s="41"/>
      <c r="H24" s="41"/>
      <c r="I24" s="41"/>
      <c r="J24" s="11"/>
      <c r="K24" s="11"/>
      <c r="L24" s="11"/>
      <c r="M24" s="11"/>
      <c r="N24" s="11"/>
      <c r="Q24" s="96" t="s">
        <v>18</v>
      </c>
      <c r="R24" s="91"/>
      <c r="S24" s="97">
        <f>F52</f>
        <v>2.7050000000000001E-2</v>
      </c>
      <c r="T24" s="97">
        <f>K52</f>
        <v>2.7050000000000001E-2</v>
      </c>
      <c r="U24" s="98">
        <f>T24/S24-1</f>
        <v>0</v>
      </c>
    </row>
    <row r="25" spans="1:21" x14ac:dyDescent="0.35">
      <c r="A25" s="42"/>
      <c r="B25" s="11" t="s">
        <v>31</v>
      </c>
      <c r="C25" s="11"/>
      <c r="D25" s="11"/>
      <c r="E25" s="11"/>
      <c r="F25" s="11"/>
      <c r="G25" s="27">
        <v>-15253643.58</v>
      </c>
      <c r="H25" s="27"/>
      <c r="I25" s="27">
        <v>-3399383.4299999997</v>
      </c>
      <c r="J25" s="11"/>
      <c r="K25" s="11"/>
      <c r="L25" s="27">
        <f>I25</f>
        <v>-3399383.4299999997</v>
      </c>
      <c r="M25" s="27"/>
      <c r="N25" s="27"/>
      <c r="Q25" s="96" t="s">
        <v>19</v>
      </c>
      <c r="R25" s="91"/>
      <c r="S25" s="99">
        <f>F54</f>
        <v>0.9</v>
      </c>
      <c r="T25" s="99">
        <f>K54</f>
        <v>1.93</v>
      </c>
      <c r="U25" s="98">
        <f t="shared" ref="U25:U27" si="6">T25/S25-1</f>
        <v>1.1444444444444444</v>
      </c>
    </row>
    <row r="26" spans="1:21" x14ac:dyDescent="0.35">
      <c r="A26" s="42"/>
      <c r="B26" s="11" t="s">
        <v>32</v>
      </c>
      <c r="C26" s="11"/>
      <c r="D26" s="11"/>
      <c r="E26" s="11"/>
      <c r="F26" s="11"/>
      <c r="G26" s="27"/>
      <c r="H26" s="27"/>
      <c r="I26" s="27">
        <f>(G32-I32)</f>
        <v>774313.39000000013</v>
      </c>
      <c r="J26" s="11"/>
      <c r="K26" s="11"/>
      <c r="L26" s="27"/>
      <c r="M26" s="27"/>
      <c r="N26" s="27"/>
      <c r="Q26" s="96" t="s">
        <v>20</v>
      </c>
      <c r="R26" s="91"/>
      <c r="S26" s="99">
        <f>F55</f>
        <v>7.11</v>
      </c>
      <c r="T26" s="99">
        <f>K55</f>
        <v>8.3000000000000007</v>
      </c>
      <c r="U26" s="98">
        <f t="shared" si="6"/>
        <v>0.16736990154711684</v>
      </c>
    </row>
    <row r="27" spans="1:21" x14ac:dyDescent="0.35">
      <c r="A27" s="42"/>
      <c r="B27" s="24"/>
      <c r="C27" s="11"/>
      <c r="D27" s="11"/>
      <c r="E27" s="11"/>
      <c r="F27" s="11"/>
      <c r="G27" s="43"/>
      <c r="H27" s="43"/>
      <c r="I27" s="43"/>
      <c r="J27" s="11"/>
      <c r="K27" s="11"/>
      <c r="L27" s="11"/>
      <c r="M27" s="11"/>
      <c r="N27" s="11"/>
      <c r="Q27" s="96" t="s">
        <v>21</v>
      </c>
      <c r="R27" s="91"/>
      <c r="S27" s="99">
        <f>F56</f>
        <v>9.27</v>
      </c>
      <c r="T27" s="99">
        <f>K56</f>
        <v>10.82</v>
      </c>
      <c r="U27" s="98">
        <f t="shared" si="6"/>
        <v>0.16720604099244873</v>
      </c>
    </row>
    <row r="28" spans="1:21" ht="15.5" x14ac:dyDescent="0.45">
      <c r="A28" s="2"/>
      <c r="B28" s="36" t="s">
        <v>33</v>
      </c>
      <c r="C28" s="11"/>
      <c r="D28" s="11"/>
      <c r="E28" s="11"/>
      <c r="F28" s="44"/>
      <c r="G28" s="45">
        <f>SUM(G23:G26)</f>
        <v>124059511.01000001</v>
      </c>
      <c r="H28" s="45"/>
      <c r="I28" s="45">
        <f>SUM(I23:I26)</f>
        <v>136167416.34999996</v>
      </c>
      <c r="J28" s="11"/>
      <c r="K28" s="11"/>
      <c r="L28" s="45">
        <f>SUM(L23:L26)</f>
        <v>153019651.13</v>
      </c>
      <c r="M28" s="45"/>
      <c r="N28" s="45"/>
      <c r="Q28" s="90"/>
      <c r="R28" s="91"/>
      <c r="S28" s="91"/>
      <c r="T28" s="91"/>
      <c r="U28" s="98"/>
    </row>
    <row r="29" spans="1:21" x14ac:dyDescent="0.35">
      <c r="A29" s="3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Q29" s="93" t="s">
        <v>70</v>
      </c>
      <c r="R29" s="91"/>
      <c r="S29" s="91"/>
      <c r="T29" s="91"/>
      <c r="U29" s="98"/>
    </row>
    <row r="30" spans="1:21" x14ac:dyDescent="0.35">
      <c r="A30" s="2"/>
      <c r="B30" s="24" t="s">
        <v>34</v>
      </c>
      <c r="C30" s="11"/>
      <c r="D30" s="11"/>
      <c r="E30" s="11"/>
      <c r="F30" s="11"/>
      <c r="G30" s="27">
        <f>ROUND(SUMIF('[1]12MonResults'!$C$4:$C$1240,"TODP",'[1]12MonResults'!$AU$4:$AU$1240),2)</f>
        <v>-2929597.38</v>
      </c>
      <c r="H30" s="27"/>
      <c r="I30" s="27">
        <f t="shared" ref="I30:I33" si="7">G30</f>
        <v>-2929597.38</v>
      </c>
      <c r="J30" s="11"/>
      <c r="K30" s="11"/>
      <c r="L30" s="27">
        <f t="shared" ref="L30:L34" si="8">I30</f>
        <v>-2929597.38</v>
      </c>
      <c r="M30" s="27"/>
      <c r="N30" s="27"/>
      <c r="Q30" s="96" t="s">
        <v>18</v>
      </c>
      <c r="R30" s="91"/>
      <c r="S30" s="105">
        <f>KU!I50</f>
        <v>2.513E-2</v>
      </c>
      <c r="T30" s="105">
        <f>KU!L50</f>
        <v>2.513E-2</v>
      </c>
      <c r="U30" s="98">
        <f t="shared" ref="U30:U33" si="9">T30/S30-1</f>
        <v>0</v>
      </c>
    </row>
    <row r="31" spans="1:21" x14ac:dyDescent="0.35">
      <c r="A31" s="2"/>
      <c r="B31" s="24" t="s">
        <v>35</v>
      </c>
      <c r="C31" s="11"/>
      <c r="D31" s="11"/>
      <c r="E31" s="11"/>
      <c r="F31" s="11"/>
      <c r="G31" s="27">
        <f>ROUND(SUMIF('[1]12MonResults'!$C$4:$C$1240,"TODP",'[1]12MonResults'!$AV$4:$AV$1240),2)</f>
        <v>0</v>
      </c>
      <c r="H31" s="27"/>
      <c r="I31" s="27">
        <f t="shared" si="7"/>
        <v>0</v>
      </c>
      <c r="J31" s="11"/>
      <c r="K31" s="11"/>
      <c r="L31" s="27">
        <f t="shared" si="8"/>
        <v>0</v>
      </c>
      <c r="M31" s="27"/>
      <c r="N31" s="27"/>
      <c r="Q31" s="96" t="s">
        <v>19</v>
      </c>
      <c r="R31" s="91"/>
      <c r="S31" s="105">
        <f>KU!I51</f>
        <v>1.23</v>
      </c>
      <c r="T31" s="105">
        <f>KU!L51</f>
        <v>2.16</v>
      </c>
      <c r="U31" s="98">
        <f t="shared" si="9"/>
        <v>0.75609756097560998</v>
      </c>
    </row>
    <row r="32" spans="1:21" x14ac:dyDescent="0.35">
      <c r="A32" s="2"/>
      <c r="B32" s="24" t="s">
        <v>36</v>
      </c>
      <c r="C32" s="11"/>
      <c r="D32" s="11"/>
      <c r="E32" s="11"/>
      <c r="F32" s="11"/>
      <c r="G32" s="27">
        <f>ROUND(SUMIF('[1]12MonResults'!$C$4:$C$1240,"TODP",'[1]12MonResults'!$AW$4:$AW$1240),2)</f>
        <v>2250739.58</v>
      </c>
      <c r="H32" s="27"/>
      <c r="I32" s="27">
        <f>ROUND(SUMIF('[1]12MonResults (ECR Elim)'!$C$4:$C$1240,"TODP",'[1]12MonResults (ECR Elim)'!$AW$4:$AW$1240),2)</f>
        <v>1476426.19</v>
      </c>
      <c r="J32" s="11"/>
      <c r="K32" s="11"/>
      <c r="L32" s="27">
        <f t="shared" si="8"/>
        <v>1476426.19</v>
      </c>
      <c r="M32" s="27"/>
      <c r="N32" s="27"/>
      <c r="Q32" s="96" t="s">
        <v>20</v>
      </c>
      <c r="R32" s="91"/>
      <c r="S32" s="105">
        <f>KU!I52</f>
        <v>6.74</v>
      </c>
      <c r="T32" s="105">
        <f>KU!L52</f>
        <v>7.65</v>
      </c>
      <c r="U32" s="98">
        <f t="shared" si="9"/>
        <v>0.13501483679525217</v>
      </c>
    </row>
    <row r="33" spans="1:21" x14ac:dyDescent="0.35">
      <c r="A33" s="2"/>
      <c r="B33" s="24" t="s">
        <v>37</v>
      </c>
      <c r="C33" s="11"/>
      <c r="D33" s="11"/>
      <c r="E33" s="11"/>
      <c r="F33" s="11"/>
      <c r="G33" s="27">
        <f>ROUND(SUMIF('[1]12MonResults'!$C$4:$C$1240,"TODP",'[1]12MonResults'!$AY$4:$AY$1240),2)</f>
        <v>-151307.04999999999</v>
      </c>
      <c r="H33" s="27"/>
      <c r="I33" s="27">
        <f t="shared" si="7"/>
        <v>-151307.04999999999</v>
      </c>
      <c r="J33" s="11"/>
      <c r="K33" s="11"/>
      <c r="L33" s="27">
        <f t="shared" si="8"/>
        <v>-151307.04999999999</v>
      </c>
      <c r="M33" s="27"/>
      <c r="N33" s="27"/>
      <c r="Q33" s="101" t="s">
        <v>21</v>
      </c>
      <c r="R33" s="102"/>
      <c r="S33" s="106">
        <f>KU!I53</f>
        <v>8.39</v>
      </c>
      <c r="T33" s="106">
        <f>KU!L53</f>
        <v>9.5299999999999994</v>
      </c>
      <c r="U33" s="104">
        <f t="shared" si="9"/>
        <v>0.13587604290822397</v>
      </c>
    </row>
    <row r="34" spans="1:21" x14ac:dyDescent="0.35">
      <c r="A34" s="35"/>
      <c r="B34" s="11" t="s">
        <v>38</v>
      </c>
      <c r="C34" s="11"/>
      <c r="D34" s="11"/>
      <c r="E34" s="11"/>
      <c r="F34" s="11"/>
      <c r="G34" s="27">
        <f>-G25</f>
        <v>15253643.58</v>
      </c>
      <c r="H34" s="27"/>
      <c r="I34" s="27">
        <f>-I25</f>
        <v>3399383.4299999997</v>
      </c>
      <c r="J34" s="11"/>
      <c r="K34" s="11"/>
      <c r="L34" s="27">
        <f t="shared" si="8"/>
        <v>3399383.4299999997</v>
      </c>
      <c r="M34" s="27"/>
      <c r="N34" s="27"/>
    </row>
    <row r="35" spans="1:21" x14ac:dyDescent="0.35">
      <c r="A35" s="35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21" ht="15.5" x14ac:dyDescent="0.45">
      <c r="A36" s="35"/>
      <c r="B36" s="36" t="s">
        <v>39</v>
      </c>
      <c r="C36" s="11"/>
      <c r="D36" s="11"/>
      <c r="E36" s="11"/>
      <c r="F36" s="11"/>
      <c r="G36" s="45">
        <f>SUM(G28:G34)</f>
        <v>138482989.74000001</v>
      </c>
      <c r="H36" s="45"/>
      <c r="I36" s="45">
        <f>SUM(I28:I34)</f>
        <v>137962321.53999996</v>
      </c>
      <c r="J36" s="11"/>
      <c r="K36" s="11"/>
      <c r="L36" s="45">
        <f>SUM(L28:L34)</f>
        <v>154814556.31999999</v>
      </c>
      <c r="M36" s="45">
        <v>154844571.17999998</v>
      </c>
      <c r="N36" s="45"/>
    </row>
    <row r="37" spans="1:21" x14ac:dyDescent="0.35">
      <c r="A37" s="35"/>
      <c r="B37" s="11"/>
      <c r="C37" s="1"/>
      <c r="D37" s="1"/>
      <c r="E37" s="11"/>
      <c r="F37" s="11"/>
      <c r="G37" s="41"/>
      <c r="H37" s="41"/>
      <c r="I37" s="41"/>
      <c r="J37" s="11"/>
      <c r="K37" s="11"/>
      <c r="L37" s="46"/>
      <c r="M37" s="46"/>
      <c r="N37" s="46"/>
    </row>
    <row r="38" spans="1:21" x14ac:dyDescent="0.35">
      <c r="A38" s="35"/>
      <c r="B38" s="39" t="s">
        <v>40</v>
      </c>
      <c r="C38" s="11"/>
      <c r="D38" s="11"/>
      <c r="E38" s="11"/>
      <c r="F38" s="11"/>
      <c r="G38" s="11"/>
      <c r="H38" s="11"/>
      <c r="I38" s="11"/>
      <c r="J38" s="11"/>
      <c r="K38" s="11"/>
      <c r="L38" s="37">
        <f>L36-G36</f>
        <v>16331566.579999983</v>
      </c>
      <c r="M38" s="37"/>
      <c r="N38" s="37"/>
    </row>
    <row r="39" spans="1:21" x14ac:dyDescent="0.35">
      <c r="A39" s="35"/>
      <c r="B39" s="11" t="s">
        <v>41</v>
      </c>
      <c r="C39" s="11"/>
      <c r="D39" s="1"/>
      <c r="E39" s="11"/>
      <c r="F39" s="11"/>
      <c r="G39" s="11"/>
      <c r="H39" s="11"/>
      <c r="I39" s="11"/>
      <c r="J39" s="11"/>
      <c r="K39" s="11"/>
      <c r="L39" s="46">
        <f>L38/G36</f>
        <v>0.11793193236701695</v>
      </c>
      <c r="M39" s="46"/>
      <c r="N39" s="46"/>
    </row>
    <row r="40" spans="1:21" x14ac:dyDescent="0.3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</row>
    <row r="41" spans="1:21" x14ac:dyDescent="0.35">
      <c r="A41" s="48">
        <f>$A$1</f>
        <v>0</v>
      </c>
      <c r="B41" s="49"/>
      <c r="C41" s="49"/>
      <c r="D41" s="49"/>
      <c r="E41" s="49"/>
      <c r="F41" s="49"/>
      <c r="G41" s="49"/>
      <c r="H41" s="49"/>
      <c r="I41" s="49"/>
      <c r="J41" s="49"/>
      <c r="K41" s="33"/>
      <c r="L41" s="50" t="s">
        <v>42</v>
      </c>
      <c r="M41" s="50"/>
      <c r="N41" s="50"/>
    </row>
    <row r="42" spans="1:21" x14ac:dyDescent="0.35">
      <c r="A42" s="48">
        <f>$A$2</f>
        <v>0</v>
      </c>
      <c r="B42" s="49"/>
      <c r="C42" s="49"/>
      <c r="D42" s="49"/>
      <c r="E42" s="49"/>
      <c r="F42" s="49"/>
      <c r="G42" s="49"/>
      <c r="H42" s="49"/>
      <c r="I42" s="49"/>
      <c r="J42" s="49"/>
      <c r="K42" s="33"/>
      <c r="L42" s="50" t="s">
        <v>43</v>
      </c>
      <c r="M42" s="50"/>
      <c r="N42" s="50"/>
    </row>
    <row r="43" spans="1:21" x14ac:dyDescent="0.35">
      <c r="A43" s="51">
        <f>$A$3</f>
        <v>0</v>
      </c>
      <c r="B43" s="49"/>
      <c r="C43" s="49"/>
      <c r="D43" s="49"/>
      <c r="E43" s="49"/>
      <c r="F43" s="49"/>
      <c r="G43" s="49"/>
      <c r="H43" s="49"/>
      <c r="I43" s="49"/>
      <c r="J43" s="49"/>
      <c r="K43" s="33"/>
      <c r="L43" s="40" t="s">
        <v>44</v>
      </c>
      <c r="M43" s="40"/>
      <c r="N43" s="40"/>
    </row>
    <row r="44" spans="1:21" x14ac:dyDescent="0.35">
      <c r="A44" s="51"/>
      <c r="B44" s="49"/>
      <c r="C44" s="49"/>
      <c r="D44" s="49"/>
      <c r="E44" s="49"/>
      <c r="F44" s="49"/>
      <c r="G44" s="49"/>
      <c r="H44" s="109"/>
      <c r="I44" s="109"/>
      <c r="J44" s="49"/>
      <c r="K44" s="33"/>
      <c r="L44" s="40"/>
      <c r="M44" s="40"/>
      <c r="N44" s="40"/>
    </row>
    <row r="45" spans="1:21" x14ac:dyDescent="0.35">
      <c r="A45" s="1"/>
      <c r="B45" s="2"/>
      <c r="C45" s="3"/>
      <c r="D45" s="4"/>
      <c r="E45" s="2"/>
      <c r="F45" s="108" t="s">
        <v>0</v>
      </c>
      <c r="G45" s="108"/>
      <c r="H45" s="108" t="s">
        <v>1</v>
      </c>
      <c r="I45" s="108"/>
      <c r="J45" s="5"/>
      <c r="K45" s="2"/>
      <c r="L45" s="3"/>
      <c r="M45" s="3"/>
      <c r="N45" s="3"/>
    </row>
    <row r="46" spans="1:21" x14ac:dyDescent="0.35">
      <c r="A46" s="21"/>
      <c r="B46" s="7"/>
      <c r="C46" s="2"/>
      <c r="D46" s="2"/>
      <c r="E46" s="2"/>
      <c r="F46" s="8" t="s">
        <v>0</v>
      </c>
      <c r="G46" s="9" t="s">
        <v>2</v>
      </c>
      <c r="H46" s="10"/>
      <c r="I46" s="11"/>
      <c r="J46" s="11"/>
      <c r="K46" s="11"/>
      <c r="L46" s="12" t="s">
        <v>2</v>
      </c>
      <c r="M46" s="107"/>
      <c r="N46" s="107"/>
    </row>
    <row r="47" spans="1:21" x14ac:dyDescent="0.35">
      <c r="A47" s="21"/>
      <c r="B47" s="11"/>
      <c r="C47" s="13" t="s">
        <v>3</v>
      </c>
      <c r="D47" s="14" t="s">
        <v>4</v>
      </c>
      <c r="E47" s="12" t="s">
        <v>5</v>
      </c>
      <c r="F47" s="13" t="s">
        <v>6</v>
      </c>
      <c r="G47" s="12" t="s">
        <v>7</v>
      </c>
      <c r="H47" s="13" t="s">
        <v>6</v>
      </c>
      <c r="I47" s="12" t="s">
        <v>8</v>
      </c>
      <c r="J47" s="11"/>
      <c r="K47" s="12" t="s">
        <v>9</v>
      </c>
      <c r="L47" s="12" t="s">
        <v>7</v>
      </c>
      <c r="M47" s="107"/>
      <c r="N47" s="107"/>
    </row>
    <row r="48" spans="1:21" x14ac:dyDescent="0.35">
      <c r="A48" s="52"/>
      <c r="B48" s="16"/>
      <c r="C48" s="17"/>
      <c r="D48" s="18" t="s">
        <v>10</v>
      </c>
      <c r="E48" s="19" t="s">
        <v>11</v>
      </c>
      <c r="F48" s="20" t="s">
        <v>12</v>
      </c>
      <c r="G48" s="19" t="s">
        <v>0</v>
      </c>
      <c r="H48" s="20" t="s">
        <v>12</v>
      </c>
      <c r="I48" s="19" t="s">
        <v>13</v>
      </c>
      <c r="J48" s="16"/>
      <c r="K48" s="19" t="s">
        <v>14</v>
      </c>
      <c r="L48" s="19" t="s">
        <v>15</v>
      </c>
      <c r="M48" s="112"/>
      <c r="N48" s="112"/>
    </row>
    <row r="49" spans="1:15" x14ac:dyDescent="0.35">
      <c r="A49" s="21"/>
      <c r="B49" s="22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5" x14ac:dyDescent="0.35">
      <c r="A50" s="22" t="s">
        <v>45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5" x14ac:dyDescent="0.35">
      <c r="A51" s="35"/>
      <c r="B51" s="24" t="s">
        <v>17</v>
      </c>
      <c r="C51" s="25">
        <v>4745</v>
      </c>
      <c r="D51" s="11"/>
      <c r="E51" s="11"/>
      <c r="F51" s="26">
        <v>49.28</v>
      </c>
      <c r="G51" s="27">
        <v>233833.60000000001</v>
      </c>
      <c r="H51" s="28">
        <v>49.28</v>
      </c>
      <c r="I51" s="27">
        <f>ROUND(H51*$C$380,2)</f>
        <v>0</v>
      </c>
      <c r="J51" s="11"/>
      <c r="K51" s="29">
        <v>49.28</v>
      </c>
      <c r="L51" s="27">
        <f>ROUND(K51*C51,2)</f>
        <v>233833.60000000001</v>
      </c>
      <c r="M51" s="27"/>
      <c r="N51" s="27"/>
    </row>
    <row r="52" spans="1:15" x14ac:dyDescent="0.35">
      <c r="A52" s="35"/>
      <c r="B52" s="11" t="s">
        <v>18</v>
      </c>
      <c r="C52" s="11"/>
      <c r="D52" s="11"/>
      <c r="E52" s="25">
        <v>1050890541.6177506</v>
      </c>
      <c r="F52" s="30">
        <v>2.7050000000000001E-2</v>
      </c>
      <c r="G52" s="27">
        <f>ROUND($E52*F52,2)</f>
        <v>28426589.149999999</v>
      </c>
      <c r="H52" s="30">
        <v>2.7050000000000001E-2</v>
      </c>
      <c r="I52" s="27">
        <f>ROUND($E52*H52,2)</f>
        <v>28426589.149999999</v>
      </c>
      <c r="J52" s="11"/>
      <c r="K52" s="115">
        <f>H52</f>
        <v>2.7050000000000001E-2</v>
      </c>
      <c r="L52" s="27">
        <f>ROUND(K52*E52,2)</f>
        <v>28426589.149999999</v>
      </c>
      <c r="M52" s="114">
        <v>33449845.940000001</v>
      </c>
      <c r="N52" s="125">
        <f>M52-L52</f>
        <v>5023256.7900000028</v>
      </c>
    </row>
    <row r="53" spans="1:15" x14ac:dyDescent="0.35">
      <c r="A53" s="35"/>
      <c r="B53" s="11"/>
      <c r="C53" s="11"/>
      <c r="D53" s="11"/>
      <c r="E53" s="11"/>
      <c r="F53" s="32"/>
      <c r="G53" s="41"/>
      <c r="H53" s="32"/>
      <c r="I53" s="41"/>
      <c r="J53" s="11"/>
      <c r="K53" s="116"/>
      <c r="L53" s="41"/>
      <c r="M53" s="121"/>
      <c r="N53" s="122"/>
    </row>
    <row r="54" spans="1:15" x14ac:dyDescent="0.35">
      <c r="A54" s="2"/>
      <c r="B54" s="11" t="s">
        <v>19</v>
      </c>
      <c r="C54" s="53"/>
      <c r="D54" s="25">
        <v>2400000</v>
      </c>
      <c r="E54" s="11"/>
      <c r="F54" s="28">
        <v>0.9</v>
      </c>
      <c r="G54" s="27">
        <f>ROUND($D54*F54,2)</f>
        <v>2160000</v>
      </c>
      <c r="H54" s="28">
        <v>0.9</v>
      </c>
      <c r="I54" s="27">
        <f>ROUND($D54*H54,2)</f>
        <v>2160000</v>
      </c>
      <c r="J54" s="11"/>
      <c r="K54" s="119">
        <v>1.93</v>
      </c>
      <c r="L54" s="27">
        <f>ROUND(D54*K54,2)</f>
        <v>4632000</v>
      </c>
      <c r="M54" s="114"/>
      <c r="N54" s="123">
        <v>1.93</v>
      </c>
      <c r="O54" t="s">
        <v>74</v>
      </c>
    </row>
    <row r="55" spans="1:15" x14ac:dyDescent="0.35">
      <c r="A55" s="2"/>
      <c r="B55" s="11" t="s">
        <v>20</v>
      </c>
      <c r="C55" s="53"/>
      <c r="D55" s="25">
        <v>2132018.064236722</v>
      </c>
      <c r="E55" s="11"/>
      <c r="F55" s="28">
        <v>7.11</v>
      </c>
      <c r="G55" s="27">
        <f t="shared" ref="G55:I56" si="10">ROUND($D55*F55,2)</f>
        <v>15158648.439999999</v>
      </c>
      <c r="H55" s="28">
        <v>7.11</v>
      </c>
      <c r="I55" s="27">
        <f t="shared" si="10"/>
        <v>15158648.439999999</v>
      </c>
      <c r="J55" s="11"/>
      <c r="K55" s="123">
        <f>ROUND(N55*M$58,2)</f>
        <v>8.3000000000000007</v>
      </c>
      <c r="L55" s="27">
        <f>ROUND(D55*K55,2)</f>
        <v>17695749.93</v>
      </c>
      <c r="M55" s="114"/>
      <c r="N55" s="123">
        <v>7.26</v>
      </c>
    </row>
    <row r="56" spans="1:15" x14ac:dyDescent="0.35">
      <c r="A56" s="2"/>
      <c r="B56" s="11" t="s">
        <v>21</v>
      </c>
      <c r="C56" s="53"/>
      <c r="D56" s="25">
        <v>2084830.2093140795</v>
      </c>
      <c r="E56" s="11"/>
      <c r="F56" s="28">
        <v>9.27</v>
      </c>
      <c r="G56" s="27">
        <f t="shared" si="10"/>
        <v>19326376.039999999</v>
      </c>
      <c r="H56" s="28">
        <v>9.27</v>
      </c>
      <c r="I56" s="27">
        <f t="shared" si="10"/>
        <v>19326376.039999999</v>
      </c>
      <c r="J56" s="11"/>
      <c r="K56" s="123">
        <f>ROUND(N56*M$58,2)</f>
        <v>10.82</v>
      </c>
      <c r="L56" s="27">
        <f t="shared" ref="L56" si="11">ROUND(D56*K56,2)</f>
        <v>22557862.859999999</v>
      </c>
      <c r="M56" s="114">
        <v>35221793.229999997</v>
      </c>
      <c r="N56" s="123">
        <v>9.4700000000000006</v>
      </c>
    </row>
    <row r="57" spans="1:15" x14ac:dyDescent="0.35">
      <c r="A57" s="35"/>
      <c r="B57" s="11"/>
      <c r="C57" s="11"/>
      <c r="D57" s="11"/>
      <c r="E57" s="11"/>
      <c r="F57" s="11"/>
      <c r="G57" s="33"/>
      <c r="H57" s="11"/>
      <c r="I57" s="33"/>
      <c r="J57" s="11"/>
      <c r="K57" s="11"/>
      <c r="L57" s="11"/>
      <c r="M57" s="124">
        <f>N52+M56</f>
        <v>40245050.019999996</v>
      </c>
      <c r="N57" s="124"/>
    </row>
    <row r="58" spans="1:15" x14ac:dyDescent="0.35">
      <c r="A58" s="2"/>
      <c r="B58" s="24" t="s">
        <v>25</v>
      </c>
      <c r="C58" s="11"/>
      <c r="D58" s="11"/>
      <c r="E58" s="11"/>
      <c r="F58" s="11"/>
      <c r="G58" s="54">
        <v>0</v>
      </c>
      <c r="H58" s="11"/>
      <c r="I58" s="54">
        <f>G58</f>
        <v>0</v>
      </c>
      <c r="J58" s="11"/>
      <c r="K58" s="11"/>
      <c r="L58" s="33">
        <f>I58*K54/H54</f>
        <v>0</v>
      </c>
      <c r="M58" s="120">
        <f>M57/M56</f>
        <v>1.1426178604024473</v>
      </c>
      <c r="N58" s="33"/>
    </row>
    <row r="59" spans="1:15" x14ac:dyDescent="0.35">
      <c r="A59" s="2"/>
      <c r="B59" s="24" t="s">
        <v>26</v>
      </c>
      <c r="C59" s="11"/>
      <c r="D59" s="11"/>
      <c r="E59" s="11"/>
      <c r="F59" s="11"/>
      <c r="G59" s="54">
        <v>0</v>
      </c>
      <c r="H59" s="11"/>
      <c r="I59" s="54">
        <f t="shared" ref="I59:I60" si="12">G59</f>
        <v>0</v>
      </c>
      <c r="J59" s="11"/>
      <c r="K59" s="11"/>
      <c r="L59" s="33">
        <f>I59*K55/H55</f>
        <v>0</v>
      </c>
      <c r="M59" s="33"/>
      <c r="N59" s="33"/>
    </row>
    <row r="60" spans="1:15" x14ac:dyDescent="0.35">
      <c r="A60" s="2"/>
      <c r="B60" s="24" t="s">
        <v>27</v>
      </c>
      <c r="C60" s="11"/>
      <c r="D60" s="11"/>
      <c r="E60" s="11"/>
      <c r="F60" s="11"/>
      <c r="G60" s="54">
        <v>0</v>
      </c>
      <c r="H60" s="11"/>
      <c r="I60" s="54">
        <f t="shared" si="12"/>
        <v>0</v>
      </c>
      <c r="J60" s="11"/>
      <c r="K60" s="11"/>
      <c r="L60" s="33">
        <f>I60*K56/H56</f>
        <v>0</v>
      </c>
      <c r="M60" s="33"/>
      <c r="N60" s="33"/>
    </row>
    <row r="61" spans="1:15" x14ac:dyDescent="0.35">
      <c r="A61" s="35"/>
      <c r="B61" s="11"/>
      <c r="C61" s="11"/>
      <c r="D61" s="11"/>
      <c r="E61" s="11"/>
      <c r="F61" s="11"/>
      <c r="G61" s="33"/>
      <c r="H61" s="11"/>
      <c r="I61" s="33"/>
      <c r="J61" s="11"/>
      <c r="K61" s="11"/>
      <c r="L61" s="11"/>
      <c r="M61" s="11"/>
      <c r="N61" s="11"/>
    </row>
    <row r="62" spans="1:15" x14ac:dyDescent="0.35">
      <c r="A62" s="35"/>
      <c r="B62" s="39" t="s">
        <v>28</v>
      </c>
      <c r="C62" s="11"/>
      <c r="D62" s="11"/>
      <c r="E62" s="11"/>
      <c r="F62" s="11"/>
      <c r="G62" s="37">
        <f>SUM(G51:G61)</f>
        <v>65305447.229999997</v>
      </c>
      <c r="H62" s="11"/>
      <c r="I62" s="37">
        <f>SUM(I51:I61)</f>
        <v>65071613.629999995</v>
      </c>
      <c r="J62" s="11"/>
      <c r="K62" s="11"/>
      <c r="L62" s="37">
        <f>SUM(L51:L61)</f>
        <v>73546035.539999992</v>
      </c>
      <c r="M62" s="37"/>
      <c r="N62" s="37"/>
    </row>
    <row r="63" spans="1:15" ht="15.5" x14ac:dyDescent="0.45">
      <c r="A63" s="35"/>
      <c r="B63" s="11" t="s">
        <v>29</v>
      </c>
      <c r="C63" s="11"/>
      <c r="D63" s="11"/>
      <c r="E63" s="11"/>
      <c r="F63" s="11"/>
      <c r="G63" s="38">
        <f>VLOOKUP("RTS",'[1]12MonResults'!$C$1248:$AT$1272,44,FALSE)</f>
        <v>1</v>
      </c>
      <c r="H63" s="11"/>
      <c r="I63" s="38">
        <f>VLOOKUP("RTS",'[1]12MonResults (ECR Elim)'!$C$1248:$AT$1272,44,FALSE)</f>
        <v>1</v>
      </c>
      <c r="J63" s="11"/>
      <c r="K63" s="11"/>
      <c r="L63" s="38">
        <f>G63</f>
        <v>1</v>
      </c>
      <c r="M63" s="38"/>
      <c r="N63" s="38"/>
    </row>
    <row r="64" spans="1:15" x14ac:dyDescent="0.35">
      <c r="A64" s="35"/>
      <c r="B64" s="39" t="s">
        <v>30</v>
      </c>
      <c r="C64" s="11"/>
      <c r="D64" s="11"/>
      <c r="E64" s="11"/>
      <c r="F64" s="11"/>
      <c r="G64" s="37">
        <f>+ROUND(G62/G63,2)</f>
        <v>65305447.229999997</v>
      </c>
      <c r="H64" s="11"/>
      <c r="I64" s="37">
        <f>+ROUND(I62/I63,2)</f>
        <v>65071613.630000003</v>
      </c>
      <c r="J64" s="11"/>
      <c r="K64" s="11"/>
      <c r="L64" s="37">
        <f>+ROUND(L62/L63,2)</f>
        <v>73546035.540000007</v>
      </c>
      <c r="M64" s="37"/>
      <c r="N64" s="37"/>
    </row>
    <row r="65" spans="1:14" x14ac:dyDescent="0.35">
      <c r="A65" s="35"/>
      <c r="B65" s="11"/>
      <c r="C65" s="11"/>
      <c r="D65" s="11"/>
      <c r="E65" s="40"/>
      <c r="F65" s="11"/>
      <c r="G65" s="41"/>
      <c r="H65" s="41"/>
      <c r="I65" s="41"/>
      <c r="J65" s="11"/>
      <c r="K65" s="11"/>
      <c r="L65" s="11"/>
      <c r="M65" s="11"/>
      <c r="N65" s="11"/>
    </row>
    <row r="66" spans="1:14" x14ac:dyDescent="0.35">
      <c r="A66" s="42"/>
      <c r="B66" s="11" t="s">
        <v>31</v>
      </c>
      <c r="C66" s="11"/>
      <c r="D66" s="11"/>
      <c r="E66" s="11"/>
      <c r="F66" s="11"/>
      <c r="G66" s="27">
        <v>-6999968.1400000006</v>
      </c>
      <c r="H66" s="27"/>
      <c r="I66" s="27">
        <v>-1560233.86</v>
      </c>
      <c r="J66" s="11"/>
      <c r="K66" s="11"/>
      <c r="L66" s="27">
        <f>I66</f>
        <v>-1560233.86</v>
      </c>
      <c r="M66" s="27"/>
      <c r="N66" s="27"/>
    </row>
    <row r="67" spans="1:14" x14ac:dyDescent="0.35">
      <c r="A67" s="42"/>
      <c r="B67" s="11" t="s">
        <v>32</v>
      </c>
      <c r="C67" s="11"/>
      <c r="D67" s="11"/>
      <c r="E67" s="11"/>
      <c r="F67" s="11"/>
      <c r="G67" s="27"/>
      <c r="H67" s="27"/>
      <c r="I67" s="27">
        <f>G73-I73</f>
        <v>541653.22000000009</v>
      </c>
      <c r="J67" s="11"/>
      <c r="K67" s="11"/>
      <c r="L67" s="27"/>
      <c r="M67" s="27"/>
      <c r="N67" s="27"/>
    </row>
    <row r="68" spans="1:14" x14ac:dyDescent="0.35">
      <c r="A68" s="42"/>
      <c r="B68" s="24"/>
      <c r="C68" s="11"/>
      <c r="D68" s="11"/>
      <c r="E68" s="11"/>
      <c r="F68" s="11"/>
      <c r="G68" s="41"/>
      <c r="H68" s="41"/>
      <c r="I68" s="41"/>
      <c r="J68" s="11"/>
      <c r="K68" s="11"/>
      <c r="L68" s="41"/>
      <c r="M68" s="41"/>
      <c r="N68" s="41"/>
    </row>
    <row r="69" spans="1:14" ht="15.5" x14ac:dyDescent="0.45">
      <c r="A69" s="35"/>
      <c r="B69" s="36" t="s">
        <v>33</v>
      </c>
      <c r="C69" s="11"/>
      <c r="D69" s="11"/>
      <c r="E69" s="11"/>
      <c r="F69" s="44"/>
      <c r="G69" s="45">
        <f>SUM(G64:G67)</f>
        <v>58305479.089999996</v>
      </c>
      <c r="H69" s="45"/>
      <c r="I69" s="45">
        <f>SUM(I64:I67)</f>
        <v>64053032.990000002</v>
      </c>
      <c r="J69" s="11"/>
      <c r="K69" s="11"/>
      <c r="L69" s="45">
        <f>SUM(L64:L67)</f>
        <v>71985801.680000007</v>
      </c>
      <c r="M69" s="45"/>
      <c r="N69" s="45"/>
    </row>
    <row r="70" spans="1:14" x14ac:dyDescent="0.35">
      <c r="A70" s="35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x14ac:dyDescent="0.35">
      <c r="A71" s="2"/>
      <c r="B71" s="24" t="s">
        <v>34</v>
      </c>
      <c r="C71" s="11"/>
      <c r="D71" s="11"/>
      <c r="E71" s="11"/>
      <c r="F71" s="11"/>
      <c r="G71" s="27">
        <v>-1549209.86</v>
      </c>
      <c r="H71" s="27"/>
      <c r="I71" s="27">
        <v>-1549209.86</v>
      </c>
      <c r="J71" s="11"/>
      <c r="K71" s="11"/>
      <c r="L71" s="27">
        <f t="shared" ref="L71:L75" si="13">I71</f>
        <v>-1549209.86</v>
      </c>
      <c r="M71" s="27"/>
      <c r="N71" s="27"/>
    </row>
    <row r="72" spans="1:14" x14ac:dyDescent="0.35">
      <c r="A72" s="2"/>
      <c r="B72" s="24" t="s">
        <v>35</v>
      </c>
      <c r="C72" s="11"/>
      <c r="D72" s="11"/>
      <c r="E72" s="11"/>
      <c r="F72" s="11"/>
      <c r="G72" s="27">
        <v>0</v>
      </c>
      <c r="H72" s="27"/>
      <c r="I72" s="27">
        <v>0</v>
      </c>
      <c r="J72" s="11"/>
      <c r="K72" s="11"/>
      <c r="L72" s="27">
        <f t="shared" si="13"/>
        <v>0</v>
      </c>
      <c r="M72" s="27"/>
      <c r="N72" s="27"/>
    </row>
    <row r="73" spans="1:14" x14ac:dyDescent="0.35">
      <c r="A73" s="2"/>
      <c r="B73" s="24" t="s">
        <v>36</v>
      </c>
      <c r="C73" s="11"/>
      <c r="D73" s="11"/>
      <c r="E73" s="11"/>
      <c r="F73" s="11"/>
      <c r="G73" s="27">
        <v>1506649.58</v>
      </c>
      <c r="H73" s="27"/>
      <c r="I73" s="27">
        <v>964996.36</v>
      </c>
      <c r="J73" s="11"/>
      <c r="K73" s="11"/>
      <c r="L73" s="27">
        <f t="shared" si="13"/>
        <v>964996.36</v>
      </c>
      <c r="M73" s="27"/>
      <c r="N73" s="27"/>
    </row>
    <row r="74" spans="1:14" x14ac:dyDescent="0.35">
      <c r="A74" s="2"/>
      <c r="B74" s="24" t="s">
        <v>37</v>
      </c>
      <c r="C74" s="11"/>
      <c r="D74" s="11"/>
      <c r="E74" s="11"/>
      <c r="F74" s="11"/>
      <c r="G74" s="27">
        <v>-81458.759999999995</v>
      </c>
      <c r="H74" s="27"/>
      <c r="I74" s="27">
        <v>-81458.759999999995</v>
      </c>
      <c r="J74" s="11"/>
      <c r="K74" s="11"/>
      <c r="L74" s="27">
        <f t="shared" si="13"/>
        <v>-81458.759999999995</v>
      </c>
      <c r="M74" s="27"/>
      <c r="N74" s="27"/>
    </row>
    <row r="75" spans="1:14" x14ac:dyDescent="0.35">
      <c r="A75" s="35"/>
      <c r="B75" s="11" t="s">
        <v>38</v>
      </c>
      <c r="C75" s="11"/>
      <c r="D75" s="11"/>
      <c r="E75" s="11"/>
      <c r="F75" s="11"/>
      <c r="G75" s="27">
        <v>6999968.1400000006</v>
      </c>
      <c r="H75" s="27"/>
      <c r="I75" s="27">
        <v>1560233.86</v>
      </c>
      <c r="J75" s="11"/>
      <c r="K75" s="11"/>
      <c r="L75" s="27">
        <f t="shared" si="13"/>
        <v>1560233.86</v>
      </c>
      <c r="M75" s="27"/>
      <c r="N75" s="27"/>
    </row>
    <row r="76" spans="1:14" x14ac:dyDescent="0.35">
      <c r="A76" s="35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1:14" ht="15.5" x14ac:dyDescent="0.45">
      <c r="A77" s="2"/>
      <c r="B77" s="36" t="s">
        <v>39</v>
      </c>
      <c r="C77" s="11"/>
      <c r="D77" s="11"/>
      <c r="E77" s="11"/>
      <c r="F77" s="11"/>
      <c r="G77" s="45">
        <f>SUM(G69:G75)</f>
        <v>65181428.189999998</v>
      </c>
      <c r="H77" s="45"/>
      <c r="I77" s="45">
        <f>SUM(I69:I75)</f>
        <v>64947594.590000004</v>
      </c>
      <c r="J77" s="11"/>
      <c r="K77" s="11"/>
      <c r="L77" s="45">
        <f>SUM(L69:L75)</f>
        <v>72880363.280000001</v>
      </c>
      <c r="M77" s="45">
        <v>72871800.50999999</v>
      </c>
      <c r="N77" s="45"/>
    </row>
    <row r="78" spans="1:14" x14ac:dyDescent="0.35">
      <c r="A78" s="35"/>
      <c r="B78" s="11"/>
      <c r="C78" s="11"/>
      <c r="D78" s="11"/>
      <c r="E78" s="11"/>
      <c r="F78" s="11"/>
      <c r="G78" s="41"/>
      <c r="H78" s="41"/>
      <c r="I78" s="41"/>
      <c r="J78" s="11"/>
      <c r="K78" s="11"/>
      <c r="L78" s="11"/>
      <c r="M78" s="11"/>
      <c r="N78" s="11"/>
    </row>
    <row r="79" spans="1:14" x14ac:dyDescent="0.35">
      <c r="A79" s="35"/>
      <c r="B79" s="39" t="s">
        <v>40</v>
      </c>
      <c r="C79" s="11"/>
      <c r="D79" s="11"/>
      <c r="E79" s="11"/>
      <c r="F79" s="11"/>
      <c r="G79" s="11"/>
      <c r="H79" s="11"/>
      <c r="I79" s="11"/>
      <c r="J79" s="11"/>
      <c r="K79" s="11"/>
      <c r="L79" s="37">
        <f>L77-G77</f>
        <v>7698935.0900000036</v>
      </c>
      <c r="M79" s="37"/>
      <c r="N79" s="37"/>
    </row>
    <row r="80" spans="1:14" x14ac:dyDescent="0.35">
      <c r="A80" s="35"/>
      <c r="B80" s="11" t="s">
        <v>41</v>
      </c>
      <c r="C80" s="11"/>
      <c r="D80" s="1"/>
      <c r="E80" s="11"/>
      <c r="F80" s="11"/>
      <c r="G80" s="11"/>
      <c r="H80" s="11"/>
      <c r="I80" s="11"/>
      <c r="J80" s="11"/>
      <c r="K80" s="11"/>
      <c r="L80" s="46">
        <f>L79/G77</f>
        <v>0.11811547098290121</v>
      </c>
      <c r="M80" s="46"/>
      <c r="N80" s="46"/>
    </row>
    <row r="84" spans="7:15" x14ac:dyDescent="0.35">
      <c r="G84" t="s">
        <v>65</v>
      </c>
      <c r="H84">
        <v>138482989.74000001</v>
      </c>
      <c r="I84">
        <v>154844571.17999998</v>
      </c>
      <c r="K84" s="79">
        <v>16361581.439999968</v>
      </c>
      <c r="L84">
        <v>0.11814867277720262</v>
      </c>
      <c r="O84" s="83">
        <f>L38</f>
        <v>16331566.579999983</v>
      </c>
    </row>
    <row r="85" spans="7:15" x14ac:dyDescent="0.35">
      <c r="G85" t="s">
        <v>66</v>
      </c>
      <c r="H85">
        <v>65181428.189999998</v>
      </c>
      <c r="I85">
        <v>72871800.50999999</v>
      </c>
      <c r="K85" s="79">
        <v>7690372.3199999928</v>
      </c>
      <c r="L85">
        <v>0.11798410273526093</v>
      </c>
      <c r="O85" s="83">
        <f>L79</f>
        <v>7698935.0900000036</v>
      </c>
    </row>
  </sheetData>
  <mergeCells count="5">
    <mergeCell ref="F1:G1"/>
    <mergeCell ref="H1:I1"/>
    <mergeCell ref="H44:I44"/>
    <mergeCell ref="F45:G45"/>
    <mergeCell ref="H45:I4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076D-C9EE-4675-84CD-A61704285772}">
  <dimension ref="A1:Q124"/>
  <sheetViews>
    <sheetView topLeftCell="G63" workbookViewId="0">
      <selection activeCell="L77" sqref="L77"/>
    </sheetView>
  </sheetViews>
  <sheetFormatPr defaultRowHeight="14.5" x14ac:dyDescent="0.35"/>
  <cols>
    <col min="2" max="2" width="51.453125" customWidth="1"/>
    <col min="3" max="3" width="20.54296875" customWidth="1"/>
    <col min="4" max="4" width="16.26953125" customWidth="1"/>
    <col min="5" max="5" width="13.81640625" customWidth="1"/>
    <col min="6" max="8" width="16.7265625" customWidth="1"/>
    <col min="9" max="9" width="14.1796875" customWidth="1"/>
    <col min="10" max="10" width="18.26953125" bestFit="1" customWidth="1"/>
    <col min="11" max="11" width="3.54296875" customWidth="1"/>
    <col min="12" max="12" width="12.54296875" customWidth="1"/>
    <col min="13" max="13" width="18.54296875" bestFit="1" customWidth="1"/>
    <col min="14" max="14" width="14.453125" customWidth="1"/>
    <col min="15" max="15" width="15" customWidth="1"/>
    <col min="16" max="16" width="13.08984375" customWidth="1"/>
    <col min="17" max="17" width="16.08984375" customWidth="1"/>
  </cols>
  <sheetData>
    <row r="1" spans="1:16" x14ac:dyDescent="0.35">
      <c r="A1" s="1"/>
      <c r="B1" s="11"/>
      <c r="C1" s="11"/>
      <c r="D1" s="11"/>
      <c r="E1" s="11"/>
      <c r="F1" s="11"/>
      <c r="G1" s="111" t="s">
        <v>0</v>
      </c>
      <c r="H1" s="111"/>
      <c r="I1" s="111" t="s">
        <v>1</v>
      </c>
      <c r="J1" s="111"/>
      <c r="K1" s="11"/>
      <c r="L1" s="11"/>
      <c r="M1" s="11"/>
    </row>
    <row r="2" spans="1:16" x14ac:dyDescent="0.35">
      <c r="A2" s="21"/>
      <c r="B2" s="7"/>
      <c r="C2" s="7"/>
      <c r="D2" s="7"/>
      <c r="E2" s="7"/>
      <c r="F2" s="12"/>
      <c r="G2" s="10" t="s">
        <v>0</v>
      </c>
      <c r="H2" s="12" t="s">
        <v>2</v>
      </c>
      <c r="I2" s="10"/>
      <c r="J2" s="11"/>
      <c r="K2" s="56"/>
      <c r="L2" s="12"/>
      <c r="M2" s="12" t="s">
        <v>2</v>
      </c>
    </row>
    <row r="3" spans="1:16" x14ac:dyDescent="0.35">
      <c r="A3" s="21"/>
      <c r="B3" s="11"/>
      <c r="C3" s="11"/>
      <c r="D3" s="12" t="s">
        <v>3</v>
      </c>
      <c r="E3" s="12" t="s">
        <v>4</v>
      </c>
      <c r="F3" s="12" t="s">
        <v>5</v>
      </c>
      <c r="G3" s="13" t="s">
        <v>6</v>
      </c>
      <c r="H3" s="12" t="s">
        <v>7</v>
      </c>
      <c r="I3" s="13" t="s">
        <v>6</v>
      </c>
      <c r="J3" s="12" t="s">
        <v>8</v>
      </c>
      <c r="K3" s="56"/>
      <c r="L3" s="12" t="s">
        <v>9</v>
      </c>
      <c r="M3" s="12" t="s">
        <v>7</v>
      </c>
    </row>
    <row r="4" spans="1:16" x14ac:dyDescent="0.35">
      <c r="A4" s="52"/>
      <c r="B4" s="16"/>
      <c r="C4" s="16"/>
      <c r="D4" s="19"/>
      <c r="E4" s="19" t="s">
        <v>10</v>
      </c>
      <c r="F4" s="19" t="s">
        <v>11</v>
      </c>
      <c r="G4" s="20" t="s">
        <v>12</v>
      </c>
      <c r="H4" s="19" t="s">
        <v>0</v>
      </c>
      <c r="I4" s="20" t="s">
        <v>12</v>
      </c>
      <c r="J4" s="19" t="s">
        <v>13</v>
      </c>
      <c r="K4" s="57"/>
      <c r="L4" s="19" t="s">
        <v>14</v>
      </c>
      <c r="M4" s="19" t="s">
        <v>15</v>
      </c>
    </row>
    <row r="5" spans="1:16" x14ac:dyDescent="0.3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6" x14ac:dyDescent="0.35">
      <c r="A6" s="22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6" x14ac:dyDescent="0.35">
      <c r="A7" s="35"/>
      <c r="B7" s="24" t="s">
        <v>17</v>
      </c>
      <c r="C7" s="24"/>
      <c r="D7" s="25">
        <v>93271.293103448304</v>
      </c>
      <c r="E7" s="11"/>
      <c r="F7" s="11"/>
      <c r="G7" s="58">
        <v>10.84</v>
      </c>
      <c r="H7" s="11">
        <v>1011060.8172413796</v>
      </c>
      <c r="I7" s="58">
        <v>10.84</v>
      </c>
      <c r="J7" s="27">
        <f>ROUND(D7*I7,2)</f>
        <v>1011060.82</v>
      </c>
      <c r="K7" s="11"/>
      <c r="L7" s="29">
        <v>10.84</v>
      </c>
      <c r="M7" s="27">
        <f>ROUND(L7*D7,2)</f>
        <v>1011060.82</v>
      </c>
    </row>
    <row r="8" spans="1:16" x14ac:dyDescent="0.35">
      <c r="A8" s="35"/>
      <c r="B8" s="11" t="s">
        <v>18</v>
      </c>
      <c r="C8" s="11"/>
      <c r="D8" s="11"/>
      <c r="E8" s="11"/>
      <c r="F8" s="25">
        <v>3951918370.8715663</v>
      </c>
      <c r="G8" s="59">
        <v>2.5729999999999999E-2</v>
      </c>
      <c r="H8" s="25">
        <v>101682859.6825254</v>
      </c>
      <c r="I8" s="59">
        <v>2.5729999999999999E-2</v>
      </c>
      <c r="J8" s="27">
        <f>ROUND(F8*I8,2)</f>
        <v>101682859.68000001</v>
      </c>
      <c r="K8" s="11"/>
      <c r="L8" s="126">
        <f>I8</f>
        <v>2.5729999999999999E-2</v>
      </c>
      <c r="M8" s="114">
        <f>ROUND(L8*F8,2)</f>
        <v>101682859.68000001</v>
      </c>
      <c r="O8" s="83">
        <v>123616006.64</v>
      </c>
      <c r="P8" s="83">
        <f>O8-M8</f>
        <v>21933146.959999993</v>
      </c>
    </row>
    <row r="9" spans="1:16" x14ac:dyDescent="0.35">
      <c r="A9" s="2"/>
      <c r="B9" s="11" t="s">
        <v>19</v>
      </c>
      <c r="C9" s="11"/>
      <c r="D9" s="11"/>
      <c r="E9" s="25">
        <v>10620000</v>
      </c>
      <c r="F9" s="11"/>
      <c r="G9" s="58">
        <v>2.0299999999999998</v>
      </c>
      <c r="H9" s="11">
        <v>21558599.999999996</v>
      </c>
      <c r="I9" s="58">
        <v>2.0299999999999998</v>
      </c>
      <c r="J9" s="27">
        <f>ROUND(I9*E9,2)</f>
        <v>21558600</v>
      </c>
      <c r="K9" s="11"/>
      <c r="L9" s="29">
        <v>2.79</v>
      </c>
      <c r="M9" s="27">
        <f>ROUND(E9*L9,2)</f>
        <v>29629800</v>
      </c>
    </row>
    <row r="10" spans="1:16" x14ac:dyDescent="0.35">
      <c r="A10" s="2"/>
      <c r="B10" s="11" t="s">
        <v>20</v>
      </c>
      <c r="C10" s="11"/>
      <c r="D10" s="11"/>
      <c r="E10" s="25">
        <v>8647331.7645277325</v>
      </c>
      <c r="F10" s="11"/>
      <c r="G10" s="58">
        <v>6.84</v>
      </c>
      <c r="H10" s="11">
        <v>59147749.269369692</v>
      </c>
      <c r="I10" s="58">
        <v>6.84</v>
      </c>
      <c r="J10" s="27">
        <f>ROUND(I10*E10,2)</f>
        <v>59147749.270000003</v>
      </c>
      <c r="K10" s="11"/>
      <c r="L10" s="113">
        <f>ROUND(P10*O$13,2)</f>
        <v>7.86</v>
      </c>
      <c r="M10" s="114">
        <f>ROUND(E10*L10,2)</f>
        <v>67968027.670000002</v>
      </c>
      <c r="P10" s="127">
        <v>6.71</v>
      </c>
    </row>
    <row r="11" spans="1:16" x14ac:dyDescent="0.35">
      <c r="A11" s="2"/>
      <c r="B11" s="11" t="s">
        <v>21</v>
      </c>
      <c r="C11" s="11"/>
      <c r="D11" s="11"/>
      <c r="E11" s="25">
        <v>8522176.4170680679</v>
      </c>
      <c r="F11" s="11"/>
      <c r="G11" s="58">
        <v>8.52</v>
      </c>
      <c r="H11" s="11">
        <v>72608943.073419929</v>
      </c>
      <c r="I11" s="58">
        <v>8.52</v>
      </c>
      <c r="J11" s="27">
        <f>ROUND(I11*E11,2)</f>
        <v>72608943.069999993</v>
      </c>
      <c r="K11" s="11"/>
      <c r="L11" s="113">
        <f>ROUND(P11*O$13,2)</f>
        <v>9.8000000000000007</v>
      </c>
      <c r="M11" s="114">
        <f>ROUND(E11*L11,2)</f>
        <v>83517328.890000001</v>
      </c>
      <c r="O11" s="83">
        <f>129268990.99</f>
        <v>129268990.98999999</v>
      </c>
      <c r="P11" s="127">
        <v>8.36</v>
      </c>
    </row>
    <row r="12" spans="1:16" x14ac:dyDescent="0.35">
      <c r="A12" s="2"/>
      <c r="B12" s="11" t="s">
        <v>22</v>
      </c>
      <c r="C12" s="11"/>
      <c r="D12" s="11"/>
      <c r="E12" s="25">
        <v>128239.32</v>
      </c>
      <c r="F12" s="11"/>
      <c r="G12" s="55">
        <v>0.99</v>
      </c>
      <c r="H12" s="11">
        <v>126956.9268</v>
      </c>
      <c r="I12" s="55">
        <v>0.99</v>
      </c>
      <c r="J12" s="27">
        <v>126956.92680000002</v>
      </c>
      <c r="K12" s="11"/>
      <c r="L12" s="29">
        <v>0.92</v>
      </c>
      <c r="M12" s="27">
        <f>ROUND(E12*L12,2)</f>
        <v>117980.17</v>
      </c>
      <c r="O12" s="83">
        <f>O11+P8</f>
        <v>151202137.94999999</v>
      </c>
    </row>
    <row r="13" spans="1:16" x14ac:dyDescent="0.35">
      <c r="A13" s="61"/>
      <c r="B13" s="62"/>
      <c r="C13" s="62"/>
      <c r="D13" s="63"/>
      <c r="E13" s="63"/>
      <c r="F13" s="64"/>
      <c r="G13" s="64"/>
      <c r="H13" s="64"/>
      <c r="I13" s="65"/>
      <c r="J13" s="66"/>
      <c r="K13" s="64"/>
      <c r="L13" s="65"/>
      <c r="M13" s="66"/>
      <c r="O13">
        <v>1.17211</v>
      </c>
    </row>
    <row r="14" spans="1:16" x14ac:dyDescent="0.35">
      <c r="A14" s="61"/>
      <c r="B14" s="11" t="s">
        <v>23</v>
      </c>
      <c r="C14" s="11"/>
      <c r="D14" s="11"/>
      <c r="E14" s="11"/>
      <c r="F14" s="11">
        <v>0</v>
      </c>
      <c r="G14" s="59">
        <v>2.5729999999999999E-2</v>
      </c>
      <c r="H14" s="11">
        <v>0</v>
      </c>
      <c r="I14" s="59">
        <v>2.5729999999999999E-2</v>
      </c>
      <c r="J14" s="27">
        <f>I14*F14</f>
        <v>0</v>
      </c>
      <c r="K14" s="11"/>
      <c r="L14" s="31">
        <v>3.1279999999999995E-2</v>
      </c>
      <c r="M14" s="27">
        <f>F14*L14</f>
        <v>0</v>
      </c>
      <c r="O14" s="83"/>
    </row>
    <row r="15" spans="1:16" x14ac:dyDescent="0.35">
      <c r="A15" s="61"/>
      <c r="B15" s="11" t="s">
        <v>46</v>
      </c>
      <c r="C15" s="11"/>
      <c r="D15" s="11"/>
      <c r="E15" s="11"/>
      <c r="F15" s="11">
        <v>0</v>
      </c>
      <c r="G15" s="59">
        <v>2.1729999999999999E-2</v>
      </c>
      <c r="H15" s="11">
        <v>0</v>
      </c>
      <c r="I15" s="59">
        <v>2.1729999999999999E-2</v>
      </c>
      <c r="J15" s="27">
        <f>I15*F15</f>
        <v>0</v>
      </c>
      <c r="K15" s="11"/>
      <c r="L15" s="31">
        <v>2.1729999999999999E-2</v>
      </c>
      <c r="M15" s="27">
        <f>F15*L15</f>
        <v>0</v>
      </c>
      <c r="O15" s="83"/>
    </row>
    <row r="16" spans="1:16" x14ac:dyDescent="0.35">
      <c r="A16" s="2"/>
      <c r="B16" s="24" t="s">
        <v>25</v>
      </c>
      <c r="C16" s="11"/>
      <c r="D16" s="34"/>
      <c r="E16" s="34"/>
      <c r="F16" s="11"/>
      <c r="G16" s="11"/>
      <c r="H16" s="11">
        <v>-291322.33619999973</v>
      </c>
      <c r="I16" s="55"/>
      <c r="J16" s="27">
        <f>H16</f>
        <v>-291322.33619999973</v>
      </c>
      <c r="K16" s="11"/>
      <c r="L16" s="55"/>
      <c r="M16" s="27">
        <f>J16*L9/I9</f>
        <v>-400388.82659999968</v>
      </c>
    </row>
    <row r="17" spans="1:17" x14ac:dyDescent="0.35">
      <c r="A17" s="2"/>
      <c r="B17" s="24" t="s">
        <v>26</v>
      </c>
      <c r="C17" s="67"/>
      <c r="D17" s="34"/>
      <c r="E17" s="34"/>
      <c r="F17" s="11"/>
      <c r="G17" s="11"/>
      <c r="H17" s="11">
        <v>-880999.45559999975</v>
      </c>
      <c r="I17" s="55"/>
      <c r="J17" s="27">
        <f>H17</f>
        <v>-880999.45559999975</v>
      </c>
      <c r="K17" s="11"/>
      <c r="L17" s="55"/>
      <c r="M17" s="114">
        <f>J17*L10/I10</f>
        <v>-1012376.5673999997</v>
      </c>
      <c r="Q17" s="83">
        <v>-864255.31389999972</v>
      </c>
    </row>
    <row r="18" spans="1:17" ht="16" x14ac:dyDescent="0.5">
      <c r="A18" s="2"/>
      <c r="B18" s="24" t="s">
        <v>27</v>
      </c>
      <c r="C18" s="67"/>
      <c r="D18" s="34"/>
      <c r="E18" s="34"/>
      <c r="F18" s="11"/>
      <c r="G18" s="11"/>
      <c r="H18" s="11">
        <v>-1090722.0219999966</v>
      </c>
      <c r="I18" s="55"/>
      <c r="J18" s="27">
        <f>H18</f>
        <v>-1090722.0219999966</v>
      </c>
      <c r="K18" s="11"/>
      <c r="L18" s="55"/>
      <c r="M18" s="114">
        <f>J18*L11/I11</f>
        <v>-1254586.3633333296</v>
      </c>
      <c r="Q18" s="128">
        <v>-1070238.9793333302</v>
      </c>
    </row>
    <row r="19" spans="1:17" x14ac:dyDescent="0.35">
      <c r="A19" s="61"/>
      <c r="B19" s="62"/>
      <c r="C19" s="62"/>
      <c r="D19" s="63"/>
      <c r="E19" s="63"/>
      <c r="F19" s="64"/>
      <c r="G19" s="64"/>
      <c r="H19" s="64"/>
      <c r="I19" s="65"/>
      <c r="J19" s="66"/>
      <c r="K19" s="64"/>
      <c r="L19" s="65"/>
      <c r="M19" s="66"/>
      <c r="Q19" s="83">
        <f>SUM(Q17:Q18)</f>
        <v>-1934494.2932333299</v>
      </c>
    </row>
    <row r="20" spans="1:17" x14ac:dyDescent="0.35">
      <c r="A20" s="35"/>
      <c r="B20" s="39" t="s">
        <v>28</v>
      </c>
      <c r="C20" s="39"/>
      <c r="D20" s="11"/>
      <c r="E20" s="11"/>
      <c r="F20" s="68"/>
      <c r="G20" s="68"/>
      <c r="H20" s="37">
        <v>253873125.95555645</v>
      </c>
      <c r="I20" s="11"/>
      <c r="J20" s="37">
        <f>SUM(J7:J19)</f>
        <v>253873125.95300004</v>
      </c>
      <c r="K20" s="11"/>
      <c r="L20" s="11"/>
      <c r="M20" s="37">
        <f>SUM(M7:M19)</f>
        <v>281259705.47266668</v>
      </c>
      <c r="O20" s="129">
        <v>281308955.50016659</v>
      </c>
      <c r="P20" s="130">
        <f>O20-M20</f>
        <v>49250.027499914169</v>
      </c>
    </row>
    <row r="21" spans="1:17" x14ac:dyDescent="0.35">
      <c r="A21" s="35"/>
      <c r="B21" s="11" t="s">
        <v>29</v>
      </c>
      <c r="C21" s="11"/>
      <c r="D21" s="11"/>
      <c r="E21" s="11"/>
      <c r="F21" s="68"/>
      <c r="G21" s="68"/>
      <c r="H21" s="69">
        <v>1</v>
      </c>
      <c r="I21" s="11"/>
      <c r="J21" s="69">
        <v>1</v>
      </c>
      <c r="K21" s="11"/>
      <c r="L21" s="11"/>
      <c r="M21" s="69">
        <v>1</v>
      </c>
    </row>
    <row r="22" spans="1:17" x14ac:dyDescent="0.35">
      <c r="A22" s="35"/>
      <c r="B22" s="39" t="s">
        <v>30</v>
      </c>
      <c r="C22" s="39"/>
      <c r="D22" s="11"/>
      <c r="E22" s="11"/>
      <c r="F22" s="68"/>
      <c r="G22" s="68"/>
      <c r="H22" s="37">
        <v>253873125.96000001</v>
      </c>
      <c r="I22" s="11"/>
      <c r="J22" s="37">
        <f>+ROUND(J20/J21,2)</f>
        <v>253873125.94999999</v>
      </c>
      <c r="K22" s="11"/>
      <c r="L22" s="11"/>
      <c r="M22" s="37">
        <f>+ROUND(M20/M21,2)</f>
        <v>281259705.47000003</v>
      </c>
    </row>
    <row r="23" spans="1:17" x14ac:dyDescent="0.35">
      <c r="A23" s="35"/>
      <c r="B23" s="11"/>
      <c r="C23" s="11"/>
      <c r="D23" s="11"/>
      <c r="E23" s="11"/>
      <c r="F23" s="40"/>
      <c r="G23" s="40"/>
      <c r="H23" s="41"/>
      <c r="I23" s="11"/>
      <c r="J23" s="41"/>
      <c r="K23" s="11"/>
      <c r="L23" s="11"/>
      <c r="M23" s="41"/>
    </row>
    <row r="24" spans="1:17" x14ac:dyDescent="0.35">
      <c r="A24" s="42"/>
      <c r="B24" s="11" t="s">
        <v>31</v>
      </c>
      <c r="C24" s="11"/>
      <c r="D24" s="11"/>
      <c r="E24" s="11"/>
      <c r="F24" s="11"/>
      <c r="G24" s="11"/>
      <c r="H24" s="27">
        <v>-22320360.640000001</v>
      </c>
      <c r="I24" s="11"/>
      <c r="J24" s="27">
        <v>-3948986.88</v>
      </c>
      <c r="K24" s="11"/>
      <c r="L24" s="11"/>
      <c r="M24" s="27">
        <v>-3948986.88</v>
      </c>
    </row>
    <row r="25" spans="1:17" x14ac:dyDescent="0.35">
      <c r="A25" s="42"/>
      <c r="B25" s="11" t="s">
        <v>32</v>
      </c>
      <c r="C25" s="11"/>
      <c r="D25" s="11"/>
      <c r="E25" s="11"/>
      <c r="F25" s="11"/>
      <c r="G25" s="11"/>
      <c r="H25" s="27"/>
      <c r="I25" s="11"/>
      <c r="J25" s="27">
        <f>H31-J31</f>
        <v>493746.78000000026</v>
      </c>
      <c r="K25" s="11"/>
      <c r="L25" s="11"/>
      <c r="M25" s="27"/>
    </row>
    <row r="26" spans="1:17" x14ac:dyDescent="0.35">
      <c r="A26" s="42"/>
      <c r="B26" s="70"/>
      <c r="C26" s="70"/>
      <c r="D26" s="11"/>
      <c r="E26" s="11"/>
      <c r="F26" s="11"/>
      <c r="G26" s="11"/>
      <c r="H26" s="33"/>
      <c r="I26" s="11"/>
      <c r="J26" s="33"/>
      <c r="K26" s="11"/>
      <c r="L26" s="11"/>
      <c r="M26" s="33"/>
    </row>
    <row r="27" spans="1:17" ht="15.5" x14ac:dyDescent="0.45">
      <c r="A27" s="2"/>
      <c r="B27" s="36" t="s">
        <v>33</v>
      </c>
      <c r="C27" s="36"/>
      <c r="D27" s="11"/>
      <c r="E27" s="11"/>
      <c r="F27" s="11"/>
      <c r="G27" s="11"/>
      <c r="H27" s="71">
        <v>231552765.31999999</v>
      </c>
      <c r="I27" s="11"/>
      <c r="J27" s="71">
        <f>SUM(J22:J25)</f>
        <v>250417885.84999999</v>
      </c>
      <c r="K27" s="11"/>
      <c r="L27" s="11"/>
      <c r="M27" s="71">
        <f>SUM(M22:M25)</f>
        <v>277310718.59000003</v>
      </c>
    </row>
    <row r="28" spans="1:17" x14ac:dyDescent="0.35">
      <c r="A28" s="35"/>
      <c r="B28" s="72"/>
      <c r="C28" s="72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7" x14ac:dyDescent="0.35">
      <c r="A29" s="35"/>
      <c r="B29" s="1" t="s">
        <v>34</v>
      </c>
      <c r="C29" s="1"/>
      <c r="D29" s="11"/>
      <c r="E29" s="11"/>
      <c r="F29" s="11"/>
      <c r="G29" s="11"/>
      <c r="H29" s="27">
        <v>-5498804.8099999996</v>
      </c>
      <c r="I29" s="11"/>
      <c r="J29" s="27">
        <v>-5498804.8099999996</v>
      </c>
      <c r="K29" s="11"/>
      <c r="L29" s="11"/>
      <c r="M29" s="27">
        <f>J29</f>
        <v>-5498804.8099999996</v>
      </c>
    </row>
    <row r="30" spans="1:17" x14ac:dyDescent="0.35">
      <c r="A30" s="35"/>
      <c r="B30" s="1" t="s">
        <v>35</v>
      </c>
      <c r="C30" s="1"/>
      <c r="D30" s="11"/>
      <c r="E30" s="11"/>
      <c r="F30" s="11"/>
      <c r="G30" s="11"/>
      <c r="H30" s="27">
        <v>0</v>
      </c>
      <c r="I30" s="11"/>
      <c r="J30" s="27">
        <v>0</v>
      </c>
      <c r="K30" s="11"/>
      <c r="L30" s="11"/>
      <c r="M30" s="27">
        <f>J30</f>
        <v>0</v>
      </c>
    </row>
    <row r="31" spans="1:17" x14ac:dyDescent="0.35">
      <c r="A31" s="35"/>
      <c r="B31" s="1" t="s">
        <v>36</v>
      </c>
      <c r="C31" s="1"/>
      <c r="D31" s="11"/>
      <c r="E31" s="11"/>
      <c r="F31" s="11"/>
      <c r="G31" s="11"/>
      <c r="H31" s="27">
        <v>3900170.2400000002</v>
      </c>
      <c r="I31" s="11"/>
      <c r="J31" s="27">
        <v>3406423.46</v>
      </c>
      <c r="K31" s="11"/>
      <c r="L31" s="11"/>
      <c r="M31" s="27">
        <f>J31</f>
        <v>3406423.46</v>
      </c>
    </row>
    <row r="32" spans="1:17" x14ac:dyDescent="0.35">
      <c r="A32" s="35"/>
      <c r="B32" s="24" t="s">
        <v>37</v>
      </c>
      <c r="C32" s="24"/>
      <c r="D32" s="11"/>
      <c r="E32" s="11"/>
      <c r="F32" s="11"/>
      <c r="G32" s="11"/>
      <c r="H32" s="27">
        <v>-44934.1</v>
      </c>
      <c r="I32" s="11"/>
      <c r="J32" s="27">
        <v>-44934.1</v>
      </c>
      <c r="K32" s="11"/>
      <c r="L32" s="11"/>
      <c r="M32" s="27">
        <f>J32</f>
        <v>-44934.1</v>
      </c>
    </row>
    <row r="33" spans="1:14" x14ac:dyDescent="0.35">
      <c r="A33" s="35"/>
      <c r="B33" s="1" t="s">
        <v>38</v>
      </c>
      <c r="C33" s="1"/>
      <c r="D33" s="11"/>
      <c r="E33" s="11"/>
      <c r="F33" s="11"/>
      <c r="G33" s="11"/>
      <c r="H33" s="27">
        <v>22320360.640000001</v>
      </c>
      <c r="I33" s="11"/>
      <c r="J33" s="27">
        <v>3948986.88</v>
      </c>
      <c r="K33" s="11"/>
      <c r="L33" s="11"/>
      <c r="M33" s="27">
        <f>J33</f>
        <v>3948986.88</v>
      </c>
    </row>
    <row r="34" spans="1:14" x14ac:dyDescent="0.35">
      <c r="A34" s="35"/>
      <c r="B34" s="72"/>
      <c r="C34" s="72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4" ht="15.5" x14ac:dyDescent="0.45">
      <c r="A35" s="35"/>
      <c r="B35" s="36" t="s">
        <v>39</v>
      </c>
      <c r="C35" s="39"/>
      <c r="D35" s="11"/>
      <c r="E35" s="11"/>
      <c r="F35" s="11"/>
      <c r="G35" s="11"/>
      <c r="H35" s="71">
        <v>252229557.29000002</v>
      </c>
      <c r="I35" s="11"/>
      <c r="J35" s="71">
        <f>SUM(J27:J33)</f>
        <v>252229557.28</v>
      </c>
      <c r="K35" s="11"/>
      <c r="L35" s="11"/>
      <c r="M35" s="71">
        <f>SUM(M27:M33)</f>
        <v>279122390.01999998</v>
      </c>
      <c r="N35" s="83">
        <v>279171640.04999995</v>
      </c>
    </row>
    <row r="36" spans="1:14" x14ac:dyDescent="0.35">
      <c r="A36" s="35"/>
      <c r="B36" s="12"/>
      <c r="C36" s="12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4" x14ac:dyDescent="0.35">
      <c r="A37" s="35"/>
      <c r="B37" s="51" t="s">
        <v>40</v>
      </c>
      <c r="C37" s="51"/>
      <c r="D37" s="11"/>
      <c r="E37" s="11"/>
      <c r="F37" s="11"/>
      <c r="G37" s="11"/>
      <c r="H37" s="11"/>
      <c r="I37" s="11"/>
      <c r="J37" s="11"/>
      <c r="K37" s="11"/>
      <c r="L37" s="11"/>
      <c r="M37" s="73">
        <f>M35-J35</f>
        <v>26892832.73999998</v>
      </c>
    </row>
    <row r="38" spans="1:14" x14ac:dyDescent="0.35">
      <c r="A38" s="35"/>
      <c r="B38" s="1" t="s">
        <v>41</v>
      </c>
      <c r="C38" s="11"/>
      <c r="D38" s="1"/>
      <c r="E38" s="1"/>
      <c r="F38" s="11"/>
      <c r="G38" s="11"/>
      <c r="H38" s="11"/>
      <c r="I38" s="11"/>
      <c r="J38" s="11"/>
      <c r="K38" s="11"/>
      <c r="L38" s="11"/>
      <c r="M38" s="46">
        <f>M37/J35</f>
        <v>0.10662046522226676</v>
      </c>
    </row>
    <row r="39" spans="1:14" x14ac:dyDescent="0.35">
      <c r="A39" s="2"/>
      <c r="B39" s="1"/>
      <c r="C39" s="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4" x14ac:dyDescent="0.35">
      <c r="A40" s="48" t="s">
        <v>47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74" t="s">
        <v>48</v>
      </c>
    </row>
    <row r="41" spans="1:14" x14ac:dyDescent="0.35">
      <c r="A41" s="51" t="s">
        <v>49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74" t="s">
        <v>50</v>
      </c>
    </row>
    <row r="42" spans="1:14" x14ac:dyDescent="0.35">
      <c r="A42" s="51" t="s">
        <v>51</v>
      </c>
      <c r="B42" s="11"/>
      <c r="C42" s="11"/>
      <c r="D42" s="11"/>
      <c r="E42" s="11"/>
      <c r="F42" s="11"/>
      <c r="G42" s="110"/>
      <c r="H42" s="110"/>
      <c r="I42" s="110"/>
      <c r="J42" s="110"/>
      <c r="K42" s="11"/>
      <c r="L42" s="11"/>
      <c r="M42" s="75" t="s">
        <v>52</v>
      </c>
    </row>
    <row r="43" spans="1:14" x14ac:dyDescent="0.35">
      <c r="A43" s="1"/>
      <c r="B43" s="11"/>
      <c r="C43" s="11"/>
      <c r="D43" s="11"/>
      <c r="E43" s="11"/>
      <c r="F43" s="11"/>
      <c r="G43" s="111" t="s">
        <v>0</v>
      </c>
      <c r="H43" s="111"/>
      <c r="I43" s="111" t="s">
        <v>1</v>
      </c>
      <c r="J43" s="111"/>
      <c r="K43" s="11"/>
      <c r="L43" s="11"/>
      <c r="M43" s="11"/>
    </row>
    <row r="44" spans="1:14" x14ac:dyDescent="0.35">
      <c r="A44" s="21"/>
      <c r="B44" s="7"/>
      <c r="C44" s="7"/>
      <c r="D44" s="7"/>
      <c r="E44" s="7"/>
      <c r="F44" s="12"/>
      <c r="G44" s="10" t="s">
        <v>0</v>
      </c>
      <c r="H44" s="12" t="s">
        <v>2</v>
      </c>
      <c r="I44" s="10"/>
      <c r="J44" s="11"/>
      <c r="K44" s="56"/>
      <c r="L44" s="12"/>
      <c r="M44" s="12" t="s">
        <v>2</v>
      </c>
    </row>
    <row r="45" spans="1:14" x14ac:dyDescent="0.35">
      <c r="A45" s="21"/>
      <c r="B45" s="11"/>
      <c r="C45" s="11"/>
      <c r="D45" s="12" t="s">
        <v>3</v>
      </c>
      <c r="E45" s="12" t="s">
        <v>4</v>
      </c>
      <c r="F45" s="12" t="s">
        <v>5</v>
      </c>
      <c r="G45" s="13" t="s">
        <v>6</v>
      </c>
      <c r="H45" s="12" t="s">
        <v>7</v>
      </c>
      <c r="I45" s="13" t="s">
        <v>6</v>
      </c>
      <c r="J45" s="12" t="s">
        <v>8</v>
      </c>
      <c r="K45" s="56"/>
      <c r="L45" s="12" t="s">
        <v>9</v>
      </c>
      <c r="M45" s="12" t="s">
        <v>7</v>
      </c>
    </row>
    <row r="46" spans="1:14" x14ac:dyDescent="0.35">
      <c r="A46" s="52"/>
      <c r="B46" s="16"/>
      <c r="C46" s="16"/>
      <c r="D46" s="19"/>
      <c r="E46" s="19" t="s">
        <v>10</v>
      </c>
      <c r="F46" s="19" t="s">
        <v>11</v>
      </c>
      <c r="G46" s="20" t="s">
        <v>12</v>
      </c>
      <c r="H46" s="19" t="s">
        <v>0</v>
      </c>
      <c r="I46" s="20" t="s">
        <v>12</v>
      </c>
      <c r="J46" s="19" t="s">
        <v>13</v>
      </c>
      <c r="K46" s="57"/>
      <c r="L46" s="19" t="s">
        <v>14</v>
      </c>
      <c r="M46" s="19" t="s">
        <v>15</v>
      </c>
    </row>
    <row r="47" spans="1:14" x14ac:dyDescent="0.3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4" x14ac:dyDescent="0.35">
      <c r="A48" s="22" t="s">
        <v>45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6" x14ac:dyDescent="0.35">
      <c r="A49" s="35"/>
      <c r="B49" s="24" t="s">
        <v>17</v>
      </c>
      <c r="C49" s="24"/>
      <c r="D49" s="25">
        <v>7300</v>
      </c>
      <c r="E49" s="11"/>
      <c r="F49" s="11"/>
      <c r="G49" s="58">
        <v>49.28</v>
      </c>
      <c r="H49" s="11">
        <v>359744</v>
      </c>
      <c r="I49" s="58">
        <v>49.28</v>
      </c>
      <c r="J49" s="27">
        <f>ROUND(D49*I49,2)</f>
        <v>359744</v>
      </c>
      <c r="K49" s="11"/>
      <c r="L49" s="29">
        <v>49.28</v>
      </c>
      <c r="M49" s="27">
        <f>ROUND(L49*D49,2)</f>
        <v>359744</v>
      </c>
    </row>
    <row r="50" spans="1:16" x14ac:dyDescent="0.35">
      <c r="A50" s="35"/>
      <c r="B50" s="11" t="s">
        <v>18</v>
      </c>
      <c r="C50" s="11"/>
      <c r="D50" s="11"/>
      <c r="E50" s="11"/>
      <c r="F50" s="25">
        <v>1404629846.8926115</v>
      </c>
      <c r="G50" s="59">
        <v>2.513E-2</v>
      </c>
      <c r="H50" s="25">
        <v>35298348.052411325</v>
      </c>
      <c r="I50" s="59">
        <v>2.513E-2</v>
      </c>
      <c r="J50" s="27">
        <f>ROUND(F50*I50,2)</f>
        <v>35298348.049999997</v>
      </c>
      <c r="K50" s="11"/>
      <c r="L50" s="126">
        <f>I50</f>
        <v>2.513E-2</v>
      </c>
      <c r="M50" s="114">
        <f>ROUND(L50*F50,2)</f>
        <v>35298348.049999997</v>
      </c>
      <c r="O50" s="83">
        <v>43065951.109999999</v>
      </c>
      <c r="P50" s="83">
        <f>O50-M50</f>
        <v>7767603.0600000024</v>
      </c>
    </row>
    <row r="51" spans="1:16" x14ac:dyDescent="0.35">
      <c r="A51" s="2"/>
      <c r="B51" s="11" t="s">
        <v>19</v>
      </c>
      <c r="C51" s="11"/>
      <c r="D51" s="11"/>
      <c r="E51" s="25">
        <v>3201299.6827141526</v>
      </c>
      <c r="F51" s="11"/>
      <c r="G51" s="58">
        <v>1.23</v>
      </c>
      <c r="H51" s="11">
        <v>3937598.6097384077</v>
      </c>
      <c r="I51" s="58">
        <v>1.23</v>
      </c>
      <c r="J51" s="27">
        <f>ROUND(I51*E51,2)</f>
        <v>3937598.61</v>
      </c>
      <c r="K51" s="11"/>
      <c r="L51" s="29">
        <v>2.16</v>
      </c>
      <c r="M51" s="27">
        <f>ROUND(E51*L51,2)</f>
        <v>6914807.3099999996</v>
      </c>
    </row>
    <row r="52" spans="1:16" x14ac:dyDescent="0.35">
      <c r="A52" s="2"/>
      <c r="B52" s="11" t="s">
        <v>20</v>
      </c>
      <c r="C52" s="11"/>
      <c r="D52" s="11"/>
      <c r="E52" s="25">
        <v>2938239.5351052769</v>
      </c>
      <c r="F52" s="11"/>
      <c r="G52" s="58">
        <v>6.74</v>
      </c>
      <c r="H52" s="11">
        <v>19803734.466609567</v>
      </c>
      <c r="I52" s="58">
        <v>6.74</v>
      </c>
      <c r="J52" s="27">
        <f>ROUND(I52*E52,2)</f>
        <v>19803734.469999999</v>
      </c>
      <c r="K52" s="11"/>
      <c r="L52" s="113">
        <f>ROUND(P52*O$55,2)</f>
        <v>7.65</v>
      </c>
      <c r="M52" s="114">
        <f>ROUND(E52*L52,2)</f>
        <v>22477532.440000001</v>
      </c>
      <c r="P52" s="127">
        <v>6.46</v>
      </c>
    </row>
    <row r="53" spans="1:16" x14ac:dyDescent="0.35">
      <c r="A53" s="2"/>
      <c r="B53" s="11" t="s">
        <v>21</v>
      </c>
      <c r="C53" s="11"/>
      <c r="D53" s="11"/>
      <c r="E53" s="25">
        <v>2902956.1403650846</v>
      </c>
      <c r="F53" s="11"/>
      <c r="G53" s="58">
        <v>8.39</v>
      </c>
      <c r="H53" s="11">
        <v>24355802.017663062</v>
      </c>
      <c r="I53" s="58">
        <v>8.39</v>
      </c>
      <c r="J53" s="27">
        <f>ROUND(I53*E53,2)</f>
        <v>24355802.02</v>
      </c>
      <c r="K53" s="11"/>
      <c r="L53" s="113">
        <f>ROUND(P53*O$55,2)</f>
        <v>9.5299999999999994</v>
      </c>
      <c r="M53" s="114">
        <f>ROUND(E53*L53,2)</f>
        <v>27665172.02</v>
      </c>
      <c r="O53" s="83">
        <v>42320794.769999996</v>
      </c>
      <c r="P53" s="127">
        <v>8.0399999999999991</v>
      </c>
    </row>
    <row r="54" spans="1:16" x14ac:dyDescent="0.35">
      <c r="A54" s="2"/>
      <c r="B54" s="67"/>
      <c r="C54" s="67"/>
      <c r="D54" s="53"/>
      <c r="E54" s="53"/>
      <c r="F54" s="11"/>
      <c r="G54" s="11"/>
      <c r="H54" s="11"/>
      <c r="I54" s="55"/>
      <c r="J54" s="41"/>
      <c r="K54" s="11"/>
      <c r="L54" s="55"/>
      <c r="M54" s="41"/>
      <c r="O54" s="83">
        <f>O53+P50</f>
        <v>50088397.829999998</v>
      </c>
    </row>
    <row r="55" spans="1:16" x14ac:dyDescent="0.35">
      <c r="A55" s="2"/>
      <c r="B55" s="24" t="s">
        <v>25</v>
      </c>
      <c r="C55" s="11"/>
      <c r="D55" s="34"/>
      <c r="E55" s="34"/>
      <c r="F55" s="11"/>
      <c r="G55" s="11"/>
      <c r="H55" s="11">
        <v>-41507.567699999978</v>
      </c>
      <c r="I55" s="55"/>
      <c r="J55" s="27">
        <f>H55</f>
        <v>-41507.567699999978</v>
      </c>
      <c r="K55" s="11"/>
      <c r="L55" s="55"/>
      <c r="M55" s="27">
        <f>ROUND(J55*L51/I51,2)</f>
        <v>-72891.34</v>
      </c>
      <c r="O55">
        <v>1.1849686401518682</v>
      </c>
    </row>
    <row r="56" spans="1:16" x14ac:dyDescent="0.35">
      <c r="A56" s="2"/>
      <c r="B56" s="24" t="s">
        <v>26</v>
      </c>
      <c r="C56" s="67"/>
      <c r="D56" s="34"/>
      <c r="E56" s="34"/>
      <c r="F56" s="11"/>
      <c r="G56" s="11"/>
      <c r="H56" s="11">
        <v>-149753.4314</v>
      </c>
      <c r="I56" s="55"/>
      <c r="J56" s="27">
        <f>H56</f>
        <v>-149753.4314</v>
      </c>
      <c r="K56" s="11"/>
      <c r="L56" s="55"/>
      <c r="M56" s="114">
        <f>ROUND(J56*L52/I52,2)</f>
        <v>-169972.37</v>
      </c>
    </row>
    <row r="57" spans="1:16" x14ac:dyDescent="0.35">
      <c r="A57" s="2"/>
      <c r="B57" s="24" t="s">
        <v>27</v>
      </c>
      <c r="C57" s="67"/>
      <c r="D57" s="34"/>
      <c r="E57" s="34"/>
      <c r="F57" s="11"/>
      <c r="G57" s="11"/>
      <c r="H57" s="11">
        <v>-191071.17519999997</v>
      </c>
      <c r="I57" s="55"/>
      <c r="J57" s="27">
        <f>H57</f>
        <v>-191071.17519999997</v>
      </c>
      <c r="K57" s="11"/>
      <c r="L57" s="55"/>
      <c r="M57" s="114">
        <f>ROUND(J57*L53/I53,2)</f>
        <v>-217033.17</v>
      </c>
      <c r="P57" s="83">
        <v>-326632.61</v>
      </c>
    </row>
    <row r="58" spans="1:16" x14ac:dyDescent="0.35">
      <c r="A58" s="2"/>
      <c r="K58" s="11"/>
      <c r="L58" s="55"/>
      <c r="M58" s="27"/>
    </row>
    <row r="59" spans="1:16" x14ac:dyDescent="0.35">
      <c r="A59" s="2"/>
      <c r="B59" s="67"/>
      <c r="C59" s="67"/>
      <c r="D59" s="53"/>
      <c r="E59" s="53"/>
      <c r="F59" s="11"/>
      <c r="G59" s="11"/>
      <c r="H59" s="11"/>
      <c r="I59" s="55"/>
      <c r="J59" s="41"/>
      <c r="K59" s="11"/>
      <c r="L59" s="55"/>
      <c r="M59" s="41"/>
    </row>
    <row r="60" spans="1:16" x14ac:dyDescent="0.35">
      <c r="A60" s="35"/>
      <c r="B60" s="39" t="s">
        <v>28</v>
      </c>
      <c r="C60" s="39"/>
      <c r="D60" s="11"/>
      <c r="E60" s="11"/>
      <c r="F60" s="68"/>
      <c r="G60" s="68"/>
      <c r="H60" s="37">
        <v>83372894.972122356</v>
      </c>
      <c r="I60" s="11"/>
      <c r="J60" s="37">
        <f>SUM(J49:J59)</f>
        <v>83372894.975699991</v>
      </c>
      <c r="K60" s="11"/>
      <c r="L60" s="11"/>
      <c r="M60" s="37">
        <f>SUM(M49:M59)</f>
        <v>92255706.939999983</v>
      </c>
      <c r="N60" s="83">
        <v>92261773.239999995</v>
      </c>
      <c r="O60" s="83">
        <f>N60-M60</f>
        <v>6066.3000000119209</v>
      </c>
    </row>
    <row r="61" spans="1:16" x14ac:dyDescent="0.35">
      <c r="A61" s="35"/>
      <c r="B61" s="11" t="s">
        <v>29</v>
      </c>
      <c r="C61" s="11"/>
      <c r="D61" s="11"/>
      <c r="E61" s="11"/>
      <c r="F61" s="68"/>
      <c r="G61" s="68"/>
      <c r="H61" s="69">
        <v>1</v>
      </c>
      <c r="I61" s="11"/>
      <c r="J61" s="69">
        <v>1</v>
      </c>
      <c r="K61" s="11"/>
      <c r="L61" s="11"/>
      <c r="M61" s="69">
        <v>1</v>
      </c>
    </row>
    <row r="62" spans="1:16" x14ac:dyDescent="0.35">
      <c r="A62" s="35"/>
      <c r="B62" s="39" t="s">
        <v>30</v>
      </c>
      <c r="C62" s="39"/>
      <c r="D62" s="11"/>
      <c r="E62" s="11"/>
      <c r="F62" s="68"/>
      <c r="G62" s="68"/>
      <c r="H62" s="37">
        <v>83372894.969999999</v>
      </c>
      <c r="I62" s="11"/>
      <c r="J62" s="37">
        <f>+ROUND(J60/J61,2)</f>
        <v>83372894.980000004</v>
      </c>
      <c r="K62" s="11"/>
      <c r="L62" s="11"/>
      <c r="M62" s="37">
        <f>+ROUND(M60/M61,2)</f>
        <v>92255706.939999998</v>
      </c>
    </row>
    <row r="63" spans="1:16" x14ac:dyDescent="0.35">
      <c r="A63" s="35"/>
      <c r="B63" s="11"/>
      <c r="C63" s="11"/>
      <c r="D63" s="11"/>
      <c r="E63" s="11"/>
      <c r="F63" s="40"/>
      <c r="G63" s="40"/>
      <c r="H63" s="41"/>
      <c r="I63" s="11"/>
      <c r="J63" s="41"/>
      <c r="K63" s="11"/>
      <c r="L63" s="11"/>
      <c r="M63" s="11"/>
    </row>
    <row r="64" spans="1:16" x14ac:dyDescent="0.35">
      <c r="A64" s="42"/>
      <c r="B64" s="11" t="s">
        <v>31</v>
      </c>
      <c r="C64" s="11"/>
      <c r="D64" s="11"/>
      <c r="E64" s="11"/>
      <c r="F64" s="11"/>
      <c r="G64" s="11"/>
      <c r="H64" s="27">
        <v>-6892610.9100000001</v>
      </c>
      <c r="I64" s="11"/>
      <c r="J64" s="27">
        <v>-1226651.0900000001</v>
      </c>
      <c r="K64" s="11"/>
      <c r="L64" s="11"/>
      <c r="M64" s="27">
        <v>-1226651.0900000001</v>
      </c>
    </row>
    <row r="65" spans="1:14" x14ac:dyDescent="0.35">
      <c r="A65" s="42"/>
      <c r="B65" s="11" t="s">
        <v>32</v>
      </c>
      <c r="C65" s="11"/>
      <c r="D65" s="11"/>
      <c r="E65" s="11"/>
      <c r="F65" s="11"/>
      <c r="G65" s="11"/>
      <c r="H65" s="27"/>
      <c r="I65" s="11"/>
      <c r="J65" s="27">
        <f>H71-J71</f>
        <v>101736.87</v>
      </c>
      <c r="K65" s="11"/>
      <c r="L65" s="11"/>
      <c r="M65" s="27"/>
    </row>
    <row r="66" spans="1:14" x14ac:dyDescent="0.35">
      <c r="A66" s="42"/>
      <c r="B66" s="70"/>
      <c r="C66" s="70"/>
      <c r="D66" s="11"/>
      <c r="E66" s="11"/>
      <c r="F66" s="11"/>
      <c r="G66" s="11"/>
      <c r="H66" s="41"/>
      <c r="I66" s="11"/>
      <c r="J66" s="41"/>
      <c r="K66" s="11"/>
      <c r="L66" s="11"/>
      <c r="M66" s="41"/>
    </row>
    <row r="67" spans="1:14" ht="15.5" x14ac:dyDescent="0.45">
      <c r="A67" s="35"/>
      <c r="B67" s="36" t="s">
        <v>33</v>
      </c>
      <c r="C67" s="36"/>
      <c r="D67" s="11"/>
      <c r="E67" s="11"/>
      <c r="F67" s="11"/>
      <c r="G67" s="11"/>
      <c r="H67" s="71">
        <v>76480284.060000002</v>
      </c>
      <c r="I67" s="11"/>
      <c r="J67" s="71">
        <f>SUM(J62:J65)</f>
        <v>82247980.760000005</v>
      </c>
      <c r="K67" s="11"/>
      <c r="L67" s="11"/>
      <c r="M67" s="71">
        <f>SUM(M62:M65)</f>
        <v>91029055.849999994</v>
      </c>
    </row>
    <row r="68" spans="1:14" x14ac:dyDescent="0.35">
      <c r="A68" s="35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4" x14ac:dyDescent="0.35">
      <c r="A69" s="35"/>
      <c r="B69" s="1" t="s">
        <v>34</v>
      </c>
      <c r="C69" s="1"/>
      <c r="D69" s="11"/>
      <c r="E69" s="11"/>
      <c r="F69" s="11"/>
      <c r="G69" s="11"/>
      <c r="H69" s="27">
        <v>-1933946.29</v>
      </c>
      <c r="I69" s="11"/>
      <c r="J69" s="27">
        <v>-1933946.29</v>
      </c>
      <c r="K69" s="11"/>
      <c r="L69" s="11"/>
      <c r="M69" s="27">
        <f>J69</f>
        <v>-1933946.29</v>
      </c>
    </row>
    <row r="70" spans="1:14" x14ac:dyDescent="0.35">
      <c r="A70" s="35"/>
      <c r="B70" s="1" t="s">
        <v>35</v>
      </c>
      <c r="C70" s="1"/>
      <c r="D70" s="11"/>
      <c r="E70" s="11"/>
      <c r="F70" s="11"/>
      <c r="G70" s="11"/>
      <c r="H70" s="27">
        <v>0</v>
      </c>
      <c r="I70" s="11"/>
      <c r="J70" s="27">
        <v>0</v>
      </c>
      <c r="K70" s="11"/>
      <c r="L70" s="11"/>
      <c r="M70" s="27">
        <f>J70</f>
        <v>0</v>
      </c>
    </row>
    <row r="71" spans="1:14" x14ac:dyDescent="0.35">
      <c r="A71" s="35"/>
      <c r="B71" s="1" t="s">
        <v>36</v>
      </c>
      <c r="C71" s="1"/>
      <c r="D71" s="11"/>
      <c r="E71" s="11"/>
      <c r="F71" s="11"/>
      <c r="G71" s="11"/>
      <c r="H71" s="27">
        <v>817553.89</v>
      </c>
      <c r="I71" s="11"/>
      <c r="J71" s="27">
        <v>715817.02</v>
      </c>
      <c r="K71" s="11"/>
      <c r="L71" s="11"/>
      <c r="M71" s="27">
        <f>J71</f>
        <v>715817.02</v>
      </c>
    </row>
    <row r="72" spans="1:14" x14ac:dyDescent="0.35">
      <c r="A72" s="35"/>
      <c r="B72" s="24" t="s">
        <v>37</v>
      </c>
      <c r="C72" s="24"/>
      <c r="D72" s="11"/>
      <c r="E72" s="11"/>
      <c r="F72" s="11"/>
      <c r="G72" s="11"/>
      <c r="H72" s="27">
        <v>-15190.97</v>
      </c>
      <c r="I72" s="11"/>
      <c r="J72" s="27">
        <v>-15190.97</v>
      </c>
      <c r="K72" s="11"/>
      <c r="L72" s="11"/>
      <c r="M72" s="27">
        <f>J72</f>
        <v>-15190.97</v>
      </c>
    </row>
    <row r="73" spans="1:14" x14ac:dyDescent="0.35">
      <c r="A73" s="35"/>
      <c r="B73" s="1" t="s">
        <v>38</v>
      </c>
      <c r="C73" s="1"/>
      <c r="D73" s="11"/>
      <c r="E73" s="11"/>
      <c r="F73" s="11"/>
      <c r="G73" s="11"/>
      <c r="H73" s="27">
        <v>6892610.9100000001</v>
      </c>
      <c r="I73" s="11"/>
      <c r="J73" s="27">
        <v>1226651.0900000001</v>
      </c>
      <c r="K73" s="11"/>
      <c r="L73" s="11"/>
      <c r="M73" s="27">
        <f>J73</f>
        <v>1226651.0900000001</v>
      </c>
    </row>
    <row r="74" spans="1:14" x14ac:dyDescent="0.35">
      <c r="A74" s="35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4" ht="15.5" x14ac:dyDescent="0.45">
      <c r="A75" s="2"/>
      <c r="B75" s="36" t="s">
        <v>39</v>
      </c>
      <c r="C75" s="39"/>
      <c r="D75" s="11"/>
      <c r="E75" s="11"/>
      <c r="F75" s="11"/>
      <c r="G75" s="11"/>
      <c r="H75" s="71">
        <v>82241311.599999994</v>
      </c>
      <c r="I75" s="11"/>
      <c r="J75" s="71">
        <f>SUM(J67:J73)</f>
        <v>82241311.609999999</v>
      </c>
      <c r="K75" s="11"/>
      <c r="L75" s="11"/>
      <c r="M75" s="71">
        <f>SUM(M67:M73)</f>
        <v>91022386.699999988</v>
      </c>
      <c r="N75" s="83">
        <v>91028452.999999985</v>
      </c>
    </row>
    <row r="76" spans="1:14" x14ac:dyDescent="0.35">
      <c r="A76" s="35"/>
      <c r="B76" s="12"/>
      <c r="C76" s="12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4" x14ac:dyDescent="0.35">
      <c r="A77" s="35"/>
      <c r="B77" s="51" t="s">
        <v>40</v>
      </c>
      <c r="C77" s="51"/>
      <c r="D77" s="11"/>
      <c r="E77" s="11"/>
      <c r="F77" s="11"/>
      <c r="G77" s="11"/>
      <c r="H77" s="11"/>
      <c r="I77" s="11"/>
      <c r="J77" s="11"/>
      <c r="K77" s="11"/>
      <c r="L77" s="11"/>
      <c r="M77" s="73">
        <f>M75-J75</f>
        <v>8781075.0899999887</v>
      </c>
    </row>
    <row r="78" spans="1:14" x14ac:dyDescent="0.35">
      <c r="A78" s="35"/>
      <c r="B78" s="1" t="s">
        <v>41</v>
      </c>
      <c r="C78" s="1"/>
      <c r="D78" s="1"/>
      <c r="E78" s="1"/>
      <c r="F78" s="11"/>
      <c r="G78" s="11"/>
      <c r="H78" s="11"/>
      <c r="I78" s="11"/>
      <c r="J78" s="11"/>
      <c r="K78" s="11"/>
      <c r="L78" s="11"/>
      <c r="M78" s="46">
        <f>M77/J75</f>
        <v>0.10677207012019818</v>
      </c>
    </row>
    <row r="79" spans="1:14" x14ac:dyDescent="0.35">
      <c r="A79" s="2"/>
      <c r="B79" s="1"/>
      <c r="C79" s="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4" x14ac:dyDescent="0.35">
      <c r="A80" s="48" t="s">
        <v>47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74" t="s">
        <v>48</v>
      </c>
    </row>
    <row r="81" spans="1:13" x14ac:dyDescent="0.35">
      <c r="A81" s="51" t="s">
        <v>49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74" t="s">
        <v>53</v>
      </c>
    </row>
    <row r="82" spans="1:13" x14ac:dyDescent="0.35">
      <c r="A82" s="51" t="s">
        <v>51</v>
      </c>
      <c r="B82" s="11"/>
      <c r="C82" s="11"/>
      <c r="D82" s="11"/>
      <c r="E82" s="11"/>
      <c r="F82" s="11"/>
      <c r="G82" s="110"/>
      <c r="H82" s="110"/>
      <c r="I82" s="110"/>
      <c r="J82" s="110"/>
      <c r="K82" s="11"/>
      <c r="L82" s="11"/>
      <c r="M82" s="75" t="s">
        <v>52</v>
      </c>
    </row>
    <row r="83" spans="1:13" x14ac:dyDescent="0.35">
      <c r="A83" s="1"/>
      <c r="B83" s="11"/>
      <c r="C83" s="11"/>
      <c r="D83" s="11"/>
      <c r="E83" s="11"/>
      <c r="F83" s="11"/>
      <c r="G83" s="111" t="s">
        <v>0</v>
      </c>
      <c r="H83" s="111"/>
      <c r="I83" s="111" t="s">
        <v>1</v>
      </c>
      <c r="J83" s="111"/>
      <c r="K83" s="11"/>
      <c r="L83" s="11"/>
      <c r="M83" s="11"/>
    </row>
    <row r="84" spans="1:13" x14ac:dyDescent="0.35">
      <c r="A84" s="21"/>
      <c r="B84" s="7"/>
      <c r="C84" s="7"/>
      <c r="D84" s="7"/>
      <c r="E84" s="7"/>
      <c r="F84" s="12"/>
      <c r="G84" s="10" t="s">
        <v>0</v>
      </c>
      <c r="H84" s="12" t="s">
        <v>2</v>
      </c>
      <c r="I84" s="10"/>
      <c r="J84" s="11"/>
      <c r="K84" s="56"/>
      <c r="L84" s="12"/>
      <c r="M84" s="12" t="s">
        <v>2</v>
      </c>
    </row>
    <row r="85" spans="1:13" x14ac:dyDescent="0.35">
      <c r="A85" s="21"/>
      <c r="B85" s="11"/>
      <c r="C85" s="11"/>
      <c r="D85" s="12" t="s">
        <v>3</v>
      </c>
      <c r="E85" s="12" t="s">
        <v>4</v>
      </c>
      <c r="F85" s="12" t="s">
        <v>5</v>
      </c>
      <c r="G85" s="13" t="s">
        <v>6</v>
      </c>
      <c r="H85" s="12" t="s">
        <v>7</v>
      </c>
      <c r="I85" s="13" t="s">
        <v>6</v>
      </c>
      <c r="J85" s="12" t="s">
        <v>8</v>
      </c>
      <c r="K85" s="56"/>
      <c r="L85" s="12" t="s">
        <v>9</v>
      </c>
      <c r="M85" s="12" t="s">
        <v>7</v>
      </c>
    </row>
    <row r="86" spans="1:13" x14ac:dyDescent="0.35">
      <c r="A86" s="52"/>
      <c r="B86" s="16"/>
      <c r="C86" s="16"/>
      <c r="D86" s="19"/>
      <c r="E86" s="19" t="s">
        <v>10</v>
      </c>
      <c r="F86" s="19" t="s">
        <v>11</v>
      </c>
      <c r="G86" s="20" t="s">
        <v>12</v>
      </c>
      <c r="H86" s="19" t="s">
        <v>0</v>
      </c>
      <c r="I86" s="20" t="s">
        <v>12</v>
      </c>
      <c r="J86" s="19" t="s">
        <v>13</v>
      </c>
      <c r="K86" s="57"/>
      <c r="L86" s="19" t="s">
        <v>14</v>
      </c>
      <c r="M86" s="19" t="s">
        <v>15</v>
      </c>
    </row>
    <row r="87" spans="1:13" x14ac:dyDescent="0.3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35">
      <c r="A88" s="76" t="s">
        <v>54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x14ac:dyDescent="0.35">
      <c r="A89" s="35"/>
      <c r="B89" s="24" t="s">
        <v>55</v>
      </c>
      <c r="C89" s="24"/>
      <c r="D89" s="25">
        <v>365</v>
      </c>
      <c r="E89" s="11"/>
      <c r="F89" s="11"/>
      <c r="G89" s="58">
        <v>49.28</v>
      </c>
      <c r="H89" s="11">
        <v>17987.2</v>
      </c>
      <c r="I89" s="58">
        <v>49.28</v>
      </c>
      <c r="J89" s="27">
        <f>ROUND(D89*I89,2)</f>
        <v>17987.2</v>
      </c>
      <c r="K89" s="11"/>
      <c r="L89" s="29">
        <v>49.28</v>
      </c>
      <c r="M89" s="27">
        <f>ROUND(L89*D89,2)</f>
        <v>17987.2</v>
      </c>
    </row>
    <row r="90" spans="1:13" x14ac:dyDescent="0.35">
      <c r="A90" s="35"/>
      <c r="B90" s="11" t="s">
        <v>56</v>
      </c>
      <c r="C90" s="11"/>
      <c r="D90" s="11"/>
      <c r="E90" s="11"/>
      <c r="F90" s="25">
        <v>605890404.67000008</v>
      </c>
      <c r="G90" s="59">
        <v>2.513E-2</v>
      </c>
      <c r="H90" s="25">
        <v>15226025.869357102</v>
      </c>
      <c r="I90" s="59">
        <v>2.513E-2</v>
      </c>
      <c r="J90" s="27">
        <f>ROUND(F90*I90,2)</f>
        <v>15226025.869999999</v>
      </c>
      <c r="K90" s="11"/>
      <c r="L90" s="60">
        <v>3.0509999999999999E-2</v>
      </c>
      <c r="M90" s="27">
        <f>ROUND(L90*F90,2)</f>
        <v>18485716.25</v>
      </c>
    </row>
    <row r="91" spans="1:13" x14ac:dyDescent="0.35">
      <c r="A91" s="2"/>
      <c r="B91" s="11" t="s">
        <v>57</v>
      </c>
      <c r="C91" s="11"/>
      <c r="D91" s="11"/>
      <c r="E91" s="25">
        <v>2437965.6</v>
      </c>
      <c r="F91" s="11"/>
      <c r="G91" s="58">
        <v>1.27</v>
      </c>
      <c r="H91" s="11">
        <v>3096216.3120000004</v>
      </c>
      <c r="I91" s="58">
        <v>1.27</v>
      </c>
      <c r="J91" s="27">
        <f>ROUND(I91*E91,2)</f>
        <v>3096216.31</v>
      </c>
      <c r="K91" s="11"/>
      <c r="L91" s="29">
        <v>1.49</v>
      </c>
      <c r="M91" s="27">
        <f>ROUND(E91*L91,2)</f>
        <v>3632568.74</v>
      </c>
    </row>
    <row r="92" spans="1:13" x14ac:dyDescent="0.35">
      <c r="A92" s="2"/>
      <c r="B92" s="11" t="s">
        <v>58</v>
      </c>
      <c r="C92" s="11"/>
      <c r="D92" s="11"/>
      <c r="E92" s="25">
        <v>2402403.2333333334</v>
      </c>
      <c r="F92" s="11"/>
      <c r="G92" s="58">
        <v>3.22</v>
      </c>
      <c r="H92" s="11">
        <v>7735738.4113333337</v>
      </c>
      <c r="I92" s="58">
        <v>3.22</v>
      </c>
      <c r="J92" s="27">
        <f>ROUND(I92*E92,2)</f>
        <v>7735738.4100000001</v>
      </c>
      <c r="K92" s="11"/>
      <c r="L92" s="29">
        <v>3.17</v>
      </c>
      <c r="M92" s="27">
        <f>ROUND(L92*E92,2)</f>
        <v>7615618.25</v>
      </c>
    </row>
    <row r="93" spans="1:13" x14ac:dyDescent="0.35">
      <c r="A93" s="2"/>
      <c r="B93" s="11" t="s">
        <v>59</v>
      </c>
      <c r="C93" s="11"/>
      <c r="D93" s="11"/>
      <c r="E93" s="25">
        <v>1647006.2999999998</v>
      </c>
      <c r="F93" s="11"/>
      <c r="G93" s="58">
        <v>4.42</v>
      </c>
      <c r="H93" s="11">
        <v>7279767.845999999</v>
      </c>
      <c r="I93" s="58">
        <v>4.42</v>
      </c>
      <c r="J93" s="27">
        <f>ROUND(I93*E93,2)</f>
        <v>7279767.8499999996</v>
      </c>
      <c r="K93" s="11"/>
      <c r="L93" s="29">
        <v>4.3499999999999996</v>
      </c>
      <c r="M93" s="27">
        <f>ROUND(L93*E93,2)</f>
        <v>7164477.4100000001</v>
      </c>
    </row>
    <row r="94" spans="1:13" ht="15.5" x14ac:dyDescent="0.45">
      <c r="A94" s="35"/>
      <c r="B94" s="67"/>
      <c r="C94" s="67"/>
      <c r="D94" s="11"/>
      <c r="E94" s="11"/>
      <c r="F94" s="11"/>
      <c r="G94" s="11"/>
      <c r="H94" s="11"/>
      <c r="I94" s="55"/>
      <c r="J94" s="77"/>
      <c r="K94" s="11"/>
      <c r="L94" s="55"/>
      <c r="M94" s="77"/>
    </row>
    <row r="95" spans="1:13" x14ac:dyDescent="0.35">
      <c r="A95" s="35"/>
      <c r="B95" s="24" t="s">
        <v>60</v>
      </c>
      <c r="C95" s="24"/>
      <c r="D95" s="25">
        <v>0</v>
      </c>
      <c r="E95" s="11"/>
      <c r="F95" s="11"/>
      <c r="G95" s="58">
        <v>10.84</v>
      </c>
      <c r="H95" s="11">
        <v>0</v>
      </c>
      <c r="I95" s="58">
        <v>10.84</v>
      </c>
      <c r="J95" s="27">
        <f>ROUND(D95*I95,2)</f>
        <v>0</v>
      </c>
      <c r="K95" s="11"/>
      <c r="L95" s="29">
        <f>L7</f>
        <v>10.84</v>
      </c>
      <c r="M95" s="27">
        <f>ROUND(L95*D95,2)</f>
        <v>0</v>
      </c>
    </row>
    <row r="96" spans="1:13" x14ac:dyDescent="0.35">
      <c r="A96" s="35"/>
      <c r="B96" s="11" t="s">
        <v>61</v>
      </c>
      <c r="C96" s="11"/>
      <c r="D96" s="11"/>
      <c r="E96" s="11"/>
      <c r="F96" s="25">
        <v>0</v>
      </c>
      <c r="G96" s="59">
        <v>2.5729999999999999E-2</v>
      </c>
      <c r="H96" s="11">
        <v>0</v>
      </c>
      <c r="I96" s="59">
        <v>2.5729999999999999E-2</v>
      </c>
      <c r="J96" s="27">
        <f>ROUND(F96*I96,2)</f>
        <v>0</v>
      </c>
      <c r="K96" s="11"/>
      <c r="L96" s="60">
        <f>L8</f>
        <v>2.5729999999999999E-2</v>
      </c>
      <c r="M96" s="27">
        <f>ROUND(L96*F96,2)</f>
        <v>0</v>
      </c>
    </row>
    <row r="97" spans="1:13" x14ac:dyDescent="0.35">
      <c r="A97" s="2"/>
      <c r="B97" s="11" t="s">
        <v>62</v>
      </c>
      <c r="C97" s="11"/>
      <c r="D97" s="11"/>
      <c r="E97" s="25">
        <v>0</v>
      </c>
      <c r="F97" s="11"/>
      <c r="G97" s="58">
        <v>2.2999999999999998</v>
      </c>
      <c r="H97" s="11">
        <v>0</v>
      </c>
      <c r="I97" s="58">
        <v>2.2999999999999998</v>
      </c>
      <c r="J97" s="27">
        <f>ROUND(I97*E97,2)</f>
        <v>0</v>
      </c>
      <c r="K97" s="11"/>
      <c r="L97" s="29">
        <f>ROUND(G97*(1+R9),2)</f>
        <v>2.2999999999999998</v>
      </c>
      <c r="M97" s="27">
        <f>ROUND(E97*L97,2)</f>
        <v>0</v>
      </c>
    </row>
    <row r="98" spans="1:13" x14ac:dyDescent="0.35">
      <c r="A98" s="2"/>
      <c r="B98" s="11" t="s">
        <v>63</v>
      </c>
      <c r="C98" s="11"/>
      <c r="D98" s="11"/>
      <c r="E98" s="25">
        <v>0</v>
      </c>
      <c r="F98" s="11"/>
      <c r="G98" s="58">
        <v>6.06</v>
      </c>
      <c r="H98" s="11">
        <v>0</v>
      </c>
      <c r="I98" s="58">
        <v>6.06</v>
      </c>
      <c r="J98" s="27">
        <f>ROUND(I98*E98,2)</f>
        <v>0</v>
      </c>
      <c r="K98" s="11"/>
      <c r="L98" s="29">
        <f>ROUND(G98*(1+R10),2)</f>
        <v>6.06</v>
      </c>
      <c r="M98" s="27">
        <f>ROUND(L98*E98,2)</f>
        <v>0</v>
      </c>
    </row>
    <row r="99" spans="1:13" x14ac:dyDescent="0.35">
      <c r="A99" s="2"/>
      <c r="B99" s="11" t="s">
        <v>64</v>
      </c>
      <c r="C99" s="11"/>
      <c r="D99" s="11"/>
      <c r="E99" s="25">
        <v>0</v>
      </c>
      <c r="F99" s="11"/>
      <c r="G99" s="58">
        <v>7.66</v>
      </c>
      <c r="H99" s="11">
        <v>0</v>
      </c>
      <c r="I99" s="58">
        <v>7.66</v>
      </c>
      <c r="J99" s="27">
        <f>ROUND(I99*E99,2)</f>
        <v>0</v>
      </c>
      <c r="K99" s="11"/>
      <c r="L99" s="29">
        <f>ROUND(G99*(1+R11),2)</f>
        <v>7.66</v>
      </c>
      <c r="M99" s="27">
        <f>ROUND(L99*E99,2)</f>
        <v>0</v>
      </c>
    </row>
    <row r="100" spans="1:13" ht="15.5" x14ac:dyDescent="0.45">
      <c r="A100" s="35"/>
      <c r="B100" s="67"/>
      <c r="C100" s="67"/>
      <c r="D100" s="11"/>
      <c r="E100" s="11"/>
      <c r="F100" s="11"/>
      <c r="G100" s="11"/>
      <c r="H100" s="11"/>
      <c r="I100" s="55"/>
      <c r="J100" s="77"/>
      <c r="K100" s="11"/>
      <c r="L100" s="55"/>
      <c r="M100" s="77"/>
    </row>
    <row r="101" spans="1:13" x14ac:dyDescent="0.35">
      <c r="A101" s="35"/>
      <c r="B101" s="39" t="s">
        <v>28</v>
      </c>
      <c r="C101" s="39"/>
      <c r="D101" s="11"/>
      <c r="E101" s="11"/>
      <c r="F101" s="68"/>
      <c r="G101" s="68"/>
      <c r="H101" s="37">
        <v>33355735.638690434</v>
      </c>
      <c r="I101" s="11"/>
      <c r="J101" s="37">
        <f>SUM(J89:J99)</f>
        <v>33355735.640000001</v>
      </c>
      <c r="K101" s="11"/>
      <c r="L101" s="11"/>
      <c r="M101" s="37">
        <f>SUM(M89:M99)</f>
        <v>36916367.849999994</v>
      </c>
    </row>
    <row r="102" spans="1:13" x14ac:dyDescent="0.35">
      <c r="A102" s="35"/>
      <c r="B102" s="11" t="s">
        <v>29</v>
      </c>
      <c r="C102" s="11"/>
      <c r="D102" s="11"/>
      <c r="E102" s="11"/>
      <c r="F102" s="68"/>
      <c r="G102" s="68"/>
      <c r="H102" s="69">
        <v>1</v>
      </c>
      <c r="I102" s="11"/>
      <c r="J102" s="69">
        <v>1</v>
      </c>
      <c r="K102" s="11"/>
      <c r="L102" s="11"/>
      <c r="M102" s="69">
        <v>1</v>
      </c>
    </row>
    <row r="103" spans="1:13" x14ac:dyDescent="0.35">
      <c r="A103" s="35"/>
      <c r="B103" s="39" t="s">
        <v>30</v>
      </c>
      <c r="C103" s="39"/>
      <c r="D103" s="11"/>
      <c r="E103" s="11"/>
      <c r="F103" s="68"/>
      <c r="G103" s="68"/>
      <c r="H103" s="37">
        <v>33355735.760000002</v>
      </c>
      <c r="I103" s="11"/>
      <c r="J103" s="37">
        <f>+ROUND(J101/J102,2)</f>
        <v>33355735.640000001</v>
      </c>
      <c r="K103" s="11"/>
      <c r="L103" s="11"/>
      <c r="M103" s="37">
        <f>+ROUND(M101/M102,2)</f>
        <v>36916367.850000001</v>
      </c>
    </row>
    <row r="104" spans="1:13" x14ac:dyDescent="0.35">
      <c r="A104" s="35"/>
      <c r="B104" s="39"/>
      <c r="C104" s="39"/>
      <c r="D104" s="11"/>
      <c r="E104" s="11"/>
      <c r="F104" s="68"/>
      <c r="G104" s="68"/>
      <c r="H104" s="37"/>
      <c r="I104" s="11"/>
      <c r="J104" s="37"/>
      <c r="K104" s="11"/>
      <c r="L104" s="11"/>
      <c r="M104" s="37"/>
    </row>
    <row r="105" spans="1:13" x14ac:dyDescent="0.35">
      <c r="A105" s="35"/>
      <c r="B105" s="11"/>
      <c r="C105" s="11"/>
      <c r="D105" s="11"/>
      <c r="E105" s="11"/>
      <c r="F105" s="40"/>
      <c r="G105" s="40"/>
      <c r="H105" s="41"/>
      <c r="I105" s="11"/>
      <c r="J105" s="41"/>
      <c r="K105" s="11"/>
      <c r="L105" s="11"/>
      <c r="M105" s="11"/>
    </row>
    <row r="106" spans="1:13" x14ac:dyDescent="0.35">
      <c r="A106" s="42"/>
      <c r="B106" s="11" t="s">
        <v>31</v>
      </c>
      <c r="C106" s="11"/>
      <c r="D106" s="11"/>
      <c r="E106" s="11"/>
      <c r="F106" s="11"/>
      <c r="G106" s="11"/>
      <c r="H106" s="27">
        <v>-2591622.1</v>
      </c>
      <c r="I106" s="11"/>
      <c r="J106" s="27">
        <v>-445435.05</v>
      </c>
      <c r="K106" s="11"/>
      <c r="L106" s="11"/>
      <c r="M106" s="27">
        <v>-445435.05</v>
      </c>
    </row>
    <row r="107" spans="1:13" x14ac:dyDescent="0.35">
      <c r="A107" s="42"/>
      <c r="B107" s="11" t="s">
        <v>32</v>
      </c>
      <c r="C107" s="70"/>
      <c r="D107" s="11"/>
      <c r="E107" s="11"/>
      <c r="F107" s="11"/>
      <c r="G107" s="11"/>
      <c r="H107" s="41"/>
      <c r="I107" s="11"/>
      <c r="J107" s="41">
        <f>H113-J113</f>
        <v>46513.76999999996</v>
      </c>
      <c r="K107" s="11"/>
      <c r="L107" s="11"/>
      <c r="M107" s="27"/>
    </row>
    <row r="108" spans="1:13" x14ac:dyDescent="0.35">
      <c r="A108" s="42"/>
      <c r="B108" s="11"/>
      <c r="C108" s="70"/>
      <c r="D108" s="11"/>
      <c r="E108" s="11"/>
      <c r="F108" s="11"/>
      <c r="G108" s="11"/>
      <c r="H108" s="41"/>
      <c r="I108" s="11"/>
      <c r="J108" s="41"/>
      <c r="K108" s="11"/>
      <c r="L108" s="11"/>
      <c r="M108" s="41"/>
    </row>
    <row r="109" spans="1:13" ht="15.5" x14ac:dyDescent="0.45">
      <c r="A109" s="2"/>
      <c r="B109" s="36" t="s">
        <v>33</v>
      </c>
      <c r="C109" s="36"/>
      <c r="D109" s="11"/>
      <c r="E109" s="11"/>
      <c r="F109" s="11"/>
      <c r="G109" s="11"/>
      <c r="H109" s="71">
        <v>30764113.66</v>
      </c>
      <c r="I109" s="11"/>
      <c r="J109" s="71">
        <f>SUM(J103:J107)</f>
        <v>32956814.359999999</v>
      </c>
      <c r="K109" s="11"/>
      <c r="L109" s="11"/>
      <c r="M109" s="71">
        <f>SUM(M103:M107)</f>
        <v>36470932.800000004</v>
      </c>
    </row>
    <row r="110" spans="1:13" x14ac:dyDescent="0.35">
      <c r="A110" s="2"/>
      <c r="B110" s="1"/>
      <c r="C110" s="1"/>
      <c r="D110" s="11"/>
      <c r="E110" s="11"/>
      <c r="F110" s="11"/>
      <c r="G110" s="11"/>
      <c r="H110" s="41"/>
      <c r="I110" s="11"/>
      <c r="J110" s="41"/>
      <c r="K110" s="11"/>
      <c r="L110" s="11"/>
      <c r="M110" s="41"/>
    </row>
    <row r="111" spans="1:13" x14ac:dyDescent="0.35">
      <c r="A111" s="2"/>
      <c r="B111" s="1" t="s">
        <v>34</v>
      </c>
      <c r="C111" s="1"/>
      <c r="D111" s="11"/>
      <c r="E111" s="11"/>
      <c r="F111" s="11"/>
      <c r="G111" s="11"/>
      <c r="H111" s="27">
        <v>-839418.04</v>
      </c>
      <c r="I111" s="11"/>
      <c r="J111" s="27">
        <v>-839418.04</v>
      </c>
      <c r="K111" s="11"/>
      <c r="L111" s="11"/>
      <c r="M111" s="27">
        <f>J111</f>
        <v>-839418.04</v>
      </c>
    </row>
    <row r="112" spans="1:13" x14ac:dyDescent="0.35">
      <c r="A112" s="2"/>
      <c r="B112" s="1" t="s">
        <v>35</v>
      </c>
      <c r="C112" s="1"/>
      <c r="D112" s="11"/>
      <c r="E112" s="11"/>
      <c r="F112" s="11"/>
      <c r="G112" s="11"/>
      <c r="H112" s="27">
        <v>0</v>
      </c>
      <c r="I112" s="11"/>
      <c r="J112" s="27">
        <v>0</v>
      </c>
      <c r="K112" s="11"/>
      <c r="L112" s="11"/>
      <c r="M112" s="27">
        <f>J112</f>
        <v>0</v>
      </c>
    </row>
    <row r="113" spans="1:14" x14ac:dyDescent="0.35">
      <c r="A113" s="2"/>
      <c r="B113" s="1" t="s">
        <v>36</v>
      </c>
      <c r="C113" s="1"/>
      <c r="D113" s="11"/>
      <c r="E113" s="11"/>
      <c r="F113" s="11"/>
      <c r="G113" s="11"/>
      <c r="H113" s="27">
        <v>368704.1</v>
      </c>
      <c r="I113" s="11"/>
      <c r="J113" s="27">
        <v>322190.33</v>
      </c>
      <c r="K113" s="11"/>
      <c r="L113" s="11"/>
      <c r="M113" s="27">
        <f>J113</f>
        <v>322190.33</v>
      </c>
    </row>
    <row r="114" spans="1:14" x14ac:dyDescent="0.35">
      <c r="A114" s="2"/>
      <c r="B114" s="24" t="s">
        <v>37</v>
      </c>
      <c r="C114" s="24"/>
      <c r="D114" s="11"/>
      <c r="E114" s="11"/>
      <c r="F114" s="11"/>
      <c r="G114" s="11"/>
      <c r="H114" s="27">
        <v>-6791.57</v>
      </c>
      <c r="I114" s="11"/>
      <c r="J114" s="27">
        <v>-6791.57</v>
      </c>
      <c r="K114" s="11"/>
      <c r="L114" s="11"/>
      <c r="M114" s="27">
        <f>J114</f>
        <v>-6791.57</v>
      </c>
    </row>
    <row r="115" spans="1:14" x14ac:dyDescent="0.35">
      <c r="A115" s="2"/>
      <c r="B115" s="1" t="s">
        <v>38</v>
      </c>
      <c r="C115" s="1"/>
      <c r="D115" s="11"/>
      <c r="E115" s="11"/>
      <c r="F115" s="11"/>
      <c r="G115" s="11"/>
      <c r="H115" s="27">
        <v>2591622.1</v>
      </c>
      <c r="I115" s="11"/>
      <c r="J115" s="27">
        <v>445435.05</v>
      </c>
      <c r="K115" s="11"/>
      <c r="L115" s="11"/>
      <c r="M115" s="27">
        <f>J115</f>
        <v>445435.05</v>
      </c>
    </row>
    <row r="116" spans="1:14" x14ac:dyDescent="0.35">
      <c r="A116" s="35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4" ht="15.5" x14ac:dyDescent="0.45">
      <c r="A117" s="35"/>
      <c r="B117" s="36" t="s">
        <v>39</v>
      </c>
      <c r="C117" s="39"/>
      <c r="D117" s="11"/>
      <c r="E117" s="11"/>
      <c r="F117" s="11"/>
      <c r="G117" s="11"/>
      <c r="H117" s="71">
        <v>32878230.250000004</v>
      </c>
      <c r="I117" s="11"/>
      <c r="J117" s="71">
        <f>SUM(J109:J115)</f>
        <v>32878230.129999999</v>
      </c>
      <c r="K117" s="11"/>
      <c r="L117" s="11"/>
      <c r="M117" s="71">
        <f>SUM(M109:M115)</f>
        <v>36392348.57</v>
      </c>
    </row>
    <row r="118" spans="1:14" x14ac:dyDescent="0.35">
      <c r="A118" s="35"/>
      <c r="B118" s="12"/>
      <c r="C118" s="12"/>
      <c r="D118" s="11"/>
      <c r="E118" s="11"/>
      <c r="F118" s="11"/>
      <c r="G118" s="11"/>
      <c r="H118" s="11"/>
      <c r="I118" s="11"/>
      <c r="J118" s="41"/>
      <c r="K118" s="11"/>
      <c r="L118" s="11"/>
      <c r="M118" s="41"/>
    </row>
    <row r="119" spans="1:14" ht="15.5" x14ac:dyDescent="0.45">
      <c r="A119" s="35"/>
      <c r="B119" s="51" t="s">
        <v>40</v>
      </c>
      <c r="C119" s="51"/>
      <c r="D119" s="11"/>
      <c r="E119" s="11"/>
      <c r="F119" s="11"/>
      <c r="G119" s="11"/>
      <c r="H119" s="11"/>
      <c r="I119" s="11"/>
      <c r="J119" s="78"/>
      <c r="K119" s="11"/>
      <c r="L119" s="11"/>
      <c r="M119" s="73">
        <f>M117-J117</f>
        <v>3514118.4400000013</v>
      </c>
    </row>
    <row r="120" spans="1:14" x14ac:dyDescent="0.35">
      <c r="A120" s="35"/>
      <c r="B120" s="1" t="s">
        <v>41</v>
      </c>
      <c r="C120" s="1"/>
      <c r="D120" s="1"/>
      <c r="E120" s="1"/>
      <c r="F120" s="11"/>
      <c r="G120" s="11"/>
      <c r="H120" s="11"/>
      <c r="I120" s="11"/>
      <c r="J120" s="11"/>
      <c r="K120" s="11"/>
      <c r="L120" s="11"/>
      <c r="M120" s="46">
        <f>M119/J117</f>
        <v>0.10688283481517201</v>
      </c>
    </row>
    <row r="122" spans="1:14" x14ac:dyDescent="0.35">
      <c r="H122" s="80" t="s">
        <v>65</v>
      </c>
      <c r="I122" s="81">
        <v>252229557.29000002</v>
      </c>
      <c r="J122" s="81">
        <v>279171640.04999995</v>
      </c>
      <c r="L122" s="81">
        <v>26942082.759999931</v>
      </c>
      <c r="M122" s="82">
        <v>0.10681572393604676</v>
      </c>
      <c r="N122" s="83">
        <f>M37</f>
        <v>26892832.73999998</v>
      </c>
    </row>
    <row r="123" spans="1:14" x14ac:dyDescent="0.35">
      <c r="H123" s="80" t="s">
        <v>66</v>
      </c>
      <c r="I123" s="81">
        <v>82241311.599999994</v>
      </c>
      <c r="J123" s="81">
        <v>91028452.999999985</v>
      </c>
      <c r="L123" s="81">
        <v>8787141.3999999911</v>
      </c>
      <c r="M123" s="82">
        <v>0.1068458324538685</v>
      </c>
      <c r="N123" s="83">
        <f>M77</f>
        <v>8781075.0899999887</v>
      </c>
    </row>
    <row r="124" spans="1:14" x14ac:dyDescent="0.35">
      <c r="H124" s="80" t="s">
        <v>67</v>
      </c>
      <c r="I124" s="81">
        <v>32878230.250000004</v>
      </c>
      <c r="J124" s="81">
        <v>36392348.710000001</v>
      </c>
      <c r="L124" s="81">
        <v>3514118.4599999972</v>
      </c>
      <c r="M124" s="82">
        <v>0.10688283503337279</v>
      </c>
      <c r="N124" s="83">
        <f>M119</f>
        <v>3514118.4400000013</v>
      </c>
    </row>
  </sheetData>
  <mergeCells count="10">
    <mergeCell ref="G82:H82"/>
    <mergeCell ref="I82:J82"/>
    <mergeCell ref="G83:H83"/>
    <mergeCell ref="I83:J83"/>
    <mergeCell ref="G1:H1"/>
    <mergeCell ref="I1:J1"/>
    <mergeCell ref="G42:H42"/>
    <mergeCell ref="I42:J42"/>
    <mergeCell ref="G43:H43"/>
    <mergeCell ref="I43:J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LGE</vt:lpstr>
      <vt:lpstr>KU</vt:lpstr>
      <vt:lpstr>LGE!Print_Area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Baron</dc:creator>
  <cp:lastModifiedBy>Stephen Baron</cp:lastModifiedBy>
  <cp:lastPrinted>2021-03-25T22:09:01Z</cp:lastPrinted>
  <dcterms:created xsi:type="dcterms:W3CDTF">2021-02-04T19:17:56Z</dcterms:created>
  <dcterms:modified xsi:type="dcterms:W3CDTF">2021-03-25T22:09:24Z</dcterms:modified>
</cp:coreProperties>
</file>