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3955" windowHeight="10815"/>
  </bookViews>
  <sheets>
    <sheet name="KU Coal" sheetId="1" r:id="rId1"/>
    <sheet name="LG&amp;E Coal" sheetId="2" r:id="rId2"/>
  </sheets>
  <externalReferences>
    <externalReference r:id="rId3"/>
    <externalReference r:id="rId4"/>
  </externalReferences>
  <definedNames>
    <definedName name="IC_Act">[1]IC!$A$4:$AE$19</definedName>
    <definedName name="KU_Act">[2]KU!$A$5:$AE$19</definedName>
    <definedName name="LGE_Act">[2]LGE!$A$4:$AE$19</definedName>
    <definedName name="_xlnm.Print_Titles" localSheetId="0">'KU Coal'!$1:$9</definedName>
    <definedName name="_xlnm.Print_Titles" localSheetId="1">'LG&amp;E Coal'!$1:$9</definedName>
  </definedNames>
  <calcPr calcId="145621" iterate="1"/>
</workbook>
</file>

<file path=xl/calcChain.xml><?xml version="1.0" encoding="utf-8"?>
<calcChain xmlns="http://schemas.openxmlformats.org/spreadsheetml/2006/main">
  <c r="H91" i="2" l="1"/>
  <c r="H89" i="2"/>
  <c r="L88" i="2"/>
  <c r="H88" i="2"/>
  <c r="L87" i="2"/>
  <c r="H87" i="2"/>
  <c r="L86" i="2"/>
  <c r="H86" i="2"/>
  <c r="L85" i="2"/>
  <c r="H85" i="2"/>
  <c r="L84" i="2"/>
  <c r="H84" i="2"/>
  <c r="F78" i="2"/>
  <c r="D78" i="2"/>
  <c r="V77" i="2"/>
  <c r="T77" i="2"/>
  <c r="L77" i="2"/>
  <c r="H77" i="2"/>
  <c r="V76" i="2"/>
  <c r="T76" i="2"/>
  <c r="L76" i="2"/>
  <c r="H76" i="2"/>
  <c r="V75" i="2"/>
  <c r="T75" i="2"/>
  <c r="L75" i="2"/>
  <c r="H75" i="2"/>
  <c r="V74" i="2"/>
  <c r="T74" i="2"/>
  <c r="L74" i="2"/>
  <c r="H74" i="2"/>
  <c r="V73" i="2"/>
  <c r="T73" i="2"/>
  <c r="L73" i="2"/>
  <c r="H73" i="2"/>
  <c r="V72" i="2"/>
  <c r="T72" i="2"/>
  <c r="L72" i="2"/>
  <c r="H72" i="2"/>
  <c r="V71" i="2"/>
  <c r="T71" i="2"/>
  <c r="L71" i="2"/>
  <c r="H71" i="2"/>
  <c r="V70" i="2"/>
  <c r="T70" i="2"/>
  <c r="L70" i="2"/>
  <c r="H70" i="2"/>
  <c r="F67" i="2"/>
  <c r="D67" i="2"/>
  <c r="V66" i="2"/>
  <c r="T66" i="2"/>
  <c r="L66" i="2"/>
  <c r="H66" i="2"/>
  <c r="V65" i="2"/>
  <c r="T65" i="2"/>
  <c r="L65" i="2"/>
  <c r="H65" i="2"/>
  <c r="N65" i="2" s="1"/>
  <c r="V64" i="2"/>
  <c r="T64" i="2"/>
  <c r="L64" i="2"/>
  <c r="H64" i="2"/>
  <c r="N64" i="2" s="1"/>
  <c r="V63" i="2"/>
  <c r="T63" i="2"/>
  <c r="L63" i="2"/>
  <c r="H63" i="2"/>
  <c r="N63" i="2" s="1"/>
  <c r="V62" i="2"/>
  <c r="T62" i="2"/>
  <c r="L62" i="2"/>
  <c r="H62" i="2"/>
  <c r="N62" i="2" s="1"/>
  <c r="V61" i="2"/>
  <c r="T61" i="2"/>
  <c r="L61" i="2"/>
  <c r="H61" i="2"/>
  <c r="N61" i="2" s="1"/>
  <c r="V60" i="2"/>
  <c r="T60" i="2"/>
  <c r="L60" i="2"/>
  <c r="H60" i="2"/>
  <c r="V59" i="2"/>
  <c r="T59" i="2"/>
  <c r="L59" i="2"/>
  <c r="L67" i="2" s="1"/>
  <c r="H59" i="2"/>
  <c r="F55" i="2"/>
  <c r="D55" i="2"/>
  <c r="V54" i="2"/>
  <c r="T54" i="2"/>
  <c r="L54" i="2"/>
  <c r="H54" i="2"/>
  <c r="V53" i="2"/>
  <c r="T53" i="2"/>
  <c r="L53" i="2"/>
  <c r="H53" i="2"/>
  <c r="V52" i="2"/>
  <c r="T52" i="2"/>
  <c r="L52" i="2"/>
  <c r="H52" i="2"/>
  <c r="V51" i="2"/>
  <c r="T51" i="2"/>
  <c r="L51" i="2"/>
  <c r="H51" i="2"/>
  <c r="V50" i="2"/>
  <c r="T50" i="2"/>
  <c r="L50" i="2"/>
  <c r="H50" i="2"/>
  <c r="V49" i="2"/>
  <c r="T49" i="2"/>
  <c r="L49" i="2"/>
  <c r="H49" i="2"/>
  <c r="V48" i="2"/>
  <c r="T48" i="2"/>
  <c r="L48" i="2"/>
  <c r="H48" i="2"/>
  <c r="V47" i="2"/>
  <c r="T47" i="2"/>
  <c r="L47" i="2"/>
  <c r="H47" i="2"/>
  <c r="V46" i="2"/>
  <c r="T46" i="2"/>
  <c r="L46" i="2"/>
  <c r="H46" i="2"/>
  <c r="F43" i="2"/>
  <c r="D43" i="2"/>
  <c r="V42" i="2"/>
  <c r="T42" i="2"/>
  <c r="L42" i="2"/>
  <c r="H42" i="2"/>
  <c r="V41" i="2"/>
  <c r="T41" i="2"/>
  <c r="L41" i="2"/>
  <c r="H41" i="2"/>
  <c r="V40" i="2"/>
  <c r="T40" i="2"/>
  <c r="L40" i="2"/>
  <c r="H40" i="2"/>
  <c r="V39" i="2"/>
  <c r="T39" i="2"/>
  <c r="L39" i="2"/>
  <c r="H39" i="2"/>
  <c r="V38" i="2"/>
  <c r="T38" i="2"/>
  <c r="L38" i="2"/>
  <c r="H38" i="2"/>
  <c r="V37" i="2"/>
  <c r="T37" i="2"/>
  <c r="L37" i="2"/>
  <c r="H37" i="2"/>
  <c r="V36" i="2"/>
  <c r="T36" i="2"/>
  <c r="L36" i="2"/>
  <c r="H36" i="2"/>
  <c r="V35" i="2"/>
  <c r="T35" i="2"/>
  <c r="L35" i="2"/>
  <c r="H35" i="2"/>
  <c r="F32" i="2"/>
  <c r="D32" i="2"/>
  <c r="V31" i="2"/>
  <c r="T31" i="2"/>
  <c r="L31" i="2"/>
  <c r="H31" i="2"/>
  <c r="V30" i="2"/>
  <c r="T30" i="2"/>
  <c r="L30" i="2"/>
  <c r="H30" i="2"/>
  <c r="V29" i="2"/>
  <c r="T29" i="2"/>
  <c r="L29" i="2"/>
  <c r="H29" i="2"/>
  <c r="V28" i="2"/>
  <c r="T28" i="2"/>
  <c r="L28" i="2"/>
  <c r="H28" i="2"/>
  <c r="V27" i="2"/>
  <c r="T27" i="2"/>
  <c r="L27" i="2"/>
  <c r="H27" i="2"/>
  <c r="V26" i="2"/>
  <c r="T26" i="2"/>
  <c r="L26" i="2"/>
  <c r="H26" i="2"/>
  <c r="V25" i="2"/>
  <c r="T25" i="2"/>
  <c r="L25" i="2"/>
  <c r="H25" i="2"/>
  <c r="V24" i="2"/>
  <c r="T24" i="2"/>
  <c r="L24" i="2"/>
  <c r="H24" i="2"/>
  <c r="V23" i="2"/>
  <c r="T23" i="2"/>
  <c r="L23" i="2"/>
  <c r="H23" i="2"/>
  <c r="F20" i="2"/>
  <c r="D20" i="2"/>
  <c r="V19" i="2"/>
  <c r="T19" i="2"/>
  <c r="L19" i="2"/>
  <c r="H19" i="2"/>
  <c r="V18" i="2"/>
  <c r="T18" i="2"/>
  <c r="L18" i="2"/>
  <c r="H18" i="2"/>
  <c r="V17" i="2"/>
  <c r="T17" i="2"/>
  <c r="L17" i="2"/>
  <c r="H17" i="2"/>
  <c r="V16" i="2"/>
  <c r="T16" i="2"/>
  <c r="L16" i="2"/>
  <c r="H16" i="2"/>
  <c r="V15" i="2"/>
  <c r="T15" i="2"/>
  <c r="L15" i="2"/>
  <c r="H15" i="2"/>
  <c r="V14" i="2"/>
  <c r="T14" i="2"/>
  <c r="L14" i="2"/>
  <c r="H14" i="2"/>
  <c r="V13" i="2"/>
  <c r="T13" i="2"/>
  <c r="L13" i="2"/>
  <c r="H13" i="2"/>
  <c r="V12" i="2"/>
  <c r="T12" i="2"/>
  <c r="L12" i="2"/>
  <c r="L20" i="2" s="1"/>
  <c r="H12" i="2"/>
  <c r="N23" i="2" l="1"/>
  <c r="N29" i="2"/>
  <c r="N30" i="2"/>
  <c r="N31" i="2"/>
  <c r="N48" i="2"/>
  <c r="N49" i="2"/>
  <c r="N50" i="2"/>
  <c r="N53" i="2"/>
  <c r="N74" i="2"/>
  <c r="N85" i="2"/>
  <c r="N87" i="2"/>
  <c r="N17" i="2"/>
  <c r="N18" i="2"/>
  <c r="N19" i="2"/>
  <c r="N75" i="2"/>
  <c r="N15" i="2"/>
  <c r="N37" i="2"/>
  <c r="N38" i="2"/>
  <c r="N39" i="2"/>
  <c r="N41" i="2"/>
  <c r="N42" i="2"/>
  <c r="N84" i="2"/>
  <c r="N70" i="2"/>
  <c r="N72" i="2"/>
  <c r="N73" i="2"/>
  <c r="N24" i="2"/>
  <c r="L55" i="2"/>
  <c r="N60" i="2"/>
  <c r="V43" i="2"/>
  <c r="V44" i="2" s="1"/>
  <c r="T20" i="2"/>
  <c r="T21" i="2" s="1"/>
  <c r="N16" i="2"/>
  <c r="N35" i="2"/>
  <c r="N54" i="2"/>
  <c r="T78" i="2"/>
  <c r="T79" i="2" s="1"/>
  <c r="V55" i="2"/>
  <c r="V56" i="2" s="1"/>
  <c r="N25" i="2"/>
  <c r="N26" i="2"/>
  <c r="N27" i="2"/>
  <c r="N46" i="2"/>
  <c r="H55" i="2"/>
  <c r="V20" i="2"/>
  <c r="F81" i="2"/>
  <c r="F90" i="2" s="1"/>
  <c r="F92" i="2" s="1"/>
  <c r="T32" i="2"/>
  <c r="T33" i="2" s="1"/>
  <c r="N28" i="2"/>
  <c r="L43" i="2"/>
  <c r="V67" i="2"/>
  <c r="V68" i="2" s="1"/>
  <c r="V78" i="2"/>
  <c r="V79" i="2" s="1"/>
  <c r="N13" i="2"/>
  <c r="N14" i="2"/>
  <c r="V32" i="2"/>
  <c r="V33" i="2" s="1"/>
  <c r="T43" i="2"/>
  <c r="T44" i="2" s="1"/>
  <c r="N40" i="2"/>
  <c r="T55" i="2"/>
  <c r="T56" i="2" s="1"/>
  <c r="N51" i="2"/>
  <c r="N52" i="2"/>
  <c r="H67" i="2"/>
  <c r="N71" i="2"/>
  <c r="N76" i="2"/>
  <c r="N77" i="2"/>
  <c r="N88" i="2"/>
  <c r="N12" i="2"/>
  <c r="L32" i="2"/>
  <c r="D81" i="2"/>
  <c r="N59" i="2"/>
  <c r="H78" i="2"/>
  <c r="H43" i="2"/>
  <c r="T67" i="2"/>
  <c r="T68" i="2" s="1"/>
  <c r="N66" i="2"/>
  <c r="L78" i="2"/>
  <c r="H20" i="2"/>
  <c r="H32" i="2"/>
  <c r="N36" i="2"/>
  <c r="N47" i="2"/>
  <c r="N55" i="2" s="1"/>
  <c r="L87" i="1"/>
  <c r="H87" i="1"/>
  <c r="L86" i="1"/>
  <c r="H86" i="1"/>
  <c r="L85" i="1"/>
  <c r="H85" i="1"/>
  <c r="L84" i="1"/>
  <c r="H84" i="1"/>
  <c r="L83" i="1"/>
  <c r="H83" i="1"/>
  <c r="V76" i="1"/>
  <c r="T76" i="1"/>
  <c r="L76" i="1"/>
  <c r="H76" i="1"/>
  <c r="V75" i="1"/>
  <c r="T75" i="1"/>
  <c r="L75" i="1"/>
  <c r="H75" i="1"/>
  <c r="F74" i="1"/>
  <c r="F77" i="1" s="1"/>
  <c r="D74" i="1"/>
  <c r="V74" i="1" s="1"/>
  <c r="V73" i="1"/>
  <c r="T73" i="1"/>
  <c r="L73" i="1"/>
  <c r="H73" i="1"/>
  <c r="V72" i="1"/>
  <c r="T72" i="1"/>
  <c r="L72" i="1"/>
  <c r="H72" i="1"/>
  <c r="V71" i="1"/>
  <c r="T71" i="1"/>
  <c r="L71" i="1"/>
  <c r="H71" i="1"/>
  <c r="V70" i="1"/>
  <c r="T70" i="1"/>
  <c r="L70" i="1"/>
  <c r="H70" i="1"/>
  <c r="V69" i="1"/>
  <c r="T69" i="1"/>
  <c r="L69" i="1"/>
  <c r="H69" i="1"/>
  <c r="F66" i="1"/>
  <c r="D66" i="1"/>
  <c r="V65" i="1"/>
  <c r="T65" i="1"/>
  <c r="L65" i="1"/>
  <c r="H65" i="1"/>
  <c r="V64" i="1"/>
  <c r="T64" i="1"/>
  <c r="L64" i="1"/>
  <c r="H64" i="1"/>
  <c r="V63" i="1"/>
  <c r="T63" i="1"/>
  <c r="L63" i="1"/>
  <c r="H63" i="1"/>
  <c r="V62" i="1"/>
  <c r="T62" i="1"/>
  <c r="L62" i="1"/>
  <c r="H62" i="1"/>
  <c r="V61" i="1"/>
  <c r="T61" i="1"/>
  <c r="L61" i="1"/>
  <c r="H61" i="1"/>
  <c r="V60" i="1"/>
  <c r="T60" i="1"/>
  <c r="L60" i="1"/>
  <c r="H60" i="1"/>
  <c r="V59" i="1"/>
  <c r="T59" i="1"/>
  <c r="T66" i="1" s="1"/>
  <c r="L59" i="1"/>
  <c r="H59" i="1"/>
  <c r="F53" i="1"/>
  <c r="D53" i="1"/>
  <c r="V52" i="1"/>
  <c r="T52" i="1"/>
  <c r="L52" i="1"/>
  <c r="H52" i="1"/>
  <c r="V51" i="1"/>
  <c r="T51" i="1"/>
  <c r="L51" i="1"/>
  <c r="H51" i="1"/>
  <c r="V50" i="1"/>
  <c r="T50" i="1"/>
  <c r="L50" i="1"/>
  <c r="H50" i="1"/>
  <c r="V49" i="1"/>
  <c r="T49" i="1"/>
  <c r="L49" i="1"/>
  <c r="H49" i="1"/>
  <c r="V48" i="1"/>
  <c r="T48" i="1"/>
  <c r="L48" i="1"/>
  <c r="H48" i="1"/>
  <c r="N48" i="1" s="1"/>
  <c r="V47" i="1"/>
  <c r="T47" i="1"/>
  <c r="L47" i="1"/>
  <c r="H47" i="1"/>
  <c r="V46" i="1"/>
  <c r="T46" i="1"/>
  <c r="L46" i="1"/>
  <c r="H46" i="1"/>
  <c r="F43" i="1"/>
  <c r="D43" i="1"/>
  <c r="V42" i="1"/>
  <c r="T42" i="1"/>
  <c r="L42" i="1"/>
  <c r="H42" i="1"/>
  <c r="N42" i="1" s="1"/>
  <c r="V41" i="1"/>
  <c r="T41" i="1"/>
  <c r="L41" i="1"/>
  <c r="H41" i="1"/>
  <c r="V40" i="1"/>
  <c r="T40" i="1"/>
  <c r="L40" i="1"/>
  <c r="H40" i="1"/>
  <c r="V39" i="1"/>
  <c r="T39" i="1"/>
  <c r="L39" i="1"/>
  <c r="H39" i="1"/>
  <c r="V38" i="1"/>
  <c r="T38" i="1"/>
  <c r="L38" i="1"/>
  <c r="H38" i="1"/>
  <c r="V37" i="1"/>
  <c r="T37" i="1"/>
  <c r="L37" i="1"/>
  <c r="H37" i="1"/>
  <c r="V36" i="1"/>
  <c r="T36" i="1"/>
  <c r="L36" i="1"/>
  <c r="H36" i="1"/>
  <c r="V35" i="1"/>
  <c r="T35" i="1"/>
  <c r="L35" i="1"/>
  <c r="H35" i="1"/>
  <c r="F32" i="1"/>
  <c r="D32" i="1"/>
  <c r="V31" i="1"/>
  <c r="T31" i="1"/>
  <c r="L31" i="1"/>
  <c r="H31" i="1"/>
  <c r="V30" i="1"/>
  <c r="T30" i="1"/>
  <c r="L30" i="1"/>
  <c r="H30" i="1"/>
  <c r="N30" i="1" s="1"/>
  <c r="V29" i="1"/>
  <c r="T29" i="1"/>
  <c r="L29" i="1"/>
  <c r="H29" i="1"/>
  <c r="N29" i="1" s="1"/>
  <c r="V28" i="1"/>
  <c r="T28" i="1"/>
  <c r="L28" i="1"/>
  <c r="H28" i="1"/>
  <c r="N28" i="1" s="1"/>
  <c r="V27" i="1"/>
  <c r="T27" i="1"/>
  <c r="L27" i="1"/>
  <c r="H27" i="1"/>
  <c r="V26" i="1"/>
  <c r="T26" i="1"/>
  <c r="L26" i="1"/>
  <c r="H26" i="1"/>
  <c r="N26" i="1" s="1"/>
  <c r="V25" i="1"/>
  <c r="T25" i="1"/>
  <c r="L25" i="1"/>
  <c r="H25" i="1"/>
  <c r="V24" i="1"/>
  <c r="T24" i="1"/>
  <c r="L24" i="1"/>
  <c r="H24" i="1"/>
  <c r="N24" i="1" s="1"/>
  <c r="V23" i="1"/>
  <c r="T23" i="1"/>
  <c r="L23" i="1"/>
  <c r="H23" i="1"/>
  <c r="F20" i="1"/>
  <c r="D20" i="1"/>
  <c r="V19" i="1"/>
  <c r="T19" i="1"/>
  <c r="L19" i="1"/>
  <c r="H19" i="1"/>
  <c r="V18" i="1"/>
  <c r="T18" i="1"/>
  <c r="L18" i="1"/>
  <c r="H18" i="1"/>
  <c r="V17" i="1"/>
  <c r="T17" i="1"/>
  <c r="L17" i="1"/>
  <c r="H17" i="1"/>
  <c r="V16" i="1"/>
  <c r="T16" i="1"/>
  <c r="L16" i="1"/>
  <c r="H16" i="1"/>
  <c r="V15" i="1"/>
  <c r="T15" i="1"/>
  <c r="L15" i="1"/>
  <c r="H15" i="1"/>
  <c r="V14" i="1"/>
  <c r="T14" i="1"/>
  <c r="L14" i="1"/>
  <c r="H14" i="1"/>
  <c r="V13" i="1"/>
  <c r="T13" i="1"/>
  <c r="L13" i="1"/>
  <c r="H13" i="1"/>
  <c r="V12" i="1"/>
  <c r="T12" i="1"/>
  <c r="T20" i="1" s="1"/>
  <c r="L12" i="1"/>
  <c r="H12" i="1"/>
  <c r="V81" i="2" l="1"/>
  <c r="V21" i="2"/>
  <c r="N20" i="2"/>
  <c r="N78" i="2"/>
  <c r="N32" i="2"/>
  <c r="N43" i="2"/>
  <c r="D90" i="2"/>
  <c r="D92" i="2" s="1"/>
  <c r="T81" i="2"/>
  <c r="H81" i="2"/>
  <c r="H90" i="2" s="1"/>
  <c r="H92" i="2" s="1"/>
  <c r="N67" i="2"/>
  <c r="L81" i="2"/>
  <c r="L90" i="2" s="1"/>
  <c r="N12" i="1"/>
  <c r="N16" i="1"/>
  <c r="N17" i="1"/>
  <c r="N18" i="1"/>
  <c r="N19" i="1"/>
  <c r="N31" i="1"/>
  <c r="N36" i="1"/>
  <c r="L53" i="1"/>
  <c r="N38" i="1"/>
  <c r="N59" i="1"/>
  <c r="N63" i="1"/>
  <c r="N65" i="1"/>
  <c r="N83" i="1"/>
  <c r="N13" i="1"/>
  <c r="N71" i="1"/>
  <c r="N47" i="1"/>
  <c r="N50" i="1"/>
  <c r="N52" i="1"/>
  <c r="N60" i="1"/>
  <c r="N75" i="1"/>
  <c r="D77" i="1"/>
  <c r="D80" i="1" s="1"/>
  <c r="N86" i="1"/>
  <c r="H88" i="1"/>
  <c r="V32" i="1"/>
  <c r="V33" i="1" s="1"/>
  <c r="N39" i="1"/>
  <c r="N70" i="1"/>
  <c r="N87" i="1"/>
  <c r="T32" i="1"/>
  <c r="T33" i="1" s="1"/>
  <c r="N51" i="1"/>
  <c r="T67" i="1"/>
  <c r="N64" i="1"/>
  <c r="V77" i="1"/>
  <c r="L74" i="1"/>
  <c r="L77" i="1" s="1"/>
  <c r="N76" i="1"/>
  <c r="N84" i="1"/>
  <c r="N27" i="1"/>
  <c r="N35" i="1"/>
  <c r="V43" i="1"/>
  <c r="V44" i="1" s="1"/>
  <c r="N46" i="1"/>
  <c r="H66" i="1"/>
  <c r="V66" i="1"/>
  <c r="V67" i="1" s="1"/>
  <c r="T74" i="1"/>
  <c r="T77" i="1" s="1"/>
  <c r="T78" i="1" s="1"/>
  <c r="L20" i="1"/>
  <c r="N14" i="1"/>
  <c r="N15" i="1"/>
  <c r="H32" i="1"/>
  <c r="T43" i="1"/>
  <c r="T44" i="1" s="1"/>
  <c r="N40" i="1"/>
  <c r="N41" i="1"/>
  <c r="N61" i="1"/>
  <c r="N62" i="1"/>
  <c r="N72" i="1"/>
  <c r="N73" i="1"/>
  <c r="H90" i="1"/>
  <c r="T21" i="1"/>
  <c r="H20" i="1"/>
  <c r="L32" i="1"/>
  <c r="L43" i="1"/>
  <c r="H43" i="1"/>
  <c r="V20" i="1"/>
  <c r="F80" i="1"/>
  <c r="F89" i="1" s="1"/>
  <c r="F91" i="1" s="1"/>
  <c r="N23" i="1"/>
  <c r="N25" i="1"/>
  <c r="N37" i="1"/>
  <c r="T53" i="1"/>
  <c r="T54" i="1" s="1"/>
  <c r="N49" i="1"/>
  <c r="N53" i="1" s="1"/>
  <c r="H53" i="1"/>
  <c r="V53" i="1"/>
  <c r="V54" i="1" s="1"/>
  <c r="L66" i="1"/>
  <c r="N69" i="1"/>
  <c r="H74" i="1"/>
  <c r="N81" i="2" l="1"/>
  <c r="N90" i="2" s="1"/>
  <c r="N92" i="2" s="1"/>
  <c r="N74" i="1"/>
  <c r="V78" i="1"/>
  <c r="N66" i="1"/>
  <c r="N20" i="1"/>
  <c r="N32" i="1"/>
  <c r="H77" i="1"/>
  <c r="H80" i="1" s="1"/>
  <c r="H89" i="1" s="1"/>
  <c r="H91" i="1" s="1"/>
  <c r="N43" i="1"/>
  <c r="V80" i="1"/>
  <c r="V21" i="1"/>
  <c r="D89" i="1"/>
  <c r="D91" i="1" s="1"/>
  <c r="L80" i="1"/>
  <c r="L89" i="1" s="1"/>
  <c r="N77" i="1"/>
  <c r="T80" i="1"/>
  <c r="N80" i="1" l="1"/>
  <c r="N89" i="1" s="1"/>
  <c r="N91" i="1" s="1"/>
</calcChain>
</file>

<file path=xl/sharedStrings.xml><?xml version="1.0" encoding="utf-8"?>
<sst xmlns="http://schemas.openxmlformats.org/spreadsheetml/2006/main" count="216" uniqueCount="65">
  <si>
    <t>Current</t>
  </si>
  <si>
    <t>Annual</t>
  </si>
  <si>
    <t>NBV and</t>
  </si>
  <si>
    <t>Depreciation</t>
  </si>
  <si>
    <t>Net Salvage</t>
  </si>
  <si>
    <t>Plant In Service</t>
  </si>
  <si>
    <t>Book Depr</t>
  </si>
  <si>
    <t>NBV</t>
  </si>
  <si>
    <t xml:space="preserve">Net Salvage </t>
  </si>
  <si>
    <t>Requested</t>
  </si>
  <si>
    <t>Expense</t>
  </si>
  <si>
    <t>Added</t>
  </si>
  <si>
    <t>as of</t>
  </si>
  <si>
    <t>Reserve</t>
  </si>
  <si>
    <t>at</t>
  </si>
  <si>
    <t>Percentage</t>
  </si>
  <si>
    <t xml:space="preserve">Costs </t>
  </si>
  <si>
    <t>Depr</t>
  </si>
  <si>
    <t>2020 Study</t>
  </si>
  <si>
    <t>Rate</t>
  </si>
  <si>
    <t>Depr Rates</t>
  </si>
  <si>
    <t>Coal Units</t>
  </si>
  <si>
    <t>Brown Unit 3 - Including Scrubber</t>
  </si>
  <si>
    <t>Acct 311 - Structures and Improvements</t>
  </si>
  <si>
    <t>Acct 311 - Structures and Improvements-Scrubber</t>
  </si>
  <si>
    <t>Acct 312 - Boiler Plant Equipment</t>
  </si>
  <si>
    <t>Acct 312 - Boiler Plant Equipment-Scrubber</t>
  </si>
  <si>
    <t>Acct 314 - Turbogenerator Units</t>
  </si>
  <si>
    <t>Acct 315 - Accessory Electric Equipment</t>
  </si>
  <si>
    <t>Acct 315 - Accessory Electric Equipment-Scrubber</t>
  </si>
  <si>
    <t>Acct 316 - Miscellaneous Power Plant Equipment</t>
  </si>
  <si>
    <t>Total - All Accounts</t>
  </si>
  <si>
    <t>Ghent Unit 1 - Including Scrubber</t>
  </si>
  <si>
    <t>Acct 316 - Miscellaneous Power Plant Equipment-Scrubber</t>
  </si>
  <si>
    <t>Ghent Unit 2 - Including Scrubber</t>
  </si>
  <si>
    <t>Ghent Unit 3 - Including Scrubber</t>
  </si>
  <si>
    <t>Ghent Unit 4 - Including Scrubber</t>
  </si>
  <si>
    <t>Trimble County Unit 2 - Including Scrubber</t>
  </si>
  <si>
    <t>Total - All Coal Plants</t>
  </si>
  <si>
    <t>Items Not Counted</t>
  </si>
  <si>
    <t>Acct 311 - Trible County Training Center</t>
  </si>
  <si>
    <t>Acct 311 - System Lab</t>
  </si>
  <si>
    <t>Acct 311 - Retired Plant</t>
  </si>
  <si>
    <t>Acct 312 - Ash Ponds</t>
  </si>
  <si>
    <t>Acct 316 - System Lab</t>
  </si>
  <si>
    <t>Brown 1 and 2 Still on Schedule</t>
  </si>
  <si>
    <t>Total Coal for Check</t>
  </si>
  <si>
    <t>KU Table 1 Coal Total</t>
  </si>
  <si>
    <t>Variance</t>
  </si>
  <si>
    <t>Rounding</t>
  </si>
  <si>
    <t>Current and Requested Depreciation Rates and Related Expense</t>
  </si>
  <si>
    <t>Sourced From 2020 Depreciation Study</t>
  </si>
  <si>
    <t>Gross</t>
  </si>
  <si>
    <t>Items Not Counted From Depreciation Study</t>
  </si>
  <si>
    <t>Mill Creek Unit 1</t>
  </si>
  <si>
    <t>Mill Creek Unit 2 - Including Scrubber</t>
  </si>
  <si>
    <t>Mill Creek Unit 3 - Including Scrubber</t>
  </si>
  <si>
    <t>Mill Creek Unit 4 - Including Scrubber</t>
  </si>
  <si>
    <t>Trimble County Unit 1 - Including Scrubber</t>
  </si>
  <si>
    <t>Acct 311 - Riverport Distribution Center</t>
  </si>
  <si>
    <t>Acct 311 - Trimble County Training Center</t>
  </si>
  <si>
    <t>Acct 316 - Riverport and Distribution Center</t>
  </si>
  <si>
    <t>LG&amp;E Table 1 Coal Total</t>
  </si>
  <si>
    <t>Kentucky Utilities Company Coal Units</t>
  </si>
  <si>
    <t>Louisville Gas and Electric Company Coal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</si>
</sst>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3" fillId="0" borderId="0" xfId="0" applyFont="1" applyAlignment="1">
      <alignment horizontal="center"/>
    </xf>
    <xf numFmtId="164" fontId="3" fillId="0" borderId="0" xfId="1" applyNumberFormat="1" applyFont="1" applyAlignment="1"/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9" fontId="3" fillId="0" borderId="0" xfId="2" applyFont="1" applyAlignment="1"/>
    <xf numFmtId="164" fontId="3" fillId="0" borderId="0" xfId="0" applyNumberFormat="1" applyFont="1" applyAlignment="1"/>
    <xf numFmtId="10" fontId="3" fillId="0" borderId="0" xfId="2" applyNumberFormat="1" applyFont="1" applyAlignment="1"/>
    <xf numFmtId="164" fontId="3" fillId="0" borderId="1" xfId="1" applyNumberFormat="1" applyFont="1" applyBorder="1" applyAlignment="1"/>
    <xf numFmtId="164" fontId="3" fillId="0" borderId="1" xfId="0" applyNumberFormat="1" applyFont="1" applyBorder="1" applyAlignment="1"/>
    <xf numFmtId="164" fontId="0" fillId="0" borderId="0" xfId="1" applyNumberFormat="1" applyFont="1" applyAlignment="1"/>
    <xf numFmtId="164" fontId="3" fillId="0" borderId="0" xfId="2" applyNumberFormat="1" applyFont="1" applyAlignment="1"/>
    <xf numFmtId="164" fontId="3" fillId="0" borderId="2" xfId="1" applyNumberFormat="1" applyFont="1" applyBorder="1" applyAlignment="1"/>
    <xf numFmtId="0" fontId="3" fillId="0" borderId="0" xfId="0" applyFont="1" applyFill="1" applyAlignment="1"/>
    <xf numFmtId="0" fontId="3" fillId="0" borderId="0" xfId="13" applyFont="1" applyAlignment="1"/>
    <xf numFmtId="0" fontId="7" fillId="0" borderId="0" xfId="13" applyAlignment="1"/>
    <xf numFmtId="0" fontId="3" fillId="0" borderId="0" xfId="13" applyFont="1" applyAlignment="1">
      <alignment horizontal="center"/>
    </xf>
    <xf numFmtId="0" fontId="3" fillId="0" borderId="0" xfId="13" applyFont="1" applyBorder="1" applyAlignment="1">
      <alignment horizontal="center"/>
    </xf>
    <xf numFmtId="14" fontId="3" fillId="0" borderId="0" xfId="13" applyNumberFormat="1" applyFont="1" applyAlignment="1">
      <alignment horizontal="center"/>
    </xf>
    <xf numFmtId="14" fontId="3" fillId="0" borderId="1" xfId="13" applyNumberFormat="1" applyFont="1" applyBorder="1" applyAlignment="1">
      <alignment horizontal="center"/>
    </xf>
    <xf numFmtId="0" fontId="3" fillId="0" borderId="1" xfId="13" applyFont="1" applyBorder="1" applyAlignment="1">
      <alignment horizontal="center"/>
    </xf>
    <xf numFmtId="164" fontId="3" fillId="0" borderId="0" xfId="13" applyNumberFormat="1" applyFont="1" applyAlignment="1"/>
    <xf numFmtId="164" fontId="3" fillId="0" borderId="1" xfId="13" applyNumberFormat="1" applyFont="1" applyBorder="1" applyAlignment="1"/>
    <xf numFmtId="0" fontId="6" fillId="0" borderId="0" xfId="0" applyFont="1" applyBorder="1" applyAlignment="1">
      <alignment horizontal="center"/>
    </xf>
  </cellXfs>
  <cellStyles count="14">
    <cellStyle name="Comma" xfId="1" builtinId="3"/>
    <cellStyle name="Comma 2 2" xfId="3"/>
    <cellStyle name="Comma 3" xfId="4"/>
    <cellStyle name="Currency 2" xfId="5"/>
    <cellStyle name="Normal" xfId="0" builtinId="0"/>
    <cellStyle name="Normal 2" xfId="6"/>
    <cellStyle name="Normal 3" xfId="7"/>
    <cellStyle name="Normal 4" xfId="8"/>
    <cellStyle name="Normal 5" xfId="9"/>
    <cellStyle name="Normal 6" xfId="10"/>
    <cellStyle name="Normal 7" xfId="13"/>
    <cellStyle name="Percent" xfId="2" builtinId="5"/>
    <cellStyle name="Percent 2" xfId="11"/>
    <cellStyle name="Percent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2%20Feb-17/Reports/Flash%20Report/2017.02%20Flash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sp.lgeenergy.int/2017%20Update/03%20Mar-17/Reports/Flash%20Report/2017.03%20Flash%20Fi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B4" t="str">
            <v>ACTUAL</v>
          </cell>
          <cell r="C4">
            <v>1</v>
          </cell>
          <cell r="D4">
            <v>1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P4">
            <v>1</v>
          </cell>
          <cell r="Q4">
            <v>1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</row>
        <row r="5">
          <cell r="A5">
            <v>1</v>
          </cell>
          <cell r="B5" t="str">
            <v>Revenues</v>
          </cell>
          <cell r="C5">
            <v>-7121.2810299999992</v>
          </cell>
          <cell r="D5">
            <v>-5937.5500900000015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-13058.831120000001</v>
          </cell>
          <cell r="P5">
            <v>-7121.2810299999992</v>
          </cell>
          <cell r="Q5">
            <v>-13058.831120000001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7121.2810300000001</v>
          </cell>
          <cell r="D6">
            <v>5937.5500900000006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13058.831120000001</v>
          </cell>
          <cell r="P6">
            <v>7121.2810300000001</v>
          </cell>
          <cell r="Q6">
            <v>13058.831120000001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play Act vs Bud"/>
      <sheetName val="LKE Income Statement"/>
      <sheetName val="Display Act vs Bud QTR"/>
      <sheetName val="Display Act vs Forecast"/>
      <sheetName val="Detail YTD"/>
      <sheetName val="Detail by Co (Arg Reclass)"/>
      <sheetName val="Detail MTD"/>
      <sheetName val="Detail QTD"/>
      <sheetName val="LKE Forecast File"/>
      <sheetName val="LKE"/>
      <sheetName val="LGE"/>
      <sheetName val="KU"/>
      <sheetName val="IC"/>
      <sheetName val="UTILITIES"/>
      <sheetName val="OTHER"/>
      <sheetName val="EPS Calc"/>
      <sheetName val="PPL Ongo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ACTUAL</v>
          </cell>
          <cell r="C4">
            <v>1</v>
          </cell>
          <cell r="D4">
            <v>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1</v>
          </cell>
          <cell r="Q4">
            <v>1</v>
          </cell>
          <cell r="R4">
            <v>1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1</v>
          </cell>
          <cell r="B5" t="str">
            <v>Revenues</v>
          </cell>
          <cell r="C5">
            <v>145486.93153999999</v>
          </cell>
          <cell r="D5">
            <v>121481.16906000001</v>
          </cell>
          <cell r="E5">
            <v>124897.81424000004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391865.91484000004</v>
          </cell>
          <cell r="P5">
            <v>145486.93153999999</v>
          </cell>
          <cell r="Q5">
            <v>266968.10060000001</v>
          </cell>
          <cell r="R5">
            <v>391865.91484000004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391865.91484000004</v>
          </cell>
          <cell r="AC5">
            <v>-391865.91484000004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-64161.094539999998</v>
          </cell>
          <cell r="D6">
            <v>-49187.793369999992</v>
          </cell>
          <cell r="E6">
            <v>-52772.113130000012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-166121.00104</v>
          </cell>
          <cell r="P6">
            <v>-64161.094539999998</v>
          </cell>
          <cell r="Q6">
            <v>-113348.88790999999</v>
          </cell>
          <cell r="R6">
            <v>-166121.00104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-166121.00104</v>
          </cell>
          <cell r="AC6">
            <v>166121.00104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57402.263019999999</v>
          </cell>
          <cell r="D7">
            <v>50456.11490000003</v>
          </cell>
          <cell r="E7">
            <v>53409.157809999975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161267.53573</v>
          </cell>
          <cell r="P7">
            <v>57402.263019999999</v>
          </cell>
          <cell r="Q7">
            <v>107858.37792000003</v>
          </cell>
          <cell r="R7">
            <v>161267.53573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161267.53573</v>
          </cell>
          <cell r="AC7">
            <v>-161267.53573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23923.573979999994</v>
          </cell>
          <cell r="D8">
            <v>21837.260790000008</v>
          </cell>
          <cell r="E8">
            <v>18716.543300000005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64477.378070000006</v>
          </cell>
          <cell r="P8">
            <v>23923.573979999994</v>
          </cell>
          <cell r="Q8">
            <v>45760.834770000001</v>
          </cell>
          <cell r="R8">
            <v>64477.378070000006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64477.378070000006</v>
          </cell>
          <cell r="AC8">
            <v>-64477.378070000006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-24295.21185</v>
          </cell>
          <cell r="D10">
            <v>-23919.171159999991</v>
          </cell>
          <cell r="E10">
            <v>-28819.884570000024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-77034.267580000014</v>
          </cell>
          <cell r="P10">
            <v>-24295.21185</v>
          </cell>
          <cell r="Q10">
            <v>-48214.38300999999</v>
          </cell>
          <cell r="R10">
            <v>-77034.267580000014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-77034.267580000014</v>
          </cell>
          <cell r="AC10">
            <v>77034.267580000014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-732.5877200000001</v>
          </cell>
          <cell r="D11">
            <v>-398.94239999999979</v>
          </cell>
          <cell r="E11">
            <v>-880.01309000000015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-2011.54321</v>
          </cell>
          <cell r="P11">
            <v>-732.5877200000001</v>
          </cell>
          <cell r="Q11">
            <v>-1131.5301199999999</v>
          </cell>
          <cell r="R11">
            <v>-2011.54321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-2011.54321</v>
          </cell>
          <cell r="AC11">
            <v>2011.54321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-11932.0658</v>
          </cell>
          <cell r="D12">
            <v>-11937.760870000002</v>
          </cell>
          <cell r="E12">
            <v>-11929.641819999997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-35799.468489999999</v>
          </cell>
          <cell r="P12">
            <v>-11932.0658</v>
          </cell>
          <cell r="Q12">
            <v>-23869.826670000002</v>
          </cell>
          <cell r="R12">
            <v>-35799.468489999999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-35799.468489999999</v>
          </cell>
          <cell r="AC12">
            <v>35799.468489999999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-2397.3878399999999</v>
          </cell>
          <cell r="D13">
            <v>-2110.4197300000001</v>
          </cell>
          <cell r="E13">
            <v>-2489.2023900000004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-6997.0099600000003</v>
          </cell>
          <cell r="P13">
            <v>-2397.3878399999999</v>
          </cell>
          <cell r="Q13">
            <v>-4507.8075699999999</v>
          </cell>
          <cell r="R13">
            <v>-6997.0099600000003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-6997.0099600000003</v>
          </cell>
          <cell r="AC13">
            <v>6997.0099600000003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-5693.6624099999999</v>
          </cell>
          <cell r="D15">
            <v>-5612.2243299999982</v>
          </cell>
          <cell r="E15">
            <v>-5715.6313500000033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-17021.518090000001</v>
          </cell>
          <cell r="P15">
            <v>-5693.6624099999999</v>
          </cell>
          <cell r="Q15">
            <v>-11305.886739999998</v>
          </cell>
          <cell r="R15">
            <v>-17021.518090000001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-17021.518090000001</v>
          </cell>
          <cell r="AC15">
            <v>17021.518090000001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-14018.69038</v>
          </cell>
          <cell r="D16">
            <v>-10949.235000000001</v>
          </cell>
          <cell r="E16">
            <v>-8281.4727100000018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-33249.398090000002</v>
          </cell>
          <cell r="P16">
            <v>-14018.69038</v>
          </cell>
          <cell r="Q16">
            <v>-24967.925380000001</v>
          </cell>
          <cell r="R16">
            <v>-33249.398090000002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-33249.398090000002</v>
          </cell>
          <cell r="AC16">
            <v>33249.398090000002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22256.231</v>
          </cell>
          <cell r="D17">
            <v>17365.622200000049</v>
          </cell>
          <cell r="E17">
            <v>14009.855179999955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53631.708379999996</v>
          </cell>
          <cell r="P17">
            <v>22256.231</v>
          </cell>
          <cell r="Q17">
            <v>39621.853200000027</v>
          </cell>
          <cell r="R17">
            <v>53631.708379999996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53631.708379999996</v>
          </cell>
          <cell r="AC17">
            <v>-53631.708379999996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22256.231</v>
          </cell>
          <cell r="D19">
            <v>17365.622200000049</v>
          </cell>
          <cell r="E19">
            <v>14009.855179999955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53631.708379999996</v>
          </cell>
          <cell r="P19">
            <v>22256.231</v>
          </cell>
          <cell r="Q19">
            <v>39621.853200000027</v>
          </cell>
          <cell r="R19">
            <v>53631.708379999996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53631.708379999996</v>
          </cell>
          <cell r="AC19">
            <v>-53631.708379999996</v>
          </cell>
          <cell r="AD19">
            <v>0</v>
          </cell>
          <cell r="AE19">
            <v>0</v>
          </cell>
        </row>
      </sheetData>
      <sheetData sheetId="11">
        <row r="5">
          <cell r="A5">
            <v>1</v>
          </cell>
          <cell r="B5" t="str">
            <v>Revenues</v>
          </cell>
          <cell r="C5">
            <v>160417.88397999998</v>
          </cell>
          <cell r="D5">
            <v>135378.97982000001</v>
          </cell>
          <cell r="E5">
            <v>141518.59194000001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437315.45574</v>
          </cell>
          <cell r="P5">
            <v>160417.88397999998</v>
          </cell>
          <cell r="Q5">
            <v>295796.86379999999</v>
          </cell>
          <cell r="R5">
            <v>437315.45574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437315.45574</v>
          </cell>
          <cell r="AC5">
            <v>-437315.45574</v>
          </cell>
          <cell r="AD5">
            <v>0</v>
          </cell>
          <cell r="AE5">
            <v>0</v>
          </cell>
        </row>
        <row r="6">
          <cell r="A6">
            <v>2</v>
          </cell>
          <cell r="B6" t="str">
            <v>Cost of Revenues</v>
          </cell>
          <cell r="C6">
            <v>-57671.068640000005</v>
          </cell>
          <cell r="D6">
            <v>-47418.111570000001</v>
          </cell>
          <cell r="E6">
            <v>-50994.014370000004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-156083.19458000001</v>
          </cell>
          <cell r="P6">
            <v>-57671.068640000005</v>
          </cell>
          <cell r="Q6">
            <v>-105089.18021000001</v>
          </cell>
          <cell r="R6">
            <v>-156083.19458000001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-156083.19458000001</v>
          </cell>
          <cell r="AC6">
            <v>156083.19458000001</v>
          </cell>
          <cell r="AD6">
            <v>0</v>
          </cell>
          <cell r="AE6">
            <v>0</v>
          </cell>
        </row>
        <row r="7">
          <cell r="A7">
            <v>3</v>
          </cell>
          <cell r="B7" t="str">
            <v>Electric Margin</v>
          </cell>
          <cell r="C7">
            <v>102746.81533999997</v>
          </cell>
          <cell r="D7">
            <v>87960.86825</v>
          </cell>
          <cell r="E7">
            <v>90524.577570000023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281232.26115999999</v>
          </cell>
          <cell r="P7">
            <v>102746.81533999997</v>
          </cell>
          <cell r="Q7">
            <v>190707.68358999997</v>
          </cell>
          <cell r="R7">
            <v>281232.26115999999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281232.26115999999</v>
          </cell>
          <cell r="AC7">
            <v>-281232.26115999999</v>
          </cell>
          <cell r="AD7">
            <v>0</v>
          </cell>
          <cell r="AE7">
            <v>0</v>
          </cell>
        </row>
        <row r="8">
          <cell r="A8">
            <v>4</v>
          </cell>
          <cell r="B8" t="str">
            <v xml:space="preserve">Gas Margin 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</row>
        <row r="9">
          <cell r="A9">
            <v>5</v>
          </cell>
          <cell r="B9" t="str">
            <v>Other Margin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A10">
            <v>6</v>
          </cell>
          <cell r="B10" t="str">
            <v>O&amp;M</v>
          </cell>
          <cell r="C10">
            <v>-28896.835460000002</v>
          </cell>
          <cell r="D10">
            <v>-28529.793469999997</v>
          </cell>
          <cell r="E10">
            <v>-35612.032940000012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-93038.661870000011</v>
          </cell>
          <cell r="P10">
            <v>-28896.835460000002</v>
          </cell>
          <cell r="Q10">
            <v>-57426.628929999999</v>
          </cell>
          <cell r="R10">
            <v>-93038.661870000011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-93038.661870000011</v>
          </cell>
          <cell r="AC10">
            <v>93038.661870000011</v>
          </cell>
          <cell r="AD10">
            <v>0</v>
          </cell>
          <cell r="AE10">
            <v>0</v>
          </cell>
        </row>
        <row r="11">
          <cell r="A11">
            <v>7</v>
          </cell>
          <cell r="B11" t="str">
            <v>Other Inc &amp; Exp</v>
          </cell>
          <cell r="C11">
            <v>-599.71713</v>
          </cell>
          <cell r="D11">
            <v>-298.65518999999995</v>
          </cell>
          <cell r="E11">
            <v>-452.67858000000024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-1351.0509000000002</v>
          </cell>
          <cell r="P11">
            <v>-599.71713</v>
          </cell>
          <cell r="Q11">
            <v>-898.37231999999995</v>
          </cell>
          <cell r="R11">
            <v>-1351.0509000000002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-1351.0509000000002</v>
          </cell>
          <cell r="AC11">
            <v>1351.0509000000002</v>
          </cell>
          <cell r="AD11">
            <v>0</v>
          </cell>
          <cell r="AE11">
            <v>0</v>
          </cell>
        </row>
        <row r="12">
          <cell r="A12">
            <v>8</v>
          </cell>
          <cell r="B12" t="str">
            <v>Depreciation</v>
          </cell>
          <cell r="C12">
            <v>-17638.013629999998</v>
          </cell>
          <cell r="D12">
            <v>-17646.029400000003</v>
          </cell>
          <cell r="E12">
            <v>-17639.400159999997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-52923.443189999998</v>
          </cell>
          <cell r="P12">
            <v>-17638.013629999998</v>
          </cell>
          <cell r="Q12">
            <v>-35284.043030000001</v>
          </cell>
          <cell r="R12">
            <v>-52923.443189999998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-52923.443189999998</v>
          </cell>
          <cell r="AC12">
            <v>52923.443189999998</v>
          </cell>
          <cell r="AD12">
            <v>0</v>
          </cell>
          <cell r="AE12">
            <v>0</v>
          </cell>
        </row>
        <row r="13">
          <cell r="A13">
            <v>9</v>
          </cell>
          <cell r="B13" t="str">
            <v>Property tax</v>
          </cell>
          <cell r="C13">
            <v>-2428.8481200000001</v>
          </cell>
          <cell r="D13">
            <v>-2352.8079899999998</v>
          </cell>
          <cell r="E13">
            <v>-2413.6915100000006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-7195.3476200000005</v>
          </cell>
          <cell r="P13">
            <v>-2428.8481200000001</v>
          </cell>
          <cell r="Q13">
            <v>-4781.6561099999999</v>
          </cell>
          <cell r="R13">
            <v>-7195.3476200000005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-7195.3476200000005</v>
          </cell>
          <cell r="AC13">
            <v>7195.3476200000005</v>
          </cell>
          <cell r="AD13">
            <v>0</v>
          </cell>
          <cell r="AE13">
            <v>0</v>
          </cell>
        </row>
        <row r="14">
          <cell r="A14">
            <v>10</v>
          </cell>
          <cell r="B14" t="str">
            <v>Equity in Earnings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>
            <v>11</v>
          </cell>
          <cell r="B15" t="str">
            <v>Interest</v>
          </cell>
          <cell r="C15">
            <v>-8025.3457300000009</v>
          </cell>
          <cell r="D15">
            <v>-7948.4976999999981</v>
          </cell>
          <cell r="E15">
            <v>-8046.7215799999994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-24020.565009999998</v>
          </cell>
          <cell r="P15">
            <v>-8025.3457300000009</v>
          </cell>
          <cell r="Q15">
            <v>-15973.843429999999</v>
          </cell>
          <cell r="R15">
            <v>-24020.565009999998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-24020.565009999998</v>
          </cell>
          <cell r="AC15">
            <v>24020.565009999998</v>
          </cell>
          <cell r="AD15">
            <v>0</v>
          </cell>
          <cell r="AE15">
            <v>0</v>
          </cell>
        </row>
        <row r="16">
          <cell r="A16">
            <v>13</v>
          </cell>
          <cell r="B16" t="str">
            <v>Income Tax</v>
          </cell>
          <cell r="C16">
            <v>-17413.380739999997</v>
          </cell>
          <cell r="D16">
            <v>-12078.948140000004</v>
          </cell>
          <cell r="E16">
            <v>-9482.6807200000039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-38975.009600000005</v>
          </cell>
          <cell r="P16">
            <v>-17413.380739999997</v>
          </cell>
          <cell r="Q16">
            <v>-29492.328880000001</v>
          </cell>
          <cell r="R16">
            <v>-38975.009600000005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-38975.009600000005</v>
          </cell>
          <cell r="AC16">
            <v>38975.009600000005</v>
          </cell>
          <cell r="AD16">
            <v>0</v>
          </cell>
          <cell r="AE16">
            <v>0</v>
          </cell>
        </row>
        <row r="17">
          <cell r="A17">
            <v>15</v>
          </cell>
          <cell r="B17" t="str">
            <v>Net Income From Operations</v>
          </cell>
          <cell r="C17">
            <v>27744.674529999964</v>
          </cell>
          <cell r="D17">
            <v>19106.13636</v>
          </cell>
          <cell r="E17">
            <v>16877.372080000016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63728.18296999998</v>
          </cell>
          <cell r="P17">
            <v>27744.674529999964</v>
          </cell>
          <cell r="Q17">
            <v>46850.810889999979</v>
          </cell>
          <cell r="R17">
            <v>63728.18296999998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63728.18296999998</v>
          </cell>
          <cell r="AC17">
            <v>-63728.18296999998</v>
          </cell>
          <cell r="AD17">
            <v>0</v>
          </cell>
          <cell r="AE17">
            <v>0</v>
          </cell>
        </row>
        <row r="18">
          <cell r="A18">
            <v>16</v>
          </cell>
          <cell r="B18" t="str">
            <v>Special Items</v>
          </cell>
          <cell r="C18">
            <v>0</v>
          </cell>
          <cell r="D18">
            <v>0</v>
          </cell>
          <cell r="E18">
            <v>-599.38938999999982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-599.38938999999982</v>
          </cell>
          <cell r="P18">
            <v>0</v>
          </cell>
          <cell r="Q18">
            <v>0</v>
          </cell>
          <cell r="R18">
            <v>-599.38938999999982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-599.38938999999982</v>
          </cell>
          <cell r="AC18">
            <v>599.38938999999982</v>
          </cell>
          <cell r="AD18">
            <v>0</v>
          </cell>
          <cell r="AE18">
            <v>0</v>
          </cell>
        </row>
        <row r="19">
          <cell r="A19">
            <v>17</v>
          </cell>
          <cell r="B19" t="str">
            <v>Net Income</v>
          </cell>
          <cell r="C19">
            <v>27744.674529999964</v>
          </cell>
          <cell r="D19">
            <v>19106.13636</v>
          </cell>
          <cell r="E19">
            <v>16277.982690000015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63128.793579999983</v>
          </cell>
          <cell r="P19">
            <v>27744.674529999964</v>
          </cell>
          <cell r="Q19">
            <v>46850.810889999979</v>
          </cell>
          <cell r="R19">
            <v>63128.793579999983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63128.793579999983</v>
          </cell>
          <cell r="AC19">
            <v>-63128.793579999983</v>
          </cell>
          <cell r="AD19">
            <v>0</v>
          </cell>
          <cell r="AE19">
            <v>0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3"/>
  <sheetViews>
    <sheetView tabSelected="1" workbookViewId="0">
      <pane xSplit="2" ySplit="9" topLeftCell="C10" activePane="bottomRight" state="frozen"/>
      <selection pane="topRight" activeCell="C1" sqref="C1"/>
      <selection pane="bottomLeft" activeCell="A12" sqref="A12"/>
      <selection pane="bottomRight" activeCell="B55" sqref="B55"/>
    </sheetView>
  </sheetViews>
  <sheetFormatPr defaultRowHeight="15" x14ac:dyDescent="0.2"/>
  <cols>
    <col min="1" max="1" width="2.6640625" style="2" customWidth="1"/>
    <col min="2" max="2" width="38.5546875" style="2" customWidth="1"/>
    <col min="3" max="3" width="3.33203125" style="2" customWidth="1"/>
    <col min="4" max="4" width="12" style="2" customWidth="1"/>
    <col min="5" max="5" width="1.88671875" style="2" customWidth="1"/>
    <col min="6" max="6" width="13.33203125" style="2" bestFit="1" customWidth="1"/>
    <col min="7" max="7" width="1.88671875" style="2" customWidth="1"/>
    <col min="8" max="8" width="11.33203125" style="2" customWidth="1"/>
    <col min="9" max="9" width="1.88671875" style="2" customWidth="1"/>
    <col min="10" max="10" width="8.88671875" style="2"/>
    <col min="11" max="11" width="1.88671875" style="2" customWidth="1"/>
    <col min="12" max="12" width="9.88671875" style="2" customWidth="1"/>
    <col min="13" max="13" width="1.88671875" style="2" customWidth="1"/>
    <col min="14" max="14" width="11.5546875" style="2" customWidth="1"/>
    <col min="15" max="15" width="1.88671875" style="2" customWidth="1"/>
    <col min="16" max="16" width="8.88671875" style="2"/>
    <col min="17" max="17" width="1.88671875" style="2" customWidth="1"/>
    <col min="18" max="18" width="8.88671875" style="2"/>
    <col min="19" max="19" width="1.88671875" style="2" customWidth="1"/>
    <col min="20" max="20" width="10.33203125" style="2" bestFit="1" customWidth="1"/>
    <col min="21" max="21" width="1.88671875" style="2" customWidth="1"/>
    <col min="22" max="22" width="10" style="2" customWidth="1"/>
    <col min="23" max="16384" width="8.88671875" style="2"/>
  </cols>
  <sheetData>
    <row r="1" spans="1:22" ht="15.75" x14ac:dyDescent="0.25">
      <c r="A1" s="27" t="s">
        <v>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x14ac:dyDescent="0.25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x14ac:dyDescent="0.25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5" t="s">
        <v>1</v>
      </c>
      <c r="U5" s="1"/>
      <c r="V5" s="5" t="s">
        <v>1</v>
      </c>
    </row>
    <row r="6" spans="1:22" x14ac:dyDescent="0.2">
      <c r="A6" s="1"/>
      <c r="B6" s="1"/>
      <c r="C6" s="1"/>
      <c r="D6" s="3" t="s">
        <v>52</v>
      </c>
      <c r="E6" s="1"/>
      <c r="F6" s="1"/>
      <c r="G6" s="1"/>
      <c r="H6" s="1"/>
      <c r="I6" s="1"/>
      <c r="J6" s="1"/>
      <c r="K6" s="1"/>
      <c r="L6" s="1"/>
      <c r="M6" s="1"/>
      <c r="N6" s="3" t="s">
        <v>2</v>
      </c>
      <c r="O6" s="1"/>
      <c r="P6" s="1"/>
      <c r="Q6" s="1"/>
      <c r="R6" s="1"/>
      <c r="S6" s="1"/>
      <c r="T6" s="5" t="s">
        <v>3</v>
      </c>
      <c r="U6" s="1"/>
      <c r="V6" s="5" t="s">
        <v>3</v>
      </c>
    </row>
    <row r="7" spans="1:22" x14ac:dyDescent="0.2">
      <c r="A7" s="1"/>
      <c r="B7" s="1"/>
      <c r="C7" s="1"/>
      <c r="D7" s="3" t="s">
        <v>5</v>
      </c>
      <c r="E7" s="3"/>
      <c r="F7" s="3" t="s">
        <v>6</v>
      </c>
      <c r="G7" s="3"/>
      <c r="H7" s="3" t="s">
        <v>7</v>
      </c>
      <c r="I7" s="3"/>
      <c r="J7" s="3" t="s">
        <v>4</v>
      </c>
      <c r="K7" s="3"/>
      <c r="L7" s="3" t="s">
        <v>8</v>
      </c>
      <c r="M7" s="1"/>
      <c r="N7" s="3" t="s">
        <v>8</v>
      </c>
      <c r="O7" s="1"/>
      <c r="P7" s="3" t="s">
        <v>0</v>
      </c>
      <c r="Q7" s="3"/>
      <c r="R7" s="3" t="s">
        <v>9</v>
      </c>
      <c r="S7" s="3"/>
      <c r="T7" s="5" t="s">
        <v>10</v>
      </c>
      <c r="U7" s="3"/>
      <c r="V7" s="5" t="s">
        <v>10</v>
      </c>
    </row>
    <row r="8" spans="1:22" x14ac:dyDescent="0.2">
      <c r="A8" s="1"/>
      <c r="B8" s="1"/>
      <c r="C8" s="1"/>
      <c r="D8" s="3" t="s">
        <v>12</v>
      </c>
      <c r="E8" s="3"/>
      <c r="F8" s="3" t="s">
        <v>13</v>
      </c>
      <c r="G8" s="3"/>
      <c r="H8" s="3" t="s">
        <v>14</v>
      </c>
      <c r="I8" s="3"/>
      <c r="J8" s="3" t="s">
        <v>15</v>
      </c>
      <c r="K8" s="3"/>
      <c r="L8" s="3" t="s">
        <v>16</v>
      </c>
      <c r="M8" s="1"/>
      <c r="N8" s="3" t="s">
        <v>14</v>
      </c>
      <c r="O8" s="1"/>
      <c r="P8" s="3" t="s">
        <v>17</v>
      </c>
      <c r="Q8" s="3"/>
      <c r="R8" s="3" t="s">
        <v>17</v>
      </c>
      <c r="S8" s="3"/>
      <c r="T8" s="5" t="s">
        <v>0</v>
      </c>
      <c r="U8" s="3"/>
      <c r="V8" s="5" t="s">
        <v>9</v>
      </c>
    </row>
    <row r="9" spans="1:22" x14ac:dyDescent="0.2">
      <c r="A9" s="1"/>
      <c r="B9" s="1"/>
      <c r="C9" s="1"/>
      <c r="D9" s="7">
        <v>44012</v>
      </c>
      <c r="E9" s="3"/>
      <c r="F9" s="7">
        <v>44012</v>
      </c>
      <c r="G9" s="3"/>
      <c r="H9" s="7">
        <v>44012</v>
      </c>
      <c r="I9" s="6"/>
      <c r="J9" s="8" t="s">
        <v>18</v>
      </c>
      <c r="K9" s="3"/>
      <c r="L9" s="8" t="s">
        <v>11</v>
      </c>
      <c r="M9" s="1"/>
      <c r="N9" s="7">
        <v>44012</v>
      </c>
      <c r="O9" s="1"/>
      <c r="P9" s="8" t="s">
        <v>19</v>
      </c>
      <c r="Q9" s="3"/>
      <c r="R9" s="8" t="s">
        <v>19</v>
      </c>
      <c r="S9" s="5"/>
      <c r="T9" s="8" t="s">
        <v>20</v>
      </c>
      <c r="U9" s="5"/>
      <c r="V9" s="8" t="s">
        <v>20</v>
      </c>
    </row>
    <row r="10" spans="1:22" x14ac:dyDescent="0.2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2">
      <c r="A11" s="1" t="s">
        <v>22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">
      <c r="A12" s="1"/>
      <c r="B12" s="1" t="s">
        <v>23</v>
      </c>
      <c r="C12" s="1"/>
      <c r="D12" s="4">
        <v>29535742</v>
      </c>
      <c r="E12" s="4"/>
      <c r="F12" s="4">
        <v>-16392923</v>
      </c>
      <c r="G12" s="1"/>
      <c r="H12" s="4">
        <f t="shared" ref="H12:H15" si="0">SUM(D12:F12)</f>
        <v>13142819</v>
      </c>
      <c r="I12" s="1"/>
      <c r="J12" s="9">
        <v>-0.04</v>
      </c>
      <c r="K12" s="1"/>
      <c r="L12" s="4">
        <f>D12*-J12</f>
        <v>1181429.68</v>
      </c>
      <c r="M12" s="1"/>
      <c r="N12" s="10">
        <f>H12+L12</f>
        <v>14324248.68</v>
      </c>
      <c r="O12" s="1"/>
      <c r="P12" s="11">
        <v>3.1699999999999999E-2</v>
      </c>
      <c r="Q12" s="11"/>
      <c r="R12" s="11">
        <v>6.0999999999999999E-2</v>
      </c>
      <c r="S12" s="11"/>
      <c r="T12" s="4">
        <f>D12*P12</f>
        <v>936283.02139999997</v>
      </c>
      <c r="U12" s="11"/>
      <c r="V12" s="4">
        <f>D12*R12</f>
        <v>1801680.2619999999</v>
      </c>
    </row>
    <row r="13" spans="1:22" x14ac:dyDescent="0.2">
      <c r="A13" s="1"/>
      <c r="B13" s="1" t="s">
        <v>24</v>
      </c>
      <c r="C13" s="1"/>
      <c r="D13" s="4">
        <v>45553347</v>
      </c>
      <c r="E13" s="4"/>
      <c r="F13" s="4">
        <v>-17738141</v>
      </c>
      <c r="G13" s="1"/>
      <c r="H13" s="4">
        <f t="shared" si="0"/>
        <v>27815206</v>
      </c>
      <c r="I13" s="1"/>
      <c r="J13" s="9">
        <v>-0.04</v>
      </c>
      <c r="K13" s="1"/>
      <c r="L13" s="4">
        <f t="shared" ref="L13:L19" si="1">D13*-J13</f>
        <v>1822133.8800000001</v>
      </c>
      <c r="M13" s="1"/>
      <c r="N13" s="10">
        <f t="shared" ref="N13:N19" si="2">H13+L13</f>
        <v>29637339.879999999</v>
      </c>
      <c r="O13" s="1"/>
      <c r="P13" s="11">
        <v>4.5400000000000003E-2</v>
      </c>
      <c r="Q13" s="11"/>
      <c r="R13" s="11">
        <v>8.1600000000000006E-2</v>
      </c>
      <c r="S13" s="11"/>
      <c r="T13" s="4">
        <f t="shared" ref="T13:T76" si="3">D13*P13</f>
        <v>2068121.9538</v>
      </c>
      <c r="U13" s="11"/>
      <c r="V13" s="4">
        <f t="shared" ref="V13:V76" si="4">D13*R13</f>
        <v>3717153.1152000003</v>
      </c>
    </row>
    <row r="14" spans="1:22" x14ac:dyDescent="0.2">
      <c r="A14" s="1"/>
      <c r="B14" s="1" t="s">
        <v>25</v>
      </c>
      <c r="C14" s="1"/>
      <c r="D14" s="4">
        <v>475691478</v>
      </c>
      <c r="E14" s="4"/>
      <c r="F14" s="4">
        <v>-112434187</v>
      </c>
      <c r="G14" s="4"/>
      <c r="H14" s="4">
        <f t="shared" si="0"/>
        <v>363257291</v>
      </c>
      <c r="I14" s="4"/>
      <c r="J14" s="9">
        <v>-0.04</v>
      </c>
      <c r="K14" s="4"/>
      <c r="L14" s="4">
        <f t="shared" si="1"/>
        <v>19027659.120000001</v>
      </c>
      <c r="M14" s="1"/>
      <c r="N14" s="10">
        <f t="shared" si="2"/>
        <v>382284950.12</v>
      </c>
      <c r="O14" s="4"/>
      <c r="P14" s="11">
        <v>5.1900000000000002E-2</v>
      </c>
      <c r="Q14" s="11"/>
      <c r="R14" s="11">
        <v>0.1022</v>
      </c>
      <c r="S14" s="11"/>
      <c r="T14" s="4">
        <f t="shared" si="3"/>
        <v>24688387.7082</v>
      </c>
      <c r="U14" s="11"/>
      <c r="V14" s="4">
        <f t="shared" si="4"/>
        <v>48615669.051600002</v>
      </c>
    </row>
    <row r="15" spans="1:22" x14ac:dyDescent="0.2">
      <c r="A15" s="1"/>
      <c r="B15" s="1" t="s">
        <v>26</v>
      </c>
      <c r="C15" s="1"/>
      <c r="D15" s="4">
        <v>335830028</v>
      </c>
      <c r="E15" s="4"/>
      <c r="F15" s="4">
        <v>-110279694</v>
      </c>
      <c r="G15" s="4"/>
      <c r="H15" s="4">
        <f t="shared" si="0"/>
        <v>225550334</v>
      </c>
      <c r="I15" s="4"/>
      <c r="J15" s="9">
        <v>-0.04</v>
      </c>
      <c r="K15" s="4"/>
      <c r="L15" s="4">
        <f t="shared" si="1"/>
        <v>13433201.120000001</v>
      </c>
      <c r="M15" s="1"/>
      <c r="N15" s="10">
        <f t="shared" si="2"/>
        <v>238983535.12</v>
      </c>
      <c r="O15" s="4"/>
      <c r="P15" s="11">
        <v>4.9200000000000001E-2</v>
      </c>
      <c r="Q15" s="11"/>
      <c r="R15" s="11">
        <v>9.0300000000000005E-2</v>
      </c>
      <c r="S15" s="11"/>
      <c r="T15" s="4">
        <f t="shared" si="3"/>
        <v>16522837.377599999</v>
      </c>
      <c r="U15" s="11"/>
      <c r="V15" s="4">
        <f t="shared" si="4"/>
        <v>30325451.5284</v>
      </c>
    </row>
    <row r="16" spans="1:22" x14ac:dyDescent="0.2">
      <c r="A16" s="1"/>
      <c r="B16" s="1" t="s">
        <v>27</v>
      </c>
      <c r="C16" s="1"/>
      <c r="D16" s="4">
        <v>51368471</v>
      </c>
      <c r="E16" s="4"/>
      <c r="F16" s="4">
        <v>-10926704</v>
      </c>
      <c r="G16" s="4"/>
      <c r="H16" s="4">
        <f>SUM(D16:F16)</f>
        <v>40441767</v>
      </c>
      <c r="I16" s="4"/>
      <c r="J16" s="9">
        <v>-0.04</v>
      </c>
      <c r="K16" s="4"/>
      <c r="L16" s="4">
        <f t="shared" si="1"/>
        <v>2054738.84</v>
      </c>
      <c r="M16" s="1"/>
      <c r="N16" s="10">
        <f t="shared" si="2"/>
        <v>42496505.840000004</v>
      </c>
      <c r="O16" s="4"/>
      <c r="P16" s="11">
        <v>5.2900000000000003E-2</v>
      </c>
      <c r="Q16" s="11"/>
      <c r="R16" s="11">
        <v>0.106</v>
      </c>
      <c r="S16" s="11"/>
      <c r="T16" s="4">
        <f t="shared" si="3"/>
        <v>2717392.1159000001</v>
      </c>
      <c r="U16" s="11"/>
      <c r="V16" s="4">
        <f t="shared" si="4"/>
        <v>5445057.926</v>
      </c>
    </row>
    <row r="17" spans="1:22" x14ac:dyDescent="0.2">
      <c r="A17" s="1"/>
      <c r="B17" s="1" t="s">
        <v>28</v>
      </c>
      <c r="C17" s="1"/>
      <c r="D17" s="4">
        <v>16028996</v>
      </c>
      <c r="E17" s="4"/>
      <c r="F17" s="4">
        <v>-7224123</v>
      </c>
      <c r="G17" s="4"/>
      <c r="H17" s="4">
        <f t="shared" ref="H17:H19" si="5">SUM(D17:F17)</f>
        <v>8804873</v>
      </c>
      <c r="I17" s="4"/>
      <c r="J17" s="9">
        <v>-0.04</v>
      </c>
      <c r="K17" s="4"/>
      <c r="L17" s="4">
        <f t="shared" si="1"/>
        <v>641159.84</v>
      </c>
      <c r="M17" s="1"/>
      <c r="N17" s="10">
        <f t="shared" si="2"/>
        <v>9446032.8399999999</v>
      </c>
      <c r="O17" s="4"/>
      <c r="P17" s="11">
        <v>3.7400000000000003E-2</v>
      </c>
      <c r="Q17" s="11"/>
      <c r="R17" s="11">
        <v>7.4099999999999999E-2</v>
      </c>
      <c r="S17" s="11"/>
      <c r="T17" s="4">
        <f t="shared" si="3"/>
        <v>599484.45040000009</v>
      </c>
      <c r="U17" s="11"/>
      <c r="V17" s="4">
        <f t="shared" si="4"/>
        <v>1187748.6036</v>
      </c>
    </row>
    <row r="18" spans="1:22" x14ac:dyDescent="0.2">
      <c r="A18" s="1"/>
      <c r="B18" s="1" t="s">
        <v>29</v>
      </c>
      <c r="C18" s="1"/>
      <c r="D18" s="4">
        <v>29324457</v>
      </c>
      <c r="E18" s="4"/>
      <c r="F18" s="4">
        <v>-10389867</v>
      </c>
      <c r="G18" s="4"/>
      <c r="H18" s="4">
        <f t="shared" si="5"/>
        <v>18934590</v>
      </c>
      <c r="I18" s="4"/>
      <c r="J18" s="9">
        <v>-0.04</v>
      </c>
      <c r="K18" s="4"/>
      <c r="L18" s="4">
        <f t="shared" si="1"/>
        <v>1172978.28</v>
      </c>
      <c r="M18" s="1"/>
      <c r="N18" s="10">
        <f t="shared" si="2"/>
        <v>20107568.280000001</v>
      </c>
      <c r="O18" s="4"/>
      <c r="P18" s="11">
        <v>4.7500000000000001E-2</v>
      </c>
      <c r="Q18" s="11"/>
      <c r="R18" s="11">
        <v>8.5699999999999998E-2</v>
      </c>
      <c r="S18" s="11"/>
      <c r="T18" s="4">
        <f t="shared" si="3"/>
        <v>1392911.7075</v>
      </c>
      <c r="U18" s="11"/>
      <c r="V18" s="4">
        <f t="shared" si="4"/>
        <v>2513105.9649</v>
      </c>
    </row>
    <row r="19" spans="1:22" x14ac:dyDescent="0.2">
      <c r="A19" s="1"/>
      <c r="B19" s="1" t="s">
        <v>30</v>
      </c>
      <c r="C19" s="1"/>
      <c r="D19" s="12">
        <v>7055460</v>
      </c>
      <c r="E19" s="4"/>
      <c r="F19" s="12">
        <v>-3561568</v>
      </c>
      <c r="G19" s="4"/>
      <c r="H19" s="12">
        <f t="shared" si="5"/>
        <v>3493892</v>
      </c>
      <c r="I19" s="4"/>
      <c r="J19" s="9">
        <v>-0.04</v>
      </c>
      <c r="K19" s="4"/>
      <c r="L19" s="12">
        <f t="shared" si="1"/>
        <v>282218.40000000002</v>
      </c>
      <c r="M19" s="1"/>
      <c r="N19" s="13">
        <f t="shared" si="2"/>
        <v>3776110.4</v>
      </c>
      <c r="O19" s="4"/>
      <c r="P19" s="11">
        <v>3.3599999999999998E-2</v>
      </c>
      <c r="Q19" s="11"/>
      <c r="R19" s="11">
        <v>6.8099999999999994E-2</v>
      </c>
      <c r="S19" s="11"/>
      <c r="T19" s="12">
        <f t="shared" si="3"/>
        <v>237063.45599999998</v>
      </c>
      <c r="U19" s="11"/>
      <c r="V19" s="12">
        <f t="shared" si="4"/>
        <v>480476.82599999994</v>
      </c>
    </row>
    <row r="20" spans="1:22" x14ac:dyDescent="0.2">
      <c r="A20" s="1"/>
      <c r="B20" s="1" t="s">
        <v>31</v>
      </c>
      <c r="C20" s="1"/>
      <c r="D20" s="4">
        <f>SUM(D12:D19)</f>
        <v>990387979</v>
      </c>
      <c r="E20" s="4"/>
      <c r="F20" s="4">
        <f>SUM(F12:F19)</f>
        <v>-288947207</v>
      </c>
      <c r="G20" s="4"/>
      <c r="H20" s="4">
        <f>SUM(H12:H19)</f>
        <v>701440772</v>
      </c>
      <c r="I20" s="4"/>
      <c r="J20" s="9"/>
      <c r="K20" s="4"/>
      <c r="L20" s="4">
        <f>SUM(L12:L19)</f>
        <v>39615519.160000004</v>
      </c>
      <c r="M20" s="4"/>
      <c r="N20" s="4">
        <f>SUM(N12:N19)</f>
        <v>741056291.15999997</v>
      </c>
      <c r="O20" s="4"/>
      <c r="P20" s="11"/>
      <c r="Q20" s="11"/>
      <c r="R20" s="11"/>
      <c r="S20" s="11"/>
      <c r="T20" s="4">
        <f>SUM(T12:T19)</f>
        <v>49162481.790800013</v>
      </c>
      <c r="U20" s="11"/>
      <c r="V20" s="4">
        <f>SUM(V12:V19)</f>
        <v>94086343.277700007</v>
      </c>
    </row>
    <row r="21" spans="1:22" x14ac:dyDescent="0.2">
      <c r="A21" s="1"/>
      <c r="B21" s="1"/>
      <c r="C21" s="1"/>
      <c r="D21" s="4"/>
      <c r="E21" s="4"/>
      <c r="F21" s="4"/>
      <c r="G21" s="4"/>
      <c r="H21" s="4"/>
      <c r="I21" s="4"/>
      <c r="J21" s="9"/>
      <c r="K21" s="4"/>
      <c r="L21" s="4"/>
      <c r="M21" s="4"/>
      <c r="N21" s="4"/>
      <c r="O21" s="4"/>
      <c r="P21" s="11"/>
      <c r="Q21" s="11"/>
      <c r="R21" s="11"/>
      <c r="S21" s="11"/>
      <c r="T21" s="11">
        <f>T20/D20</f>
        <v>4.96396188496145E-2</v>
      </c>
      <c r="U21" s="11"/>
      <c r="V21" s="11">
        <f>V20/D20</f>
        <v>9.4999480277112705E-2</v>
      </c>
    </row>
    <row r="22" spans="1:22" x14ac:dyDescent="0.2">
      <c r="A22" s="1" t="s">
        <v>32</v>
      </c>
      <c r="B22" s="1"/>
      <c r="C22" s="1"/>
      <c r="D22" s="4"/>
      <c r="E22" s="4"/>
      <c r="F22" s="4"/>
      <c r="G22" s="4"/>
      <c r="H22" s="4"/>
      <c r="I22" s="4"/>
      <c r="J22" s="9"/>
      <c r="K22" s="4"/>
      <c r="L22" s="4"/>
      <c r="M22" s="4"/>
      <c r="N22" s="4"/>
      <c r="O22" s="4"/>
      <c r="P22" s="11"/>
      <c r="Q22" s="11"/>
      <c r="R22" s="11"/>
      <c r="S22" s="11"/>
      <c r="T22" s="4"/>
      <c r="U22" s="11"/>
      <c r="V22" s="4"/>
    </row>
    <row r="23" spans="1:22" x14ac:dyDescent="0.2">
      <c r="A23" s="1"/>
      <c r="B23" s="1" t="s">
        <v>23</v>
      </c>
      <c r="C23" s="1"/>
      <c r="D23" s="4">
        <v>22056975</v>
      </c>
      <c r="E23" s="4"/>
      <c r="F23" s="4">
        <v>-10737142</v>
      </c>
      <c r="G23" s="4"/>
      <c r="H23" s="4">
        <f t="shared" ref="H23:H31" si="6">SUM(D23:F23)</f>
        <v>11319833</v>
      </c>
      <c r="I23" s="4"/>
      <c r="J23" s="9">
        <v>-7.0000000000000007E-2</v>
      </c>
      <c r="K23" s="4"/>
      <c r="L23" s="4">
        <f t="shared" ref="L23:L31" si="7">D23*-J23</f>
        <v>1543988.2500000002</v>
      </c>
      <c r="M23" s="1"/>
      <c r="N23" s="10">
        <f t="shared" ref="N23:N31" si="8">H23+L23</f>
        <v>12863821.25</v>
      </c>
      <c r="O23" s="4"/>
      <c r="P23" s="11">
        <v>1.6799999999999999E-2</v>
      </c>
      <c r="Q23" s="11"/>
      <c r="R23" s="11">
        <v>4.24E-2</v>
      </c>
      <c r="S23" s="11"/>
      <c r="T23" s="4">
        <f t="shared" si="3"/>
        <v>370557.18</v>
      </c>
      <c r="U23" s="11"/>
      <c r="V23" s="4">
        <f t="shared" si="4"/>
        <v>935215.74</v>
      </c>
    </row>
    <row r="24" spans="1:22" x14ac:dyDescent="0.2">
      <c r="A24" s="1"/>
      <c r="B24" s="1" t="s">
        <v>24</v>
      </c>
      <c r="C24" s="1"/>
      <c r="D24" s="4">
        <v>8491199</v>
      </c>
      <c r="E24" s="4"/>
      <c r="F24" s="4">
        <v>-6589785</v>
      </c>
      <c r="G24" s="4"/>
      <c r="H24" s="4">
        <f t="shared" si="6"/>
        <v>1901414</v>
      </c>
      <c r="I24" s="4"/>
      <c r="J24" s="9">
        <v>-7.0000000000000007E-2</v>
      </c>
      <c r="K24" s="4"/>
      <c r="L24" s="4">
        <f t="shared" si="7"/>
        <v>594383.93000000005</v>
      </c>
      <c r="M24" s="1"/>
      <c r="N24" s="10">
        <f t="shared" si="8"/>
        <v>2495797.9300000002</v>
      </c>
      <c r="O24" s="4"/>
      <c r="P24" s="11">
        <v>1.14E-2</v>
      </c>
      <c r="Q24" s="11"/>
      <c r="R24" s="11">
        <v>2.12E-2</v>
      </c>
      <c r="S24" s="11"/>
      <c r="T24" s="4">
        <f t="shared" si="3"/>
        <v>96799.668600000005</v>
      </c>
      <c r="U24" s="11"/>
      <c r="V24" s="4">
        <f t="shared" si="4"/>
        <v>180013.41880000001</v>
      </c>
    </row>
    <row r="25" spans="1:22" x14ac:dyDescent="0.2">
      <c r="A25" s="1"/>
      <c r="B25" s="1" t="s">
        <v>25</v>
      </c>
      <c r="C25" s="1"/>
      <c r="D25" s="4">
        <v>369600397</v>
      </c>
      <c r="E25" s="4"/>
      <c r="F25" s="4">
        <v>-124256311</v>
      </c>
      <c r="G25" s="4"/>
      <c r="H25" s="4">
        <f t="shared" si="6"/>
        <v>245344086</v>
      </c>
      <c r="I25" s="4"/>
      <c r="J25" s="9">
        <v>-7.0000000000000007E-2</v>
      </c>
      <c r="K25" s="4"/>
      <c r="L25" s="4">
        <f t="shared" si="7"/>
        <v>25872027.790000003</v>
      </c>
      <c r="M25" s="1"/>
      <c r="N25" s="10">
        <f t="shared" si="8"/>
        <v>271216113.79000002</v>
      </c>
      <c r="O25" s="4"/>
      <c r="P25" s="11">
        <v>4.8300000000000003E-2</v>
      </c>
      <c r="Q25" s="11"/>
      <c r="R25" s="11">
        <v>5.4100000000000002E-2</v>
      </c>
      <c r="S25" s="11"/>
      <c r="T25" s="4">
        <f t="shared" si="3"/>
        <v>17851699.175100002</v>
      </c>
      <c r="U25" s="11"/>
      <c r="V25" s="4">
        <f t="shared" si="4"/>
        <v>19995381.477700002</v>
      </c>
    </row>
    <row r="26" spans="1:22" x14ac:dyDescent="0.2">
      <c r="A26" s="1"/>
      <c r="B26" s="1" t="s">
        <v>26</v>
      </c>
      <c r="C26" s="1"/>
      <c r="D26" s="4">
        <v>140930831</v>
      </c>
      <c r="E26" s="14"/>
      <c r="F26" s="4">
        <v>-71240328</v>
      </c>
      <c r="G26" s="4"/>
      <c r="H26" s="4">
        <f t="shared" si="6"/>
        <v>69690503</v>
      </c>
      <c r="I26" s="4"/>
      <c r="J26" s="9">
        <v>-7.0000000000000007E-2</v>
      </c>
      <c r="K26" s="4"/>
      <c r="L26" s="4">
        <f t="shared" si="7"/>
        <v>9865158.1700000018</v>
      </c>
      <c r="M26" s="1"/>
      <c r="N26" s="10">
        <f t="shared" si="8"/>
        <v>79555661.170000002</v>
      </c>
      <c r="O26" s="4"/>
      <c r="P26" s="11">
        <v>4.1599999999999998E-2</v>
      </c>
      <c r="Q26" s="11"/>
      <c r="R26" s="11">
        <v>4.1500000000000002E-2</v>
      </c>
      <c r="S26" s="11"/>
      <c r="T26" s="4">
        <f t="shared" si="3"/>
        <v>5862722.5696</v>
      </c>
      <c r="U26" s="11"/>
      <c r="V26" s="4">
        <f t="shared" si="4"/>
        <v>5848629.4865000006</v>
      </c>
    </row>
    <row r="27" spans="1:22" x14ac:dyDescent="0.2">
      <c r="A27" s="1"/>
      <c r="B27" s="1" t="s">
        <v>27</v>
      </c>
      <c r="C27" s="1"/>
      <c r="D27" s="4">
        <v>43274490</v>
      </c>
      <c r="E27" s="4"/>
      <c r="F27" s="4">
        <v>-24793360</v>
      </c>
      <c r="G27" s="4"/>
      <c r="H27" s="4">
        <f t="shared" si="6"/>
        <v>18481130</v>
      </c>
      <c r="I27" s="4"/>
      <c r="J27" s="9">
        <v>-7.0000000000000007E-2</v>
      </c>
      <c r="K27" s="4"/>
      <c r="L27" s="4">
        <f t="shared" si="7"/>
        <v>3029214.3000000003</v>
      </c>
      <c r="M27" s="1"/>
      <c r="N27" s="10">
        <f t="shared" si="8"/>
        <v>21510344.300000001</v>
      </c>
      <c r="O27" s="4"/>
      <c r="P27" s="11">
        <v>3.3399999999999999E-2</v>
      </c>
      <c r="Q27" s="11"/>
      <c r="R27" s="11">
        <v>3.7199999999999997E-2</v>
      </c>
      <c r="S27" s="11"/>
      <c r="T27" s="4">
        <f t="shared" si="3"/>
        <v>1445367.966</v>
      </c>
      <c r="U27" s="11"/>
      <c r="V27" s="4">
        <f t="shared" si="4"/>
        <v>1609811.0279999999</v>
      </c>
    </row>
    <row r="28" spans="1:22" x14ac:dyDescent="0.2">
      <c r="A28" s="1"/>
      <c r="B28" s="1" t="s">
        <v>28</v>
      </c>
      <c r="C28" s="1"/>
      <c r="D28" s="4">
        <v>13719113</v>
      </c>
      <c r="E28" s="4"/>
      <c r="F28" s="4">
        <v>-8795425</v>
      </c>
      <c r="G28" s="4"/>
      <c r="H28" s="4">
        <f t="shared" si="6"/>
        <v>4923688</v>
      </c>
      <c r="I28" s="4"/>
      <c r="J28" s="9">
        <v>-7.0000000000000007E-2</v>
      </c>
      <c r="K28" s="4"/>
      <c r="L28" s="4">
        <f t="shared" si="7"/>
        <v>960337.91000000015</v>
      </c>
      <c r="M28" s="1"/>
      <c r="N28" s="10">
        <f t="shared" si="8"/>
        <v>5884025.9100000001</v>
      </c>
      <c r="O28" s="4"/>
      <c r="P28" s="11">
        <v>2.3699999999999999E-2</v>
      </c>
      <c r="Q28" s="11"/>
      <c r="R28" s="11">
        <v>3.1099999999999999E-2</v>
      </c>
      <c r="S28" s="11"/>
      <c r="T28" s="4">
        <f t="shared" si="3"/>
        <v>325142.97810000001</v>
      </c>
      <c r="U28" s="11"/>
      <c r="V28" s="4">
        <f t="shared" si="4"/>
        <v>426664.4143</v>
      </c>
    </row>
    <row r="29" spans="1:22" x14ac:dyDescent="0.2">
      <c r="A29" s="1"/>
      <c r="B29" s="1" t="s">
        <v>29</v>
      </c>
      <c r="C29" s="1"/>
      <c r="D29" s="4">
        <v>12223380</v>
      </c>
      <c r="E29" s="4"/>
      <c r="F29" s="4">
        <v>-6951331</v>
      </c>
      <c r="G29" s="4"/>
      <c r="H29" s="4">
        <f t="shared" si="6"/>
        <v>5272049</v>
      </c>
      <c r="I29" s="4"/>
      <c r="J29" s="9">
        <v>-7.0000000000000007E-2</v>
      </c>
      <c r="K29" s="4"/>
      <c r="L29" s="4">
        <f t="shared" si="7"/>
        <v>855636.60000000009</v>
      </c>
      <c r="M29" s="1"/>
      <c r="N29" s="10">
        <f t="shared" si="8"/>
        <v>6127685.5999999996</v>
      </c>
      <c r="O29" s="4"/>
      <c r="P29" s="11">
        <v>3.6900000000000002E-2</v>
      </c>
      <c r="Q29" s="11"/>
      <c r="R29" s="11">
        <v>3.5900000000000001E-2</v>
      </c>
      <c r="S29" s="11"/>
      <c r="T29" s="4">
        <f t="shared" si="3"/>
        <v>451042.72200000001</v>
      </c>
      <c r="U29" s="11"/>
      <c r="V29" s="4">
        <f t="shared" si="4"/>
        <v>438819.342</v>
      </c>
    </row>
    <row r="30" spans="1:22" x14ac:dyDescent="0.2">
      <c r="A30" s="1"/>
      <c r="B30" s="1" t="s">
        <v>30</v>
      </c>
      <c r="C30" s="1"/>
      <c r="D30" s="4">
        <v>1749101</v>
      </c>
      <c r="E30" s="4"/>
      <c r="F30" s="4">
        <v>-1623519</v>
      </c>
      <c r="G30" s="4"/>
      <c r="H30" s="4">
        <f t="shared" si="6"/>
        <v>125582</v>
      </c>
      <c r="I30" s="4"/>
      <c r="J30" s="9">
        <v>-7.0000000000000007E-2</v>
      </c>
      <c r="K30" s="4"/>
      <c r="L30" s="4">
        <f t="shared" si="7"/>
        <v>122437.07</v>
      </c>
      <c r="M30" s="1"/>
      <c r="N30" s="10">
        <f t="shared" si="8"/>
        <v>248019.07</v>
      </c>
      <c r="O30" s="4"/>
      <c r="P30" s="11">
        <v>1.06E-2</v>
      </c>
      <c r="Q30" s="11"/>
      <c r="R30" s="11">
        <v>1.06E-2</v>
      </c>
      <c r="S30" s="11"/>
      <c r="T30" s="4">
        <f t="shared" si="3"/>
        <v>18540.470600000001</v>
      </c>
      <c r="U30" s="11"/>
      <c r="V30" s="4">
        <f t="shared" si="4"/>
        <v>18540.470600000001</v>
      </c>
    </row>
    <row r="31" spans="1:22" x14ac:dyDescent="0.2">
      <c r="A31" s="1"/>
      <c r="B31" s="1" t="s">
        <v>33</v>
      </c>
      <c r="C31" s="1"/>
      <c r="D31" s="12">
        <v>962012</v>
      </c>
      <c r="E31" s="4"/>
      <c r="F31" s="12">
        <v>-927221</v>
      </c>
      <c r="G31" s="4"/>
      <c r="H31" s="12">
        <f t="shared" si="6"/>
        <v>34791</v>
      </c>
      <c r="I31" s="4"/>
      <c r="J31" s="9">
        <v>-7.0000000000000007E-2</v>
      </c>
      <c r="K31" s="4"/>
      <c r="L31" s="12">
        <f t="shared" si="7"/>
        <v>67340.840000000011</v>
      </c>
      <c r="M31" s="1"/>
      <c r="N31" s="13">
        <f t="shared" si="8"/>
        <v>102131.84000000001</v>
      </c>
      <c r="O31" s="4"/>
      <c r="P31" s="11">
        <v>8.9999999999999993E-3</v>
      </c>
      <c r="Q31" s="11"/>
      <c r="R31" s="11">
        <v>7.9000000000000008E-3</v>
      </c>
      <c r="S31" s="11"/>
      <c r="T31" s="12">
        <f t="shared" si="3"/>
        <v>8658.1080000000002</v>
      </c>
      <c r="U31" s="11"/>
      <c r="V31" s="12">
        <f t="shared" si="4"/>
        <v>7599.8948000000009</v>
      </c>
    </row>
    <row r="32" spans="1:22" x14ac:dyDescent="0.2">
      <c r="A32" s="1"/>
      <c r="B32" s="1" t="s">
        <v>31</v>
      </c>
      <c r="C32" s="1"/>
      <c r="D32" s="4">
        <f>SUM(D23:D31)</f>
        <v>613007498</v>
      </c>
      <c r="E32" s="4"/>
      <c r="F32" s="4">
        <f>SUM(F23:F31)</f>
        <v>-255914422</v>
      </c>
      <c r="G32" s="4"/>
      <c r="H32" s="4">
        <f>SUM(H23:H31)</f>
        <v>357093076</v>
      </c>
      <c r="I32" s="4"/>
      <c r="J32" s="9"/>
      <c r="K32" s="4"/>
      <c r="L32" s="4">
        <f>SUM(L23:L31)</f>
        <v>42910524.859999999</v>
      </c>
      <c r="M32" s="4"/>
      <c r="N32" s="4">
        <f>SUM(N23:N31)</f>
        <v>400003600.86000007</v>
      </c>
      <c r="O32" s="4"/>
      <c r="P32" s="11"/>
      <c r="Q32" s="11"/>
      <c r="R32" s="11"/>
      <c r="S32" s="11"/>
      <c r="T32" s="4">
        <f>SUM(T23:T31)</f>
        <v>26430530.838000007</v>
      </c>
      <c r="U32" s="11"/>
      <c r="V32" s="4">
        <f>SUM(V23:V31)</f>
        <v>29460675.272700004</v>
      </c>
    </row>
    <row r="33" spans="1:22" x14ac:dyDescent="0.2">
      <c r="A33" s="1"/>
      <c r="B33" s="1"/>
      <c r="C33" s="1"/>
      <c r="D33" s="4"/>
      <c r="E33" s="4"/>
      <c r="F33" s="4"/>
      <c r="G33" s="4"/>
      <c r="H33" s="4"/>
      <c r="I33" s="4"/>
      <c r="J33" s="9"/>
      <c r="K33" s="4"/>
      <c r="L33" s="4"/>
      <c r="M33" s="4"/>
      <c r="N33" s="4"/>
      <c r="O33" s="4"/>
      <c r="P33" s="11"/>
      <c r="Q33" s="11"/>
      <c r="R33" s="11"/>
      <c r="S33" s="11"/>
      <c r="T33" s="11">
        <f>T32/D32</f>
        <v>4.3116162402959721E-2</v>
      </c>
      <c r="U33" s="11"/>
      <c r="V33" s="11">
        <f>V32/D32</f>
        <v>4.805924131241214E-2</v>
      </c>
    </row>
    <row r="34" spans="1:22" x14ac:dyDescent="0.2">
      <c r="A34" s="1" t="s">
        <v>34</v>
      </c>
      <c r="B34" s="1"/>
      <c r="C34" s="1"/>
      <c r="D34" s="4"/>
      <c r="E34" s="4"/>
      <c r="F34" s="4"/>
      <c r="G34" s="4"/>
      <c r="H34" s="4"/>
      <c r="I34" s="4"/>
      <c r="J34" s="9"/>
      <c r="K34" s="4"/>
      <c r="L34" s="4"/>
      <c r="M34" s="4"/>
      <c r="N34" s="4"/>
      <c r="O34" s="4"/>
      <c r="P34" s="11"/>
      <c r="Q34" s="11"/>
      <c r="R34" s="11"/>
      <c r="S34" s="11"/>
      <c r="T34" s="4"/>
      <c r="U34" s="11"/>
      <c r="V34" s="4"/>
    </row>
    <row r="35" spans="1:22" x14ac:dyDescent="0.2">
      <c r="A35" s="1"/>
      <c r="B35" s="1" t="s">
        <v>23</v>
      </c>
      <c r="C35" s="1"/>
      <c r="D35" s="4">
        <v>17043479</v>
      </c>
      <c r="E35" s="4"/>
      <c r="F35" s="4">
        <v>-9583870</v>
      </c>
      <c r="G35" s="4"/>
      <c r="H35" s="4">
        <f t="shared" ref="H35:H42" si="9">SUM(D35:F35)</f>
        <v>7459609</v>
      </c>
      <c r="I35" s="4"/>
      <c r="J35" s="9">
        <v>-7.0000000000000007E-2</v>
      </c>
      <c r="K35" s="4"/>
      <c r="L35" s="4">
        <f t="shared" ref="L35:L42" si="10">D35*-J35</f>
        <v>1193043.53</v>
      </c>
      <c r="M35" s="1"/>
      <c r="N35" s="10">
        <f t="shared" ref="N35:N42" si="11">H35+L35</f>
        <v>8652652.5299999993</v>
      </c>
      <c r="O35" s="4"/>
      <c r="P35" s="11">
        <v>1.3100000000000001E-2</v>
      </c>
      <c r="Q35" s="11"/>
      <c r="R35" s="11">
        <v>3.6999999999999998E-2</v>
      </c>
      <c r="S35" s="11"/>
      <c r="T35" s="4">
        <f t="shared" si="3"/>
        <v>223269.57490000001</v>
      </c>
      <c r="U35" s="11"/>
      <c r="V35" s="4">
        <f t="shared" si="4"/>
        <v>630608.723</v>
      </c>
    </row>
    <row r="36" spans="1:22" x14ac:dyDescent="0.2">
      <c r="A36" s="1"/>
      <c r="B36" s="1" t="s">
        <v>24</v>
      </c>
      <c r="C36" s="1"/>
      <c r="D36" s="4">
        <v>15622910</v>
      </c>
      <c r="E36" s="4"/>
      <c r="F36" s="4">
        <v>-11673583</v>
      </c>
      <c r="G36" s="4"/>
      <c r="H36" s="4">
        <f t="shared" si="9"/>
        <v>3949327</v>
      </c>
      <c r="I36" s="4"/>
      <c r="J36" s="9">
        <v>-7.0000000000000007E-2</v>
      </c>
      <c r="K36" s="4"/>
      <c r="L36" s="4">
        <f t="shared" si="10"/>
        <v>1093603.7000000002</v>
      </c>
      <c r="M36" s="1"/>
      <c r="N36" s="10">
        <f t="shared" si="11"/>
        <v>5042930.7</v>
      </c>
      <c r="O36" s="4"/>
      <c r="P36" s="11">
        <v>1.1599999999999999E-2</v>
      </c>
      <c r="Q36" s="11"/>
      <c r="R36" s="11">
        <v>2.3400000000000001E-2</v>
      </c>
      <c r="S36" s="11"/>
      <c r="T36" s="4">
        <f t="shared" si="3"/>
        <v>181225.75599999999</v>
      </c>
      <c r="U36" s="11"/>
      <c r="V36" s="4">
        <f t="shared" si="4"/>
        <v>365576.09399999998</v>
      </c>
    </row>
    <row r="37" spans="1:22" x14ac:dyDescent="0.2">
      <c r="A37" s="1"/>
      <c r="B37" s="1" t="s">
        <v>25</v>
      </c>
      <c r="C37" s="1"/>
      <c r="D37" s="4">
        <v>279599048</v>
      </c>
      <c r="E37" s="4"/>
      <c r="F37" s="4">
        <v>-86888301</v>
      </c>
      <c r="G37" s="4"/>
      <c r="H37" s="4">
        <f t="shared" si="9"/>
        <v>192710747</v>
      </c>
      <c r="I37" s="4"/>
      <c r="J37" s="9">
        <v>-7.0000000000000007E-2</v>
      </c>
      <c r="K37" s="4"/>
      <c r="L37" s="4">
        <f t="shared" si="10"/>
        <v>19571933.360000003</v>
      </c>
      <c r="M37" s="1"/>
      <c r="N37" s="10">
        <f t="shared" si="11"/>
        <v>212282680.36000001</v>
      </c>
      <c r="O37" s="4"/>
      <c r="P37" s="11">
        <v>5.0999999999999997E-2</v>
      </c>
      <c r="Q37" s="11"/>
      <c r="R37" s="11">
        <v>5.62E-2</v>
      </c>
      <c r="S37" s="11"/>
      <c r="T37" s="4">
        <f t="shared" si="3"/>
        <v>14259551.447999999</v>
      </c>
      <c r="U37" s="11"/>
      <c r="V37" s="4">
        <f t="shared" si="4"/>
        <v>15713466.4976</v>
      </c>
    </row>
    <row r="38" spans="1:22" x14ac:dyDescent="0.2">
      <c r="A38" s="1"/>
      <c r="B38" s="1" t="s">
        <v>26</v>
      </c>
      <c r="C38" s="1"/>
      <c r="D38" s="4">
        <v>71576384</v>
      </c>
      <c r="E38" s="4"/>
      <c r="F38" s="4">
        <v>-65165290</v>
      </c>
      <c r="G38" s="4"/>
      <c r="H38" s="4">
        <f t="shared" si="9"/>
        <v>6411094</v>
      </c>
      <c r="I38" s="4"/>
      <c r="J38" s="9">
        <v>-7.0000000000000007E-2</v>
      </c>
      <c r="K38" s="4"/>
      <c r="L38" s="4">
        <f t="shared" si="10"/>
        <v>5010346.8800000008</v>
      </c>
      <c r="M38" s="1"/>
      <c r="N38" s="10">
        <f t="shared" si="11"/>
        <v>11421440.880000001</v>
      </c>
      <c r="O38" s="4"/>
      <c r="P38" s="11">
        <v>1.1900000000000001E-2</v>
      </c>
      <c r="Q38" s="11"/>
      <c r="R38" s="11">
        <v>1.17E-2</v>
      </c>
      <c r="S38" s="11"/>
      <c r="T38" s="4">
        <f t="shared" si="3"/>
        <v>851758.96960000007</v>
      </c>
      <c r="U38" s="11"/>
      <c r="V38" s="4">
        <f t="shared" si="4"/>
        <v>837443.69280000008</v>
      </c>
    </row>
    <row r="39" spans="1:22" x14ac:dyDescent="0.2">
      <c r="A39" s="1"/>
      <c r="B39" s="1" t="s">
        <v>27</v>
      </c>
      <c r="C39" s="1"/>
      <c r="D39" s="4">
        <v>37337160</v>
      </c>
      <c r="E39" s="4"/>
      <c r="F39" s="4">
        <v>-21733856</v>
      </c>
      <c r="G39" s="4"/>
      <c r="H39" s="4">
        <f t="shared" si="9"/>
        <v>15603304</v>
      </c>
      <c r="I39" s="4"/>
      <c r="J39" s="9">
        <v>-7.0000000000000007E-2</v>
      </c>
      <c r="K39" s="4"/>
      <c r="L39" s="4">
        <f t="shared" si="10"/>
        <v>2613601.2000000002</v>
      </c>
      <c r="M39" s="1"/>
      <c r="N39" s="10">
        <f t="shared" si="11"/>
        <v>18216905.199999999</v>
      </c>
      <c r="O39" s="4"/>
      <c r="P39" s="11">
        <v>2.6200000000000001E-2</v>
      </c>
      <c r="Q39" s="11"/>
      <c r="R39" s="11">
        <v>3.6999999999999998E-2</v>
      </c>
      <c r="S39" s="11"/>
      <c r="T39" s="4">
        <f t="shared" si="3"/>
        <v>978233.59200000006</v>
      </c>
      <c r="U39" s="11"/>
      <c r="V39" s="4">
        <f t="shared" si="4"/>
        <v>1381474.92</v>
      </c>
    </row>
    <row r="40" spans="1:22" x14ac:dyDescent="0.2">
      <c r="A40" s="1"/>
      <c r="B40" s="1" t="s">
        <v>28</v>
      </c>
      <c r="C40" s="1"/>
      <c r="D40" s="4">
        <v>21943434</v>
      </c>
      <c r="E40" s="4"/>
      <c r="F40" s="4">
        <v>-11522428</v>
      </c>
      <c r="G40" s="4"/>
      <c r="H40" s="4">
        <f t="shared" si="9"/>
        <v>10421006</v>
      </c>
      <c r="I40" s="4"/>
      <c r="J40" s="9">
        <v>-7.0000000000000007E-2</v>
      </c>
      <c r="K40" s="4"/>
      <c r="L40" s="4">
        <f t="shared" si="10"/>
        <v>1536040.3800000001</v>
      </c>
      <c r="M40" s="1"/>
      <c r="N40" s="10">
        <f t="shared" si="11"/>
        <v>11957046.380000001</v>
      </c>
      <c r="O40" s="4"/>
      <c r="P40" s="11">
        <v>1.66E-2</v>
      </c>
      <c r="Q40" s="11"/>
      <c r="R40" s="11">
        <v>3.9399999999999998E-2</v>
      </c>
      <c r="S40" s="11"/>
      <c r="T40" s="4">
        <f t="shared" si="3"/>
        <v>364261.00439999998</v>
      </c>
      <c r="U40" s="11"/>
      <c r="V40" s="4">
        <f t="shared" si="4"/>
        <v>864571.29959999991</v>
      </c>
    </row>
    <row r="41" spans="1:22" x14ac:dyDescent="0.2">
      <c r="A41" s="1"/>
      <c r="B41" s="1" t="s">
        <v>29</v>
      </c>
      <c r="C41" s="1"/>
      <c r="D41" s="4">
        <v>951199</v>
      </c>
      <c r="E41" s="4"/>
      <c r="F41" s="4">
        <v>-383184</v>
      </c>
      <c r="G41" s="4"/>
      <c r="H41" s="4">
        <f t="shared" si="9"/>
        <v>568015</v>
      </c>
      <c r="I41" s="4"/>
      <c r="J41" s="9">
        <v>-7.0000000000000007E-2</v>
      </c>
      <c r="K41" s="4"/>
      <c r="L41" s="4">
        <f t="shared" si="10"/>
        <v>66583.930000000008</v>
      </c>
      <c r="M41" s="1"/>
      <c r="N41" s="10">
        <f t="shared" si="11"/>
        <v>634598.93000000005</v>
      </c>
      <c r="O41" s="4"/>
      <c r="P41" s="11">
        <v>4.8500000000000001E-2</v>
      </c>
      <c r="Q41" s="11"/>
      <c r="R41" s="11">
        <v>4.7699999999999999E-2</v>
      </c>
      <c r="S41" s="11"/>
      <c r="T41" s="4">
        <f t="shared" si="3"/>
        <v>46133.1515</v>
      </c>
      <c r="U41" s="11"/>
      <c r="V41" s="4">
        <f t="shared" si="4"/>
        <v>45372.192300000002</v>
      </c>
    </row>
    <row r="42" spans="1:22" x14ac:dyDescent="0.2">
      <c r="A42" s="1"/>
      <c r="B42" s="1" t="s">
        <v>30</v>
      </c>
      <c r="C42" s="1"/>
      <c r="D42" s="12">
        <v>1586837</v>
      </c>
      <c r="E42" s="4"/>
      <c r="F42" s="12">
        <v>-1468488</v>
      </c>
      <c r="G42" s="4"/>
      <c r="H42" s="12">
        <f t="shared" si="9"/>
        <v>118349</v>
      </c>
      <c r="I42" s="4"/>
      <c r="J42" s="9">
        <v>-7.0000000000000007E-2</v>
      </c>
      <c r="K42" s="4"/>
      <c r="L42" s="12">
        <f t="shared" si="10"/>
        <v>111078.59000000001</v>
      </c>
      <c r="M42" s="1"/>
      <c r="N42" s="13">
        <f t="shared" si="11"/>
        <v>229427.59000000003</v>
      </c>
      <c r="O42" s="4"/>
      <c r="P42" s="11">
        <v>8.8999999999999999E-3</v>
      </c>
      <c r="Q42" s="11"/>
      <c r="R42" s="11">
        <v>1.0800000000000001E-2</v>
      </c>
      <c r="S42" s="11"/>
      <c r="T42" s="12">
        <f t="shared" si="3"/>
        <v>14122.8493</v>
      </c>
      <c r="U42" s="11"/>
      <c r="V42" s="12">
        <f t="shared" si="4"/>
        <v>17137.839599999999</v>
      </c>
    </row>
    <row r="43" spans="1:22" x14ac:dyDescent="0.2">
      <c r="A43" s="1"/>
      <c r="B43" s="1" t="s">
        <v>31</v>
      </c>
      <c r="C43" s="1"/>
      <c r="D43" s="4">
        <f>SUM(D35:D42)</f>
        <v>445660451</v>
      </c>
      <c r="E43" s="4"/>
      <c r="F43" s="4">
        <f>SUM(F35:F42)</f>
        <v>-208419000</v>
      </c>
      <c r="G43" s="4"/>
      <c r="H43" s="4">
        <f>SUM(H35:H42)</f>
        <v>237241451</v>
      </c>
      <c r="I43" s="4"/>
      <c r="J43" s="9"/>
      <c r="K43" s="4"/>
      <c r="L43" s="4">
        <f>SUM(L35:L42)</f>
        <v>31196231.570000004</v>
      </c>
      <c r="M43" s="4"/>
      <c r="N43" s="4">
        <f>SUM(N35:N42)</f>
        <v>268437682.56999999</v>
      </c>
      <c r="O43" s="4"/>
      <c r="P43" s="11"/>
      <c r="Q43" s="11"/>
      <c r="R43" s="11"/>
      <c r="S43" s="11"/>
      <c r="T43" s="4">
        <f>SUM(T35:T42)</f>
        <v>16918556.345699999</v>
      </c>
      <c r="U43" s="11"/>
      <c r="V43" s="4">
        <f>SUM(V35:V42)</f>
        <v>19855651.258900002</v>
      </c>
    </row>
    <row r="44" spans="1:22" x14ac:dyDescent="0.2">
      <c r="A44" s="1"/>
      <c r="B44" s="1"/>
      <c r="C44" s="1"/>
      <c r="D44" s="4"/>
      <c r="E44" s="4"/>
      <c r="F44" s="4"/>
      <c r="G44" s="4"/>
      <c r="H44" s="4"/>
      <c r="I44" s="4"/>
      <c r="J44" s="9"/>
      <c r="K44" s="4"/>
      <c r="L44" s="4"/>
      <c r="M44" s="4"/>
      <c r="N44" s="4"/>
      <c r="O44" s="4"/>
      <c r="P44" s="11"/>
      <c r="Q44" s="11"/>
      <c r="R44" s="11"/>
      <c r="S44" s="11"/>
      <c r="T44" s="11">
        <f>T43/D43</f>
        <v>3.7962884765154983E-2</v>
      </c>
      <c r="U44" s="11"/>
      <c r="V44" s="11">
        <f>V43/D43</f>
        <v>4.4553316800597147E-2</v>
      </c>
    </row>
    <row r="45" spans="1:22" x14ac:dyDescent="0.2">
      <c r="A45" s="1" t="s">
        <v>35</v>
      </c>
      <c r="B45" s="1"/>
      <c r="C45" s="1"/>
      <c r="D45" s="4"/>
      <c r="E45" s="4"/>
      <c r="F45" s="4"/>
      <c r="G45" s="4"/>
      <c r="H45" s="4"/>
      <c r="I45" s="4"/>
      <c r="J45" s="9"/>
      <c r="K45" s="4"/>
      <c r="L45" s="4"/>
      <c r="M45" s="4"/>
      <c r="N45" s="4"/>
      <c r="O45" s="4"/>
      <c r="P45" s="11"/>
      <c r="Q45" s="11"/>
      <c r="R45" s="11"/>
      <c r="S45" s="11"/>
      <c r="T45" s="4"/>
      <c r="U45" s="11"/>
      <c r="V45" s="4"/>
    </row>
    <row r="46" spans="1:22" x14ac:dyDescent="0.2">
      <c r="A46" s="1"/>
      <c r="B46" s="1" t="s">
        <v>23</v>
      </c>
      <c r="C46" s="1"/>
      <c r="D46" s="4">
        <v>52344491</v>
      </c>
      <c r="E46" s="4"/>
      <c r="F46" s="4">
        <v>-32350874</v>
      </c>
      <c r="G46" s="4"/>
      <c r="H46" s="4">
        <f t="shared" ref="H46:H52" si="12">SUM(D46:F46)</f>
        <v>19993617</v>
      </c>
      <c r="I46" s="4"/>
      <c r="J46" s="9">
        <v>-7.0000000000000007E-2</v>
      </c>
      <c r="K46" s="4"/>
      <c r="L46" s="4">
        <f t="shared" ref="L46:L52" si="13">D46*-J46</f>
        <v>3664114.3700000006</v>
      </c>
      <c r="M46" s="1"/>
      <c r="N46" s="10">
        <f t="shared" ref="N46:N52" si="14">H46+L46</f>
        <v>23657731.370000001</v>
      </c>
      <c r="O46" s="4"/>
      <c r="P46" s="11">
        <v>2.1499999999999998E-2</v>
      </c>
      <c r="Q46" s="11"/>
      <c r="R46" s="11">
        <v>2.7099999999999999E-2</v>
      </c>
      <c r="S46" s="11"/>
      <c r="T46" s="4">
        <f t="shared" si="3"/>
        <v>1125406.5564999999</v>
      </c>
      <c r="U46" s="11"/>
      <c r="V46" s="4">
        <f t="shared" si="4"/>
        <v>1418535.7061000001</v>
      </c>
    </row>
    <row r="47" spans="1:22" x14ac:dyDescent="0.2">
      <c r="A47" s="1"/>
      <c r="B47" s="1" t="s">
        <v>25</v>
      </c>
      <c r="C47" s="1"/>
      <c r="D47" s="4">
        <v>446413638</v>
      </c>
      <c r="E47" s="4"/>
      <c r="F47" s="4">
        <v>-198136005</v>
      </c>
      <c r="G47" s="4"/>
      <c r="H47" s="4">
        <f t="shared" si="12"/>
        <v>248277633</v>
      </c>
      <c r="I47" s="4"/>
      <c r="J47" s="9">
        <v>-7.0000000000000007E-2</v>
      </c>
      <c r="K47" s="4"/>
      <c r="L47" s="4">
        <f t="shared" si="13"/>
        <v>31248954.660000004</v>
      </c>
      <c r="M47" s="1"/>
      <c r="N47" s="10">
        <f t="shared" si="14"/>
        <v>279526587.66000003</v>
      </c>
      <c r="O47" s="4"/>
      <c r="P47" s="11">
        <v>3.5400000000000001E-2</v>
      </c>
      <c r="Q47" s="11"/>
      <c r="R47" s="11">
        <v>3.8600000000000002E-2</v>
      </c>
      <c r="S47" s="11"/>
      <c r="T47" s="4">
        <f t="shared" si="3"/>
        <v>15803042.7852</v>
      </c>
      <c r="U47" s="11"/>
      <c r="V47" s="4">
        <f t="shared" si="4"/>
        <v>17231566.426800001</v>
      </c>
    </row>
    <row r="48" spans="1:22" x14ac:dyDescent="0.2">
      <c r="A48" s="1"/>
      <c r="B48" s="1" t="s">
        <v>26</v>
      </c>
      <c r="C48" s="1"/>
      <c r="D48" s="4">
        <v>120240145</v>
      </c>
      <c r="E48" s="4"/>
      <c r="F48" s="4">
        <v>-47910875</v>
      </c>
      <c r="G48" s="4"/>
      <c r="H48" s="4">
        <f t="shared" si="12"/>
        <v>72329270</v>
      </c>
      <c r="I48" s="4"/>
      <c r="J48" s="9">
        <v>-7.0000000000000007E-2</v>
      </c>
      <c r="K48" s="4"/>
      <c r="L48" s="4">
        <f t="shared" si="13"/>
        <v>8416810.1500000004</v>
      </c>
      <c r="M48" s="1"/>
      <c r="N48" s="10">
        <f t="shared" si="14"/>
        <v>80746080.150000006</v>
      </c>
      <c r="O48" s="4"/>
      <c r="P48" s="11">
        <v>3.9899999999999998E-2</v>
      </c>
      <c r="Q48" s="11"/>
      <c r="R48" s="11">
        <v>4.1099999999999998E-2</v>
      </c>
      <c r="S48" s="11"/>
      <c r="T48" s="4">
        <f t="shared" si="3"/>
        <v>4797581.7854999993</v>
      </c>
      <c r="U48" s="11"/>
      <c r="V48" s="4">
        <f t="shared" si="4"/>
        <v>4941869.9594999999</v>
      </c>
    </row>
    <row r="49" spans="1:22" x14ac:dyDescent="0.2">
      <c r="A49" s="1"/>
      <c r="B49" s="1" t="s">
        <v>27</v>
      </c>
      <c r="C49" s="1"/>
      <c r="D49" s="4">
        <v>52603067</v>
      </c>
      <c r="E49" s="4"/>
      <c r="F49" s="4">
        <v>-23815317</v>
      </c>
      <c r="G49" s="4"/>
      <c r="H49" s="4">
        <f t="shared" si="12"/>
        <v>28787750</v>
      </c>
      <c r="I49" s="4"/>
      <c r="J49" s="9">
        <v>-7.0000000000000007E-2</v>
      </c>
      <c r="K49" s="4"/>
      <c r="L49" s="4">
        <f t="shared" si="13"/>
        <v>3682214.6900000004</v>
      </c>
      <c r="M49" s="1"/>
      <c r="N49" s="10">
        <f t="shared" si="14"/>
        <v>32469964.690000001</v>
      </c>
      <c r="O49" s="4"/>
      <c r="P49" s="11">
        <v>2.12E-2</v>
      </c>
      <c r="Q49" s="11"/>
      <c r="R49" s="11">
        <v>3.8699999999999998E-2</v>
      </c>
      <c r="S49" s="11"/>
      <c r="T49" s="4">
        <f t="shared" si="3"/>
        <v>1115185.0204</v>
      </c>
      <c r="U49" s="11"/>
      <c r="V49" s="4">
        <f t="shared" si="4"/>
        <v>2035738.6928999999</v>
      </c>
    </row>
    <row r="50" spans="1:22" x14ac:dyDescent="0.2">
      <c r="A50" s="1"/>
      <c r="B50" s="1" t="s">
        <v>28</v>
      </c>
      <c r="C50" s="1"/>
      <c r="D50" s="4">
        <v>33509060</v>
      </c>
      <c r="E50" s="4"/>
      <c r="F50" s="4">
        <v>-26572938</v>
      </c>
      <c r="G50" s="4"/>
      <c r="H50" s="4">
        <f t="shared" si="12"/>
        <v>6936122</v>
      </c>
      <c r="I50" s="4"/>
      <c r="J50" s="9">
        <v>-7.0000000000000007E-2</v>
      </c>
      <c r="K50" s="4"/>
      <c r="L50" s="4">
        <f t="shared" si="13"/>
        <v>2345634.2000000002</v>
      </c>
      <c r="M50" s="1"/>
      <c r="N50" s="10">
        <f t="shared" si="14"/>
        <v>9281756.1999999993</v>
      </c>
      <c r="O50" s="4"/>
      <c r="P50" s="11">
        <v>1.7299999999999999E-2</v>
      </c>
      <c r="Q50" s="11"/>
      <c r="R50" s="11">
        <v>1.6899999999999998E-2</v>
      </c>
      <c r="S50" s="11"/>
      <c r="T50" s="4">
        <f t="shared" si="3"/>
        <v>579706.73800000001</v>
      </c>
      <c r="U50" s="11"/>
      <c r="V50" s="4">
        <f t="shared" si="4"/>
        <v>566303.11399999994</v>
      </c>
    </row>
    <row r="51" spans="1:22" x14ac:dyDescent="0.2">
      <c r="A51" s="1"/>
      <c r="B51" s="1" t="s">
        <v>29</v>
      </c>
      <c r="C51" s="1"/>
      <c r="D51" s="4">
        <v>12041998</v>
      </c>
      <c r="E51" s="4"/>
      <c r="F51" s="4">
        <v>-5575078</v>
      </c>
      <c r="G51" s="4"/>
      <c r="H51" s="4">
        <f t="shared" si="12"/>
        <v>6466920</v>
      </c>
      <c r="I51" s="4"/>
      <c r="J51" s="9">
        <v>-7.0000000000000007E-2</v>
      </c>
      <c r="K51" s="4"/>
      <c r="L51" s="4">
        <f t="shared" si="13"/>
        <v>842939.8600000001</v>
      </c>
      <c r="M51" s="1"/>
      <c r="N51" s="10">
        <f t="shared" si="14"/>
        <v>7309859.8600000003</v>
      </c>
      <c r="O51" s="4"/>
      <c r="P51" s="11">
        <v>3.6600000000000001E-2</v>
      </c>
      <c r="Q51" s="11"/>
      <c r="R51" s="11">
        <v>3.5799999999999998E-2</v>
      </c>
      <c r="S51" s="11"/>
      <c r="T51" s="4">
        <f t="shared" si="3"/>
        <v>440737.12680000003</v>
      </c>
      <c r="U51" s="11"/>
      <c r="V51" s="4">
        <f t="shared" si="4"/>
        <v>431103.52840000001</v>
      </c>
    </row>
    <row r="52" spans="1:22" x14ac:dyDescent="0.2">
      <c r="A52" s="1"/>
      <c r="B52" s="1" t="s">
        <v>30</v>
      </c>
      <c r="C52" s="1"/>
      <c r="D52" s="12">
        <v>3760163</v>
      </c>
      <c r="E52" s="4"/>
      <c r="F52" s="12">
        <v>-2827966</v>
      </c>
      <c r="G52" s="4"/>
      <c r="H52" s="12">
        <f t="shared" si="12"/>
        <v>932197</v>
      </c>
      <c r="I52" s="4"/>
      <c r="J52" s="9">
        <v>-7.0000000000000007E-2</v>
      </c>
      <c r="K52" s="4"/>
      <c r="L52" s="12">
        <f t="shared" si="13"/>
        <v>263211.41000000003</v>
      </c>
      <c r="M52" s="1"/>
      <c r="N52" s="13">
        <f t="shared" si="14"/>
        <v>1195408.4100000001</v>
      </c>
      <c r="O52" s="4"/>
      <c r="P52" s="11">
        <v>2.1700000000000001E-2</v>
      </c>
      <c r="Q52" s="11"/>
      <c r="R52" s="11">
        <v>1.9800000000000002E-2</v>
      </c>
      <c r="S52" s="11"/>
      <c r="T52" s="12">
        <f t="shared" si="3"/>
        <v>81595.537100000001</v>
      </c>
      <c r="U52" s="11"/>
      <c r="V52" s="12">
        <f t="shared" si="4"/>
        <v>74451.227400000003</v>
      </c>
    </row>
    <row r="53" spans="1:22" x14ac:dyDescent="0.2">
      <c r="A53" s="1"/>
      <c r="B53" s="1" t="s">
        <v>31</v>
      </c>
      <c r="C53" s="1"/>
      <c r="D53" s="4">
        <f>SUM(D46:D52)</f>
        <v>720912562</v>
      </c>
      <c r="E53" s="4"/>
      <c r="F53" s="4">
        <f>SUM(F46:F52)</f>
        <v>-337189053</v>
      </c>
      <c r="G53" s="4"/>
      <c r="H53" s="4">
        <f>SUM(H46:H52)</f>
        <v>383723509</v>
      </c>
      <c r="I53" s="4"/>
      <c r="J53" s="9"/>
      <c r="K53" s="4"/>
      <c r="L53" s="4">
        <f>SUM(L46:L52)</f>
        <v>50463879.339999996</v>
      </c>
      <c r="M53" s="4"/>
      <c r="N53" s="4">
        <f>SUM(N46:N52)</f>
        <v>434187388.34000009</v>
      </c>
      <c r="O53" s="4"/>
      <c r="P53" s="11"/>
      <c r="Q53" s="11"/>
      <c r="R53" s="11"/>
      <c r="S53" s="11"/>
      <c r="T53" s="4">
        <f>SUM(T46:T52)</f>
        <v>23943255.5495</v>
      </c>
      <c r="U53" s="11"/>
      <c r="V53" s="4">
        <f>SUM(V46:V52)</f>
        <v>26699568.655099999</v>
      </c>
    </row>
    <row r="54" spans="1:22" x14ac:dyDescent="0.2">
      <c r="A54" s="1"/>
      <c r="B54" s="1"/>
      <c r="C54" s="1"/>
      <c r="D54" s="4"/>
      <c r="E54" s="4"/>
      <c r="F54" s="4"/>
      <c r="G54" s="4"/>
      <c r="H54" s="4"/>
      <c r="I54" s="4"/>
      <c r="J54" s="9"/>
      <c r="K54" s="4"/>
      <c r="L54" s="4"/>
      <c r="M54" s="4"/>
      <c r="N54" s="4"/>
      <c r="O54" s="4"/>
      <c r="P54" s="11"/>
      <c r="Q54" s="11"/>
      <c r="R54" s="11"/>
      <c r="S54" s="11"/>
      <c r="T54" s="11">
        <f>T53/D53</f>
        <v>3.3212426598692009E-2</v>
      </c>
      <c r="U54" s="11"/>
      <c r="V54" s="11">
        <f>V53/D53</f>
        <v>3.7035793329815769E-2</v>
      </c>
    </row>
    <row r="55" spans="1:22" x14ac:dyDescent="0.2">
      <c r="A55" s="1"/>
      <c r="B55" s="1"/>
      <c r="C55" s="1"/>
      <c r="D55" s="4"/>
      <c r="E55" s="4"/>
      <c r="F55" s="4"/>
      <c r="G55" s="4"/>
      <c r="H55" s="4"/>
      <c r="I55" s="4"/>
      <c r="J55" s="9"/>
      <c r="K55" s="4"/>
      <c r="L55" s="4"/>
      <c r="M55" s="4"/>
      <c r="N55" s="4"/>
      <c r="O55" s="4"/>
      <c r="P55" s="11"/>
      <c r="Q55" s="11"/>
      <c r="R55" s="11"/>
      <c r="S55" s="11"/>
      <c r="T55" s="11"/>
      <c r="U55" s="11"/>
      <c r="V55" s="11"/>
    </row>
    <row r="56" spans="1:22" x14ac:dyDescent="0.2">
      <c r="A56" s="1"/>
      <c r="B56" s="1"/>
      <c r="C56" s="1"/>
      <c r="D56" s="4"/>
      <c r="E56" s="4"/>
      <c r="F56" s="4"/>
      <c r="G56" s="4"/>
      <c r="H56" s="4"/>
      <c r="I56" s="4"/>
      <c r="J56" s="9"/>
      <c r="K56" s="4"/>
      <c r="L56" s="4"/>
      <c r="M56" s="4"/>
      <c r="N56" s="4"/>
      <c r="O56" s="4"/>
      <c r="P56" s="11"/>
      <c r="Q56" s="11"/>
      <c r="R56" s="11"/>
      <c r="S56" s="11"/>
      <c r="T56" s="11"/>
      <c r="U56" s="11"/>
      <c r="V56" s="11"/>
    </row>
    <row r="57" spans="1:22" x14ac:dyDescent="0.2">
      <c r="A57" s="1"/>
      <c r="B57" s="1"/>
      <c r="C57" s="1"/>
      <c r="D57" s="4"/>
      <c r="E57" s="4"/>
      <c r="F57" s="4"/>
      <c r="G57" s="4"/>
      <c r="H57" s="4"/>
      <c r="I57" s="4"/>
      <c r="J57" s="9"/>
      <c r="K57" s="4"/>
      <c r="L57" s="4"/>
      <c r="M57" s="4"/>
      <c r="N57" s="4"/>
      <c r="O57" s="4"/>
      <c r="P57" s="11"/>
      <c r="Q57" s="11"/>
      <c r="R57" s="11"/>
      <c r="S57" s="11"/>
      <c r="T57" s="11"/>
      <c r="U57" s="11"/>
      <c r="V57" s="11"/>
    </row>
    <row r="58" spans="1:22" x14ac:dyDescent="0.2">
      <c r="A58" s="1" t="s">
        <v>36</v>
      </c>
      <c r="B58" s="1"/>
      <c r="C58" s="1"/>
      <c r="D58" s="4"/>
      <c r="E58" s="4"/>
      <c r="F58" s="4"/>
      <c r="G58" s="4"/>
      <c r="H58" s="4"/>
      <c r="I58" s="4"/>
      <c r="J58" s="9"/>
      <c r="K58" s="4"/>
      <c r="L58" s="4"/>
      <c r="M58" s="4"/>
      <c r="N58" s="4"/>
      <c r="O58" s="4"/>
      <c r="P58" s="11"/>
      <c r="Q58" s="11"/>
      <c r="R58" s="11"/>
      <c r="S58" s="11"/>
      <c r="T58" s="4"/>
      <c r="U58" s="11"/>
      <c r="V58" s="4"/>
    </row>
    <row r="59" spans="1:22" x14ac:dyDescent="0.2">
      <c r="A59" s="1"/>
      <c r="B59" s="1" t="s">
        <v>23</v>
      </c>
      <c r="C59" s="1"/>
      <c r="D59" s="4">
        <v>47120498</v>
      </c>
      <c r="E59" s="4"/>
      <c r="F59" s="4">
        <v>-18031143</v>
      </c>
      <c r="G59" s="4"/>
      <c r="H59" s="4">
        <f t="shared" ref="H59:H65" si="15">SUM(D59:F59)</f>
        <v>29089355</v>
      </c>
      <c r="I59" s="4"/>
      <c r="J59" s="9">
        <v>-7.0000000000000007E-2</v>
      </c>
      <c r="K59" s="4"/>
      <c r="L59" s="4">
        <f t="shared" ref="L59:L65" si="16">D59*-J59</f>
        <v>3298434.8600000003</v>
      </c>
      <c r="M59" s="1"/>
      <c r="N59" s="10">
        <f t="shared" ref="N59:N65" si="17">H59+L59</f>
        <v>32387789.859999999</v>
      </c>
      <c r="O59" s="4"/>
      <c r="P59" s="11">
        <v>3.44E-2</v>
      </c>
      <c r="Q59" s="11"/>
      <c r="R59" s="11">
        <v>4.0899999999999999E-2</v>
      </c>
      <c r="S59" s="11"/>
      <c r="T59" s="4">
        <f t="shared" si="3"/>
        <v>1620945.1311999999</v>
      </c>
      <c r="U59" s="11"/>
      <c r="V59" s="4">
        <f t="shared" si="4"/>
        <v>1927228.3681999999</v>
      </c>
    </row>
    <row r="60" spans="1:22" x14ac:dyDescent="0.2">
      <c r="A60" s="1"/>
      <c r="B60" s="1" t="s">
        <v>25</v>
      </c>
      <c r="C60" s="1"/>
      <c r="D60" s="4">
        <v>935918755</v>
      </c>
      <c r="E60" s="4"/>
      <c r="F60" s="4">
        <v>-213147201</v>
      </c>
      <c r="G60" s="4"/>
      <c r="H60" s="4">
        <f t="shared" si="15"/>
        <v>722771554</v>
      </c>
      <c r="I60" s="4"/>
      <c r="J60" s="9">
        <v>-7.0000000000000007E-2</v>
      </c>
      <c r="K60" s="4"/>
      <c r="L60" s="4">
        <f t="shared" si="16"/>
        <v>65514312.850000009</v>
      </c>
      <c r="M60" s="1"/>
      <c r="N60" s="10">
        <f t="shared" si="17"/>
        <v>788285866.85000002</v>
      </c>
      <c r="O60" s="4"/>
      <c r="P60" s="11">
        <v>4.3499999999999997E-2</v>
      </c>
      <c r="Q60" s="11"/>
      <c r="R60" s="11">
        <v>5.1400000000000001E-2</v>
      </c>
      <c r="S60" s="11"/>
      <c r="T60" s="4">
        <f t="shared" si="3"/>
        <v>40712465.842499994</v>
      </c>
      <c r="U60" s="11"/>
      <c r="V60" s="4">
        <f t="shared" si="4"/>
        <v>48106224.006999999</v>
      </c>
    </row>
    <row r="61" spans="1:22" x14ac:dyDescent="0.2">
      <c r="A61" s="1"/>
      <c r="B61" s="1" t="s">
        <v>26</v>
      </c>
      <c r="C61" s="1"/>
      <c r="D61" s="4">
        <v>255524660</v>
      </c>
      <c r="E61" s="4"/>
      <c r="F61" s="4">
        <v>-111014196</v>
      </c>
      <c r="G61" s="4"/>
      <c r="H61" s="4">
        <f t="shared" si="15"/>
        <v>144510464</v>
      </c>
      <c r="I61" s="4"/>
      <c r="J61" s="9">
        <v>-7.0000000000000007E-2</v>
      </c>
      <c r="K61" s="4"/>
      <c r="L61" s="4">
        <f t="shared" si="16"/>
        <v>17886726.200000003</v>
      </c>
      <c r="M61" s="1"/>
      <c r="N61" s="10">
        <f t="shared" si="17"/>
        <v>162397190.19999999</v>
      </c>
      <c r="O61" s="4"/>
      <c r="P61" s="11">
        <v>3.5700000000000003E-2</v>
      </c>
      <c r="Q61" s="11"/>
      <c r="R61" s="11">
        <v>3.8699999999999998E-2</v>
      </c>
      <c r="S61" s="11"/>
      <c r="T61" s="4">
        <f t="shared" si="3"/>
        <v>9122230.3619999997</v>
      </c>
      <c r="U61" s="11"/>
      <c r="V61" s="4">
        <f t="shared" si="4"/>
        <v>9888804.3420000002</v>
      </c>
    </row>
    <row r="62" spans="1:22" x14ac:dyDescent="0.2">
      <c r="A62" s="1"/>
      <c r="B62" s="1" t="s">
        <v>27</v>
      </c>
      <c r="C62" s="1"/>
      <c r="D62" s="4">
        <v>59246410</v>
      </c>
      <c r="E62" s="4"/>
      <c r="F62" s="4">
        <v>-37713454</v>
      </c>
      <c r="G62" s="4"/>
      <c r="H62" s="4">
        <f t="shared" si="15"/>
        <v>21532956</v>
      </c>
      <c r="I62" s="4"/>
      <c r="J62" s="9">
        <v>-7.0000000000000007E-2</v>
      </c>
      <c r="K62" s="4"/>
      <c r="L62" s="4">
        <f t="shared" si="16"/>
        <v>4147248.7</v>
      </c>
      <c r="M62" s="1"/>
      <c r="N62" s="10">
        <f t="shared" si="17"/>
        <v>25680204.699999999</v>
      </c>
      <c r="O62" s="4"/>
      <c r="P62" s="11">
        <v>2.64E-2</v>
      </c>
      <c r="Q62" s="11"/>
      <c r="R62" s="11">
        <v>2.75E-2</v>
      </c>
      <c r="S62" s="11"/>
      <c r="T62" s="4">
        <f t="shared" si="3"/>
        <v>1564105.2239999999</v>
      </c>
      <c r="U62" s="11"/>
      <c r="V62" s="4">
        <f t="shared" si="4"/>
        <v>1629276.2749999999</v>
      </c>
    </row>
    <row r="63" spans="1:22" x14ac:dyDescent="0.2">
      <c r="A63" s="1"/>
      <c r="B63" s="1" t="s">
        <v>28</v>
      </c>
      <c r="C63" s="1"/>
      <c r="D63" s="4">
        <v>52634602</v>
      </c>
      <c r="E63" s="4"/>
      <c r="F63" s="4">
        <v>-22253545</v>
      </c>
      <c r="G63" s="4"/>
      <c r="H63" s="4">
        <f t="shared" si="15"/>
        <v>30381057</v>
      </c>
      <c r="I63" s="4"/>
      <c r="J63" s="9">
        <v>-7.0000000000000007E-2</v>
      </c>
      <c r="K63" s="4"/>
      <c r="L63" s="4">
        <f t="shared" si="16"/>
        <v>3684422.14</v>
      </c>
      <c r="M63" s="1"/>
      <c r="N63" s="10">
        <f t="shared" si="17"/>
        <v>34065479.140000001</v>
      </c>
      <c r="O63" s="4"/>
      <c r="P63" s="11">
        <v>3.56E-2</v>
      </c>
      <c r="Q63" s="11"/>
      <c r="R63" s="11">
        <v>3.85E-2</v>
      </c>
      <c r="S63" s="11"/>
      <c r="T63" s="4">
        <f t="shared" si="3"/>
        <v>1873791.8311999999</v>
      </c>
      <c r="U63" s="11"/>
      <c r="V63" s="4">
        <f t="shared" si="4"/>
        <v>2026432.1769999999</v>
      </c>
    </row>
    <row r="64" spans="1:22" x14ac:dyDescent="0.2">
      <c r="A64" s="1"/>
      <c r="B64" s="1" t="s">
        <v>29</v>
      </c>
      <c r="C64" s="1"/>
      <c r="D64" s="4">
        <v>15148042</v>
      </c>
      <c r="E64" s="4"/>
      <c r="F64" s="4">
        <v>-5031760</v>
      </c>
      <c r="G64" s="4"/>
      <c r="H64" s="4">
        <f t="shared" si="15"/>
        <v>10116282</v>
      </c>
      <c r="I64" s="4"/>
      <c r="J64" s="9">
        <v>-7.0000000000000007E-2</v>
      </c>
      <c r="K64" s="4"/>
      <c r="L64" s="4">
        <f t="shared" si="16"/>
        <v>1060362.9400000002</v>
      </c>
      <c r="M64" s="1"/>
      <c r="N64" s="10">
        <f t="shared" si="17"/>
        <v>11176644.939999999</v>
      </c>
      <c r="O64" s="4"/>
      <c r="P64" s="11">
        <v>4.1500000000000002E-2</v>
      </c>
      <c r="Q64" s="11"/>
      <c r="R64" s="11">
        <v>4.3499999999999997E-2</v>
      </c>
      <c r="S64" s="11"/>
      <c r="T64" s="4">
        <f t="shared" si="3"/>
        <v>628643.74300000002</v>
      </c>
      <c r="U64" s="11"/>
      <c r="V64" s="4">
        <f t="shared" si="4"/>
        <v>658939.82699999993</v>
      </c>
    </row>
    <row r="65" spans="1:22" x14ac:dyDescent="0.2">
      <c r="A65" s="1"/>
      <c r="B65" s="1" t="s">
        <v>30</v>
      </c>
      <c r="C65" s="1"/>
      <c r="D65" s="12">
        <v>13277146</v>
      </c>
      <c r="E65" s="4"/>
      <c r="F65" s="12">
        <v>-4623857</v>
      </c>
      <c r="G65" s="4"/>
      <c r="H65" s="12">
        <f t="shared" si="15"/>
        <v>8653289</v>
      </c>
      <c r="I65" s="4"/>
      <c r="J65" s="9">
        <v>-7.0000000000000007E-2</v>
      </c>
      <c r="K65" s="4"/>
      <c r="L65" s="12">
        <f t="shared" si="16"/>
        <v>929400.22000000009</v>
      </c>
      <c r="M65" s="1"/>
      <c r="N65" s="13">
        <f t="shared" si="17"/>
        <v>9582689.2200000007</v>
      </c>
      <c r="O65" s="4"/>
      <c r="P65" s="11">
        <v>3.5299999999999998E-2</v>
      </c>
      <c r="Q65" s="11"/>
      <c r="R65" s="11">
        <v>4.3999999999999997E-2</v>
      </c>
      <c r="S65" s="11"/>
      <c r="T65" s="12">
        <f t="shared" si="3"/>
        <v>468683.25379999995</v>
      </c>
      <c r="U65" s="11"/>
      <c r="V65" s="12">
        <f t="shared" si="4"/>
        <v>584194.424</v>
      </c>
    </row>
    <row r="66" spans="1:22" x14ac:dyDescent="0.2">
      <c r="A66" s="1"/>
      <c r="B66" s="1" t="s">
        <v>31</v>
      </c>
      <c r="C66" s="1"/>
      <c r="D66" s="4">
        <f>SUM(D59:D65)</f>
        <v>1378870113</v>
      </c>
      <c r="E66" s="4"/>
      <c r="F66" s="4">
        <f>SUM(F59:F65)</f>
        <v>-411815156</v>
      </c>
      <c r="G66" s="4"/>
      <c r="H66" s="4">
        <f>SUM(H59:H65)</f>
        <v>967054957</v>
      </c>
      <c r="I66" s="4"/>
      <c r="J66" s="9"/>
      <c r="K66" s="4"/>
      <c r="L66" s="4">
        <f>SUM(L59:L65)</f>
        <v>96520907.910000011</v>
      </c>
      <c r="M66" s="4"/>
      <c r="N66" s="4">
        <f>SUM(N59:N65)</f>
        <v>1063575864.9100002</v>
      </c>
      <c r="O66" s="4"/>
      <c r="P66" s="11"/>
      <c r="Q66" s="11"/>
      <c r="R66" s="11"/>
      <c r="S66" s="11"/>
      <c r="T66" s="4">
        <f>SUM(T59:T65)</f>
        <v>55990865.387699984</v>
      </c>
      <c r="U66" s="11"/>
      <c r="V66" s="4">
        <f>SUM(V59:V65)</f>
        <v>64821099.420199998</v>
      </c>
    </row>
    <row r="67" spans="1:22" x14ac:dyDescent="0.2">
      <c r="A67" s="1"/>
      <c r="B67" s="1"/>
      <c r="C67" s="1"/>
      <c r="D67" s="4"/>
      <c r="E67" s="4"/>
      <c r="F67" s="4"/>
      <c r="G67" s="4"/>
      <c r="H67" s="4"/>
      <c r="I67" s="4"/>
      <c r="J67" s="9"/>
      <c r="K67" s="4"/>
      <c r="L67" s="4"/>
      <c r="M67" s="4"/>
      <c r="N67" s="4"/>
      <c r="O67" s="4"/>
      <c r="P67" s="11"/>
      <c r="Q67" s="11"/>
      <c r="R67" s="11"/>
      <c r="S67" s="11"/>
      <c r="T67" s="11">
        <f>T66/D66</f>
        <v>4.0606337652703904E-2</v>
      </c>
      <c r="U67" s="11"/>
      <c r="V67" s="11">
        <f>V66/D66</f>
        <v>4.7010301267005561E-2</v>
      </c>
    </row>
    <row r="68" spans="1:22" x14ac:dyDescent="0.2">
      <c r="A68" s="1" t="s">
        <v>37</v>
      </c>
      <c r="B68" s="1"/>
      <c r="C68" s="1"/>
      <c r="D68" s="4"/>
      <c r="E68" s="4"/>
      <c r="F68" s="4"/>
      <c r="G68" s="4"/>
      <c r="H68" s="4"/>
      <c r="I68" s="4"/>
      <c r="J68" s="9"/>
      <c r="K68" s="4"/>
      <c r="L68" s="4"/>
      <c r="M68" s="4"/>
      <c r="N68" s="4"/>
      <c r="O68" s="4"/>
      <c r="P68" s="11"/>
      <c r="Q68" s="11"/>
      <c r="R68" s="11"/>
      <c r="S68" s="11"/>
      <c r="T68" s="4"/>
      <c r="U68" s="11"/>
      <c r="V68" s="4"/>
    </row>
    <row r="69" spans="1:22" x14ac:dyDescent="0.2">
      <c r="A69" s="1"/>
      <c r="B69" s="1" t="s">
        <v>23</v>
      </c>
      <c r="C69" s="1"/>
      <c r="D69" s="4">
        <v>96921494</v>
      </c>
      <c r="E69" s="4"/>
      <c r="F69" s="4">
        <v>-21944531</v>
      </c>
      <c r="G69" s="4"/>
      <c r="H69" s="4">
        <f t="shared" ref="H69:H76" si="18">SUM(D69:F69)</f>
        <v>74976963</v>
      </c>
      <c r="I69" s="4"/>
      <c r="J69" s="9">
        <v>-0.13</v>
      </c>
      <c r="K69" s="4"/>
      <c r="L69" s="4">
        <f t="shared" ref="L69:L76" si="19">D69*-J69</f>
        <v>12599794.220000001</v>
      </c>
      <c r="M69" s="1"/>
      <c r="N69" s="10">
        <f t="shared" ref="N69:N76" si="20">H69+L69</f>
        <v>87576757.219999999</v>
      </c>
      <c r="O69" s="4"/>
      <c r="P69" s="11">
        <v>1.8100000000000002E-2</v>
      </c>
      <c r="Q69" s="11"/>
      <c r="R69" s="11">
        <v>2.06E-2</v>
      </c>
      <c r="S69" s="11"/>
      <c r="T69" s="4">
        <f t="shared" si="3"/>
        <v>1754279.0414000002</v>
      </c>
      <c r="U69" s="11"/>
      <c r="V69" s="4">
        <f t="shared" si="4"/>
        <v>1996582.7764000001</v>
      </c>
    </row>
    <row r="70" spans="1:22" x14ac:dyDescent="0.2">
      <c r="A70" s="1"/>
      <c r="B70" s="1" t="s">
        <v>24</v>
      </c>
      <c r="C70" s="1"/>
      <c r="D70" s="4">
        <v>5781870</v>
      </c>
      <c r="E70" s="4"/>
      <c r="F70" s="4">
        <v>-3419962</v>
      </c>
      <c r="G70" s="4"/>
      <c r="H70" s="4">
        <f t="shared" si="18"/>
        <v>2361908</v>
      </c>
      <c r="I70" s="4"/>
      <c r="J70" s="9">
        <v>-0.13</v>
      </c>
      <c r="K70" s="4"/>
      <c r="L70" s="4">
        <f t="shared" si="19"/>
        <v>751643.1</v>
      </c>
      <c r="M70" s="1"/>
      <c r="N70" s="10">
        <f t="shared" si="20"/>
        <v>3113551.1</v>
      </c>
      <c r="O70" s="4"/>
      <c r="P70" s="11">
        <v>1.21E-2</v>
      </c>
      <c r="Q70" s="11"/>
      <c r="R70" s="11">
        <v>1.26E-2</v>
      </c>
      <c r="S70" s="11"/>
      <c r="T70" s="4">
        <f t="shared" si="3"/>
        <v>69960.626999999993</v>
      </c>
      <c r="U70" s="11"/>
      <c r="V70" s="4">
        <f t="shared" si="4"/>
        <v>72851.562000000005</v>
      </c>
    </row>
    <row r="71" spans="1:22" x14ac:dyDescent="0.2">
      <c r="A71" s="1"/>
      <c r="B71" s="1" t="s">
        <v>25</v>
      </c>
      <c r="C71" s="1"/>
      <c r="D71" s="4">
        <v>685667781</v>
      </c>
      <c r="E71" s="4"/>
      <c r="F71" s="4">
        <v>-129987925</v>
      </c>
      <c r="G71" s="4"/>
      <c r="H71" s="4">
        <f t="shared" si="18"/>
        <v>555679856</v>
      </c>
      <c r="I71" s="4"/>
      <c r="J71" s="9">
        <v>-0.13</v>
      </c>
      <c r="K71" s="4"/>
      <c r="L71" s="4">
        <f t="shared" si="19"/>
        <v>89136811.530000001</v>
      </c>
      <c r="M71" s="1"/>
      <c r="N71" s="10">
        <f t="shared" si="20"/>
        <v>644816667.52999997</v>
      </c>
      <c r="O71" s="4"/>
      <c r="P71" s="11">
        <v>2.1700000000000001E-2</v>
      </c>
      <c r="Q71" s="11"/>
      <c r="R71" s="11">
        <v>2.3400000000000001E-2</v>
      </c>
      <c r="S71" s="11"/>
      <c r="T71" s="4">
        <f t="shared" si="3"/>
        <v>14878990.8477</v>
      </c>
      <c r="U71" s="11"/>
      <c r="V71" s="4">
        <f t="shared" si="4"/>
        <v>16044626.0754</v>
      </c>
    </row>
    <row r="72" spans="1:22" x14ac:dyDescent="0.2">
      <c r="A72" s="1"/>
      <c r="B72" s="1" t="s">
        <v>26</v>
      </c>
      <c r="C72" s="1"/>
      <c r="D72" s="4">
        <v>73202110</v>
      </c>
      <c r="E72" s="4"/>
      <c r="F72" s="4">
        <v>-23493665</v>
      </c>
      <c r="G72" s="4"/>
      <c r="H72" s="4">
        <f t="shared" si="18"/>
        <v>49708445</v>
      </c>
      <c r="I72" s="4"/>
      <c r="J72" s="9">
        <v>-0.13</v>
      </c>
      <c r="K72" s="4"/>
      <c r="L72" s="4">
        <f t="shared" si="19"/>
        <v>9516274.3000000007</v>
      </c>
      <c r="M72" s="1"/>
      <c r="N72" s="10">
        <f t="shared" si="20"/>
        <v>59224719.299999997</v>
      </c>
      <c r="O72" s="4"/>
      <c r="P72" s="11">
        <v>1.9599999999999999E-2</v>
      </c>
      <c r="Q72" s="11"/>
      <c r="R72" s="11">
        <v>2.0400000000000001E-2</v>
      </c>
      <c r="S72" s="11"/>
      <c r="T72" s="4">
        <f t="shared" si="3"/>
        <v>1434761.3559999999</v>
      </c>
      <c r="U72" s="11"/>
      <c r="V72" s="4">
        <f t="shared" si="4"/>
        <v>1493323.044</v>
      </c>
    </row>
    <row r="73" spans="1:22" x14ac:dyDescent="0.2">
      <c r="A73" s="1"/>
      <c r="B73" s="1" t="s">
        <v>27</v>
      </c>
      <c r="C73" s="1"/>
      <c r="D73" s="4">
        <v>92095706</v>
      </c>
      <c r="E73" s="4"/>
      <c r="F73" s="4">
        <v>-23537987</v>
      </c>
      <c r="G73" s="4"/>
      <c r="H73" s="4">
        <f t="shared" si="18"/>
        <v>68557719</v>
      </c>
      <c r="I73" s="4"/>
      <c r="J73" s="9">
        <v>-0.13</v>
      </c>
      <c r="K73" s="4"/>
      <c r="L73" s="4">
        <f t="shared" si="19"/>
        <v>11972441.780000001</v>
      </c>
      <c r="M73" s="1"/>
      <c r="N73" s="10">
        <f t="shared" si="20"/>
        <v>80530160.780000001</v>
      </c>
      <c r="O73" s="4"/>
      <c r="P73" s="11">
        <v>2.1399999999999999E-2</v>
      </c>
      <c r="Q73" s="11"/>
      <c r="R73" s="11">
        <v>2.2599999999999999E-2</v>
      </c>
      <c r="S73" s="11"/>
      <c r="T73" s="4">
        <f t="shared" si="3"/>
        <v>1970848.1083999998</v>
      </c>
      <c r="U73" s="11"/>
      <c r="V73" s="4">
        <f t="shared" si="4"/>
        <v>2081362.9555999998</v>
      </c>
    </row>
    <row r="74" spans="1:22" x14ac:dyDescent="0.2">
      <c r="A74" s="1"/>
      <c r="B74" s="1" t="s">
        <v>28</v>
      </c>
      <c r="C74" s="1"/>
      <c r="D74" s="4">
        <f>46199255</f>
        <v>46199255</v>
      </c>
      <c r="E74" s="4"/>
      <c r="F74" s="4">
        <f>-11452971</f>
        <v>-11452971</v>
      </c>
      <c r="G74" s="4"/>
      <c r="H74" s="4">
        <f t="shared" si="18"/>
        <v>34746284</v>
      </c>
      <c r="I74" s="4"/>
      <c r="J74" s="9">
        <v>-0.13</v>
      </c>
      <c r="K74" s="4"/>
      <c r="L74" s="4">
        <f t="shared" si="19"/>
        <v>6005903.1500000004</v>
      </c>
      <c r="M74" s="1"/>
      <c r="N74" s="10">
        <f t="shared" si="20"/>
        <v>40752187.149999999</v>
      </c>
      <c r="O74" s="4"/>
      <c r="P74" s="11">
        <v>1.9900000000000001E-2</v>
      </c>
      <c r="Q74" s="11"/>
      <c r="R74" s="11">
        <v>2.0299999999999999E-2</v>
      </c>
      <c r="S74" s="11"/>
      <c r="T74" s="4">
        <f t="shared" si="3"/>
        <v>919365.17450000008</v>
      </c>
      <c r="U74" s="11"/>
      <c r="V74" s="4">
        <f t="shared" si="4"/>
        <v>937844.8764999999</v>
      </c>
    </row>
    <row r="75" spans="1:22" x14ac:dyDescent="0.2">
      <c r="A75" s="1"/>
      <c r="B75" s="1" t="s">
        <v>29</v>
      </c>
      <c r="C75" s="1"/>
      <c r="D75" s="4">
        <v>1415469</v>
      </c>
      <c r="E75" s="4"/>
      <c r="F75" s="4">
        <v>-848756</v>
      </c>
      <c r="G75" s="4"/>
      <c r="H75" s="4">
        <f t="shared" si="18"/>
        <v>566713</v>
      </c>
      <c r="I75" s="4"/>
      <c r="J75" s="9">
        <v>-0.13</v>
      </c>
      <c r="K75" s="4"/>
      <c r="L75" s="4">
        <f t="shared" si="19"/>
        <v>184010.97</v>
      </c>
      <c r="M75" s="1"/>
      <c r="N75" s="10">
        <f t="shared" si="20"/>
        <v>750723.97</v>
      </c>
      <c r="O75" s="4"/>
      <c r="P75" s="11">
        <v>1.4200000000000001E-2</v>
      </c>
      <c r="Q75" s="11"/>
      <c r="R75" s="11">
        <v>1.41E-2</v>
      </c>
      <c r="S75" s="11"/>
      <c r="T75" s="4">
        <f t="shared" si="3"/>
        <v>20099.659800000001</v>
      </c>
      <c r="U75" s="11"/>
      <c r="V75" s="4">
        <f t="shared" si="4"/>
        <v>19958.1129</v>
      </c>
    </row>
    <row r="76" spans="1:22" x14ac:dyDescent="0.2">
      <c r="A76" s="1"/>
      <c r="B76" s="1" t="s">
        <v>30</v>
      </c>
      <c r="C76" s="1"/>
      <c r="D76" s="12">
        <v>7631764</v>
      </c>
      <c r="E76" s="4"/>
      <c r="F76" s="12">
        <v>-1065766</v>
      </c>
      <c r="G76" s="4"/>
      <c r="H76" s="12">
        <f t="shared" si="18"/>
        <v>6565998</v>
      </c>
      <c r="I76" s="4"/>
      <c r="J76" s="9">
        <v>-0.13</v>
      </c>
      <c r="K76" s="4"/>
      <c r="L76" s="12">
        <f t="shared" si="19"/>
        <v>992129.32000000007</v>
      </c>
      <c r="M76" s="1"/>
      <c r="N76" s="13">
        <f t="shared" si="20"/>
        <v>7558127.3200000003</v>
      </c>
      <c r="O76" s="4"/>
      <c r="P76" s="11">
        <v>2.2599999999999999E-2</v>
      </c>
      <c r="Q76" s="11"/>
      <c r="R76" s="11">
        <v>2.41E-2</v>
      </c>
      <c r="S76" s="11"/>
      <c r="T76" s="12">
        <f t="shared" si="3"/>
        <v>172477.8664</v>
      </c>
      <c r="U76" s="11"/>
      <c r="V76" s="12">
        <f t="shared" si="4"/>
        <v>183925.51240000001</v>
      </c>
    </row>
    <row r="77" spans="1:22" x14ac:dyDescent="0.2">
      <c r="A77" s="1"/>
      <c r="B77" s="1" t="s">
        <v>31</v>
      </c>
      <c r="C77" s="1"/>
      <c r="D77" s="4">
        <f>SUM(D69:D76)</f>
        <v>1008915449</v>
      </c>
      <c r="E77" s="4"/>
      <c r="F77" s="4">
        <f>SUM(F69:F76)</f>
        <v>-215751563</v>
      </c>
      <c r="G77" s="4"/>
      <c r="H77" s="4">
        <f>SUM(H69:H76)</f>
        <v>793163886</v>
      </c>
      <c r="I77" s="4"/>
      <c r="J77" s="9"/>
      <c r="K77" s="4"/>
      <c r="L77" s="4">
        <f>SUM(L69:L76)</f>
        <v>131159008.36999999</v>
      </c>
      <c r="M77" s="4"/>
      <c r="N77" s="4">
        <f>SUM(N69:N76)</f>
        <v>924322894.36999989</v>
      </c>
      <c r="O77" s="4"/>
      <c r="P77" s="11"/>
      <c r="Q77" s="11"/>
      <c r="R77" s="11"/>
      <c r="S77" s="11"/>
      <c r="T77" s="15">
        <f>SUM(T69:T76)</f>
        <v>21220782.681199998</v>
      </c>
      <c r="U77" s="11"/>
      <c r="V77" s="15">
        <f>SUM(V69:V76)</f>
        <v>22830474.915200002</v>
      </c>
    </row>
    <row r="78" spans="1:22" x14ac:dyDescent="0.2">
      <c r="A78" s="1"/>
      <c r="B78" s="1"/>
      <c r="C78" s="1"/>
      <c r="D78" s="4"/>
      <c r="E78" s="4"/>
      <c r="F78" s="4"/>
      <c r="G78" s="4"/>
      <c r="H78" s="4"/>
      <c r="I78" s="4"/>
      <c r="J78" s="9"/>
      <c r="K78" s="4"/>
      <c r="L78" s="4"/>
      <c r="M78" s="4"/>
      <c r="N78" s="4"/>
      <c r="O78" s="4"/>
      <c r="P78" s="11"/>
      <c r="Q78" s="11"/>
      <c r="R78" s="11"/>
      <c r="S78" s="11"/>
      <c r="T78" s="11">
        <f>T77/D77</f>
        <v>2.1033261709128608E-2</v>
      </c>
      <c r="U78" s="11"/>
      <c r="V78" s="11">
        <f>V77/D77</f>
        <v>2.2628729630246747E-2</v>
      </c>
    </row>
    <row r="79" spans="1:22" x14ac:dyDescent="0.2">
      <c r="A79" s="1"/>
      <c r="B79" s="1"/>
      <c r="C79" s="1"/>
      <c r="D79" s="4"/>
      <c r="E79" s="4"/>
      <c r="F79" s="4"/>
      <c r="G79" s="4"/>
      <c r="H79" s="4"/>
      <c r="I79" s="4"/>
      <c r="J79" s="9"/>
      <c r="K79" s="4"/>
      <c r="L79" s="4"/>
      <c r="M79" s="4"/>
      <c r="N79" s="4"/>
      <c r="O79" s="4"/>
      <c r="P79" s="11"/>
      <c r="Q79" s="11"/>
      <c r="R79" s="11"/>
      <c r="S79" s="11"/>
      <c r="T79" s="11"/>
      <c r="U79" s="11"/>
      <c r="V79" s="11"/>
    </row>
    <row r="80" spans="1:22" ht="15.75" thickBot="1" x14ac:dyDescent="0.25">
      <c r="A80" s="1"/>
      <c r="B80" s="1" t="s">
        <v>38</v>
      </c>
      <c r="C80" s="1"/>
      <c r="D80" s="16">
        <f>D20+D32+D43+D53+D66+D77</f>
        <v>5157754052</v>
      </c>
      <c r="E80" s="4"/>
      <c r="F80" s="16">
        <f>F20+F32+F43+F53+F66+F77</f>
        <v>-1718036401</v>
      </c>
      <c r="G80" s="4"/>
      <c r="H80" s="16">
        <f>H20+H32+H43+H53+H66+H77</f>
        <v>3439717651</v>
      </c>
      <c r="I80" s="4"/>
      <c r="J80" s="9"/>
      <c r="K80" s="4"/>
      <c r="L80" s="16">
        <f>L20+L32+L43+L53+L66+L77</f>
        <v>391866071.21000004</v>
      </c>
      <c r="M80" s="4"/>
      <c r="N80" s="16">
        <f>N20+N32+N43+N53+N66+N77</f>
        <v>3831583722.21</v>
      </c>
      <c r="O80" s="4"/>
      <c r="P80" s="11"/>
      <c r="Q80" s="11"/>
      <c r="R80" s="11"/>
      <c r="S80" s="11"/>
      <c r="T80" s="16">
        <f>T20+T32+T43+T53+T66+T77</f>
        <v>193666472.59290001</v>
      </c>
      <c r="U80" s="11"/>
      <c r="V80" s="16">
        <f>V20+V32+V43+V53+V66+V77</f>
        <v>257753812.79979998</v>
      </c>
    </row>
    <row r="81" spans="1:22" ht="15.75" thickTop="1" x14ac:dyDescent="0.2">
      <c r="A81" s="1"/>
      <c r="B81" s="1"/>
      <c r="C81" s="1"/>
      <c r="D81" s="4"/>
      <c r="E81" s="4"/>
      <c r="F81" s="4"/>
      <c r="G81" s="4"/>
      <c r="H81" s="4"/>
      <c r="I81" s="4"/>
      <c r="J81" s="9"/>
      <c r="K81" s="4"/>
      <c r="L81" s="4"/>
      <c r="M81" s="4"/>
      <c r="N81" s="4"/>
      <c r="O81" s="4"/>
      <c r="P81" s="11"/>
      <c r="Q81" s="11"/>
      <c r="R81" s="11"/>
      <c r="S81" s="11"/>
      <c r="T81" s="11"/>
      <c r="U81" s="11"/>
      <c r="V81" s="4"/>
    </row>
    <row r="82" spans="1:22" x14ac:dyDescent="0.2">
      <c r="A82" s="1"/>
      <c r="B82" s="1" t="s">
        <v>53</v>
      </c>
      <c r="C82" s="1"/>
      <c r="D82" s="1"/>
      <c r="E82" s="1"/>
      <c r="F82" s="1"/>
      <c r="G82" s="1"/>
      <c r="H82" s="1"/>
      <c r="I82" s="1"/>
      <c r="J82" s="9"/>
      <c r="K82" s="1"/>
      <c r="L82" s="1"/>
      <c r="M82" s="1"/>
      <c r="N82" s="1"/>
      <c r="O82" s="1"/>
      <c r="P82" s="11"/>
      <c r="Q82" s="11"/>
      <c r="R82" s="11"/>
      <c r="S82" s="11"/>
      <c r="T82" s="11"/>
      <c r="U82" s="11"/>
      <c r="V82" s="1"/>
    </row>
    <row r="83" spans="1:22" x14ac:dyDescent="0.2">
      <c r="A83" s="1"/>
      <c r="B83" s="1" t="s">
        <v>40</v>
      </c>
      <c r="C83" s="1"/>
      <c r="D83" s="4">
        <v>1284344</v>
      </c>
      <c r="E83" s="4"/>
      <c r="F83" s="4">
        <v>-32559</v>
      </c>
      <c r="G83" s="1"/>
      <c r="H83" s="4">
        <f t="shared" ref="H83:H90" si="21">SUM(D83:F83)</f>
        <v>1251785</v>
      </c>
      <c r="I83" s="4"/>
      <c r="J83" s="9">
        <v>-0.05</v>
      </c>
      <c r="K83" s="4"/>
      <c r="L83" s="4">
        <f t="shared" ref="L83:L87" si="22">D83*-J83</f>
        <v>64217.200000000004</v>
      </c>
      <c r="M83" s="4"/>
      <c r="N83" s="4">
        <f t="shared" ref="N83:N87" si="23">H83+L83</f>
        <v>1316002.2</v>
      </c>
      <c r="O83" s="1"/>
      <c r="P83" s="11"/>
      <c r="Q83" s="11"/>
      <c r="R83" s="11"/>
      <c r="S83" s="11"/>
      <c r="T83" s="11"/>
      <c r="U83" s="11"/>
      <c r="V83" s="1"/>
    </row>
    <row r="84" spans="1:22" x14ac:dyDescent="0.2">
      <c r="A84" s="1"/>
      <c r="B84" s="1" t="s">
        <v>41</v>
      </c>
      <c r="C84" s="1"/>
      <c r="D84" s="4">
        <v>1177261</v>
      </c>
      <c r="E84" s="4"/>
      <c r="F84" s="4">
        <v>-773273</v>
      </c>
      <c r="G84" s="1"/>
      <c r="H84" s="4">
        <f t="shared" si="21"/>
        <v>403988</v>
      </c>
      <c r="I84" s="4"/>
      <c r="J84" s="9">
        <v>-0.01</v>
      </c>
      <c r="K84" s="4"/>
      <c r="L84" s="4">
        <f t="shared" si="22"/>
        <v>11772.61</v>
      </c>
      <c r="M84" s="4"/>
      <c r="N84" s="4">
        <f t="shared" si="23"/>
        <v>415760.61</v>
      </c>
      <c r="O84" s="1"/>
      <c r="P84" s="11"/>
      <c r="Q84" s="11"/>
      <c r="R84" s="11"/>
      <c r="S84" s="11"/>
      <c r="T84" s="11"/>
      <c r="U84" s="11"/>
      <c r="V84" s="1"/>
    </row>
    <row r="85" spans="1:22" x14ac:dyDescent="0.2">
      <c r="A85" s="1"/>
      <c r="B85" s="1" t="s">
        <v>42</v>
      </c>
      <c r="C85" s="1"/>
      <c r="D85" s="4">
        <v>2153262</v>
      </c>
      <c r="E85" s="4"/>
      <c r="F85" s="4">
        <v>-2368588</v>
      </c>
      <c r="G85" s="1"/>
      <c r="H85" s="4">
        <f t="shared" si="21"/>
        <v>-215326</v>
      </c>
      <c r="I85" s="4"/>
      <c r="J85" s="9">
        <v>0</v>
      </c>
      <c r="K85" s="4"/>
      <c r="L85" s="4">
        <f t="shared" si="22"/>
        <v>0</v>
      </c>
      <c r="M85" s="4"/>
      <c r="N85" s="4">
        <v>0</v>
      </c>
      <c r="O85" s="1"/>
      <c r="P85" s="11"/>
      <c r="Q85" s="11"/>
      <c r="R85" s="11"/>
      <c r="S85" s="11"/>
      <c r="T85" s="11"/>
      <c r="U85" s="11"/>
      <c r="V85" s="1"/>
    </row>
    <row r="86" spans="1:22" x14ac:dyDescent="0.2">
      <c r="A86" s="1"/>
      <c r="B86" s="1" t="s">
        <v>43</v>
      </c>
      <c r="C86" s="1"/>
      <c r="D86" s="4">
        <v>78788906</v>
      </c>
      <c r="E86" s="4"/>
      <c r="F86" s="4">
        <v>-72190989</v>
      </c>
      <c r="G86" s="1"/>
      <c r="H86" s="4">
        <f t="shared" si="21"/>
        <v>6597917</v>
      </c>
      <c r="I86" s="4"/>
      <c r="J86" s="9">
        <v>0</v>
      </c>
      <c r="K86" s="4"/>
      <c r="L86" s="4">
        <f t="shared" si="22"/>
        <v>0</v>
      </c>
      <c r="M86" s="4"/>
      <c r="N86" s="4">
        <f t="shared" si="23"/>
        <v>6597917</v>
      </c>
      <c r="O86" s="1"/>
      <c r="P86" s="11"/>
      <c r="Q86" s="11"/>
      <c r="R86" s="11"/>
      <c r="S86" s="11"/>
      <c r="T86" s="11"/>
      <c r="U86" s="11"/>
      <c r="V86" s="1"/>
    </row>
    <row r="87" spans="1:22" x14ac:dyDescent="0.2">
      <c r="A87" s="1"/>
      <c r="B87" s="1" t="s">
        <v>44</v>
      </c>
      <c r="C87" s="1"/>
      <c r="D87" s="4">
        <v>4048518</v>
      </c>
      <c r="E87" s="4"/>
      <c r="F87" s="4">
        <v>-1190089</v>
      </c>
      <c r="G87" s="1"/>
      <c r="H87" s="4">
        <f t="shared" si="21"/>
        <v>2858429</v>
      </c>
      <c r="I87" s="4"/>
      <c r="J87" s="9">
        <v>-0.01</v>
      </c>
      <c r="K87" s="4"/>
      <c r="L87" s="4">
        <f t="shared" si="22"/>
        <v>40485.18</v>
      </c>
      <c r="M87" s="4"/>
      <c r="N87" s="4">
        <f t="shared" si="23"/>
        <v>2898914.18</v>
      </c>
      <c r="O87" s="1"/>
      <c r="P87" s="11"/>
      <c r="Q87" s="11"/>
      <c r="R87" s="11"/>
      <c r="S87" s="11"/>
      <c r="T87" s="11"/>
      <c r="U87" s="11"/>
      <c r="V87" s="1"/>
    </row>
    <row r="88" spans="1:22" x14ac:dyDescent="0.2">
      <c r="A88" s="1"/>
      <c r="B88" s="1" t="s">
        <v>45</v>
      </c>
      <c r="C88" s="1"/>
      <c r="D88" s="12">
        <v>20266927</v>
      </c>
      <c r="E88" s="4"/>
      <c r="F88" s="12">
        <v>-21077604</v>
      </c>
      <c r="G88" s="1"/>
      <c r="H88" s="12">
        <f t="shared" si="21"/>
        <v>-810677</v>
      </c>
      <c r="I88" s="4"/>
      <c r="J88" s="9">
        <v>-0.04</v>
      </c>
      <c r="K88" s="4"/>
      <c r="L88" s="12">
        <v>0</v>
      </c>
      <c r="M88" s="4"/>
      <c r="N88" s="12">
        <v>0</v>
      </c>
      <c r="O88" s="1"/>
      <c r="P88" s="11"/>
      <c r="Q88" s="11"/>
      <c r="R88" s="11"/>
      <c r="S88" s="11"/>
      <c r="T88" s="11"/>
      <c r="U88" s="11"/>
      <c r="V88" s="1"/>
    </row>
    <row r="89" spans="1:22" x14ac:dyDescent="0.2">
      <c r="A89" s="1"/>
      <c r="B89" s="1" t="s">
        <v>46</v>
      </c>
      <c r="C89" s="1"/>
      <c r="D89" s="4">
        <f>SUM(D80:D88)</f>
        <v>5265473270</v>
      </c>
      <c r="E89" s="4"/>
      <c r="F89" s="4">
        <f>SUM(F80:F88)</f>
        <v>-1815669503</v>
      </c>
      <c r="G89" s="1"/>
      <c r="H89" s="4">
        <f>SUM(H80:H88)</f>
        <v>3449803767</v>
      </c>
      <c r="I89" s="1"/>
      <c r="J89" s="9"/>
      <c r="K89" s="1"/>
      <c r="L89" s="4">
        <f>SUM(L80:L88)</f>
        <v>391982546.20000005</v>
      </c>
      <c r="M89" s="4"/>
      <c r="N89" s="4">
        <f>SUM(N80:N88)</f>
        <v>3842812316.1999998</v>
      </c>
      <c r="O89" s="1"/>
      <c r="P89" s="11"/>
      <c r="Q89" s="11"/>
      <c r="R89" s="11"/>
      <c r="S89" s="11"/>
      <c r="T89" s="11"/>
      <c r="U89" s="11"/>
      <c r="V89" s="1"/>
    </row>
    <row r="90" spans="1:22" x14ac:dyDescent="0.2">
      <c r="A90" s="1"/>
      <c r="B90" s="1" t="s">
        <v>47</v>
      </c>
      <c r="C90" s="1"/>
      <c r="D90" s="4">
        <v>5265473270</v>
      </c>
      <c r="E90" s="4"/>
      <c r="F90" s="4">
        <v>-1815669503</v>
      </c>
      <c r="G90" s="1"/>
      <c r="H90" s="4">
        <f t="shared" si="21"/>
        <v>3449803767</v>
      </c>
      <c r="I90" s="1"/>
      <c r="J90" s="9"/>
      <c r="K90" s="1"/>
      <c r="L90" s="4"/>
      <c r="M90" s="4"/>
      <c r="N90" s="4">
        <v>3842812314</v>
      </c>
      <c r="O90" s="1"/>
      <c r="P90" s="11"/>
      <c r="Q90" s="11"/>
      <c r="R90" s="11"/>
      <c r="S90" s="11"/>
      <c r="T90" s="11"/>
      <c r="U90" s="11"/>
      <c r="V90" s="1"/>
    </row>
    <row r="91" spans="1:22" x14ac:dyDescent="0.2">
      <c r="A91" s="1"/>
      <c r="B91" s="3" t="s">
        <v>48</v>
      </c>
      <c r="C91" s="1"/>
      <c r="D91" s="4">
        <f>D89-D90</f>
        <v>0</v>
      </c>
      <c r="E91" s="4"/>
      <c r="F91" s="4">
        <f>F89-F90</f>
        <v>0</v>
      </c>
      <c r="G91" s="1"/>
      <c r="H91" s="4">
        <f>H89-H90</f>
        <v>0</v>
      </c>
      <c r="I91" s="1"/>
      <c r="J91" s="9"/>
      <c r="K91" s="1"/>
      <c r="L91" s="4"/>
      <c r="M91" s="4"/>
      <c r="N91" s="4">
        <f>N89-N90</f>
        <v>2.1999998092651367</v>
      </c>
      <c r="O91" s="1"/>
      <c r="P91" s="11" t="s">
        <v>49</v>
      </c>
      <c r="Q91" s="11"/>
      <c r="R91" s="11"/>
      <c r="S91" s="11"/>
      <c r="T91" s="11"/>
      <c r="U91" s="11"/>
      <c r="V91" s="1"/>
    </row>
    <row r="92" spans="1:22" x14ac:dyDescent="0.2">
      <c r="A92" s="1"/>
      <c r="B92" s="1"/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1"/>
      <c r="O92" s="1"/>
      <c r="P92" s="11"/>
      <c r="Q92" s="11"/>
      <c r="R92" s="11"/>
      <c r="S92" s="11"/>
      <c r="T92" s="11"/>
      <c r="U92" s="11"/>
      <c r="V92" s="1"/>
    </row>
    <row r="93" spans="1:22" x14ac:dyDescent="0.2">
      <c r="A93" s="1"/>
      <c r="B93" s="1"/>
      <c r="C93" s="1"/>
      <c r="D93" s="1"/>
      <c r="E93" s="1"/>
      <c r="F93" s="1"/>
      <c r="G93" s="1"/>
      <c r="H93" s="1"/>
      <c r="I93" s="1"/>
      <c r="J93" s="9"/>
      <c r="K93" s="1"/>
      <c r="L93" s="1"/>
      <c r="M93" s="1"/>
      <c r="N93" s="1"/>
      <c r="O93" s="1"/>
      <c r="P93" s="11"/>
      <c r="Q93" s="11"/>
      <c r="R93" s="11"/>
      <c r="S93" s="11"/>
      <c r="T93" s="11"/>
      <c r="U93" s="11"/>
      <c r="V93" s="1"/>
    </row>
    <row r="94" spans="1:22" x14ac:dyDescent="0.2">
      <c r="A94" s="1"/>
      <c r="B94" s="1"/>
      <c r="C94" s="1"/>
      <c r="D94" s="1"/>
      <c r="E94" s="1"/>
      <c r="F94" s="1"/>
      <c r="G94" s="1"/>
      <c r="H94" s="1"/>
      <c r="I94" s="1"/>
      <c r="J94" s="17"/>
      <c r="K94" s="1"/>
      <c r="L94" s="1"/>
      <c r="M94" s="1"/>
      <c r="N94" s="1"/>
      <c r="O94" s="1"/>
      <c r="P94" s="11"/>
      <c r="Q94" s="11"/>
      <c r="R94" s="11"/>
      <c r="S94" s="11"/>
      <c r="T94" s="11"/>
      <c r="U94" s="11"/>
      <c r="V94" s="1"/>
    </row>
    <row r="95" spans="1:22" x14ac:dyDescent="0.2">
      <c r="A95" s="1"/>
      <c r="B95" s="1"/>
      <c r="C95" s="1"/>
      <c r="D95" s="1"/>
      <c r="E95" s="1"/>
      <c r="F95" s="1"/>
      <c r="G95" s="1"/>
      <c r="H95" s="1"/>
      <c r="I95" s="1"/>
      <c r="J95" s="17"/>
      <c r="K95" s="1"/>
      <c r="L95" s="1"/>
      <c r="M95" s="1"/>
      <c r="N95" s="1"/>
      <c r="O95" s="1"/>
      <c r="P95" s="11"/>
      <c r="Q95" s="11"/>
      <c r="R95" s="11"/>
      <c r="S95" s="11"/>
      <c r="T95" s="11"/>
      <c r="U95" s="11"/>
      <c r="V95" s="1"/>
    </row>
    <row r="96" spans="1:22" x14ac:dyDescent="0.2">
      <c r="A96" s="1"/>
      <c r="B96" s="1"/>
      <c r="C96" s="1"/>
      <c r="D96" s="1"/>
      <c r="E96" s="1"/>
      <c r="F96" s="1"/>
      <c r="G96" s="1"/>
      <c r="H96" s="1"/>
      <c r="I96" s="1"/>
      <c r="J96" s="17"/>
      <c r="K96" s="1"/>
      <c r="L96" s="1"/>
      <c r="M96" s="1"/>
      <c r="N96" s="1"/>
      <c r="O96" s="1"/>
      <c r="P96" s="11"/>
      <c r="Q96" s="11"/>
      <c r="R96" s="11"/>
      <c r="S96" s="11"/>
      <c r="T96" s="11"/>
      <c r="U96" s="11"/>
      <c r="V96" s="1"/>
    </row>
    <row r="97" spans="1:22" x14ac:dyDescent="0.2">
      <c r="A97" s="1"/>
      <c r="B97" s="1"/>
      <c r="C97" s="1"/>
      <c r="D97" s="1"/>
      <c r="E97" s="1"/>
      <c r="F97" s="1"/>
      <c r="G97" s="1"/>
      <c r="H97" s="1"/>
      <c r="I97" s="1"/>
      <c r="J97" s="17"/>
      <c r="K97" s="1"/>
      <c r="L97" s="1"/>
      <c r="M97" s="1"/>
      <c r="N97" s="1"/>
      <c r="O97" s="1"/>
      <c r="P97" s="11"/>
      <c r="Q97" s="11"/>
      <c r="R97" s="11"/>
      <c r="S97" s="11"/>
      <c r="T97" s="11"/>
      <c r="U97" s="11"/>
      <c r="V97" s="1"/>
    </row>
    <row r="98" spans="1:22" x14ac:dyDescent="0.2">
      <c r="A98" s="1"/>
      <c r="B98" s="1"/>
      <c r="C98" s="1"/>
      <c r="D98" s="1"/>
      <c r="E98" s="1"/>
      <c r="F98" s="1"/>
      <c r="G98" s="1"/>
      <c r="H98" s="1"/>
      <c r="I98" s="1"/>
      <c r="J98" s="17"/>
      <c r="K98" s="1"/>
      <c r="L98" s="1"/>
      <c r="M98" s="1"/>
      <c r="N98" s="1"/>
      <c r="O98" s="1"/>
      <c r="P98" s="11"/>
      <c r="Q98" s="11"/>
      <c r="R98" s="11"/>
      <c r="S98" s="11"/>
      <c r="T98" s="11"/>
      <c r="U98" s="11"/>
      <c r="V98" s="1"/>
    </row>
    <row r="99" spans="1:22" x14ac:dyDescent="0.2">
      <c r="A99" s="1"/>
      <c r="B99" s="1"/>
      <c r="C99" s="1"/>
      <c r="D99" s="1"/>
      <c r="E99" s="1"/>
      <c r="F99" s="1"/>
      <c r="G99" s="1"/>
      <c r="H99" s="1"/>
      <c r="I99" s="1"/>
      <c r="J99" s="17"/>
      <c r="K99" s="1"/>
      <c r="L99" s="1"/>
      <c r="M99" s="1"/>
      <c r="N99" s="1"/>
      <c r="O99" s="1"/>
      <c r="P99" s="11"/>
      <c r="Q99" s="11"/>
      <c r="R99" s="11"/>
      <c r="S99" s="11"/>
      <c r="T99" s="11"/>
      <c r="U99" s="11"/>
      <c r="V99" s="1"/>
    </row>
    <row r="100" spans="1:2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7"/>
      <c r="K100" s="1"/>
      <c r="L100" s="1"/>
      <c r="M100" s="1"/>
      <c r="N100" s="1"/>
      <c r="O100" s="1"/>
      <c r="P100" s="11"/>
      <c r="Q100" s="11"/>
      <c r="R100" s="11"/>
      <c r="S100" s="11"/>
      <c r="T100" s="11"/>
      <c r="U100" s="11"/>
      <c r="V100" s="1"/>
    </row>
    <row r="101" spans="1:2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7"/>
      <c r="K101" s="1"/>
      <c r="L101" s="1"/>
      <c r="M101" s="1"/>
      <c r="N101" s="1"/>
      <c r="O101" s="1"/>
      <c r="P101" s="11"/>
      <c r="Q101" s="11"/>
      <c r="R101" s="11"/>
      <c r="S101" s="11"/>
      <c r="T101" s="11"/>
      <c r="U101" s="11"/>
      <c r="V101" s="1"/>
    </row>
    <row r="102" spans="1:2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7"/>
      <c r="K102" s="1"/>
      <c r="L102" s="1"/>
      <c r="M102" s="1"/>
      <c r="N102" s="1"/>
      <c r="O102" s="1"/>
      <c r="P102" s="11"/>
      <c r="Q102" s="11"/>
      <c r="R102" s="11"/>
      <c r="S102" s="11"/>
      <c r="T102" s="11"/>
      <c r="U102" s="11"/>
      <c r="V102" s="1"/>
    </row>
    <row r="103" spans="1:2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7"/>
      <c r="K103" s="1"/>
      <c r="L103" s="1"/>
      <c r="M103" s="1"/>
      <c r="N103" s="1"/>
      <c r="O103" s="1"/>
      <c r="P103" s="11"/>
      <c r="Q103" s="11"/>
      <c r="R103" s="11"/>
      <c r="S103" s="11"/>
      <c r="T103" s="11"/>
      <c r="U103" s="11"/>
      <c r="V103" s="1"/>
    </row>
    <row r="104" spans="1:2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7"/>
      <c r="K104" s="1"/>
      <c r="L104" s="1"/>
      <c r="M104" s="1"/>
      <c r="N104" s="1"/>
      <c r="O104" s="1"/>
      <c r="P104" s="11"/>
      <c r="Q104" s="11"/>
      <c r="R104" s="11"/>
      <c r="S104" s="11"/>
      <c r="T104" s="11"/>
      <c r="U104" s="11"/>
      <c r="V104" s="1"/>
    </row>
    <row r="105" spans="1:2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7"/>
      <c r="K105" s="1"/>
      <c r="L105" s="1"/>
      <c r="M105" s="1"/>
      <c r="N105" s="1"/>
      <c r="O105" s="1"/>
      <c r="P105" s="11"/>
      <c r="Q105" s="11"/>
      <c r="R105" s="11"/>
      <c r="S105" s="11"/>
      <c r="T105" s="11"/>
      <c r="U105" s="11"/>
      <c r="V105" s="1"/>
    </row>
    <row r="106" spans="1:2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7"/>
      <c r="K106" s="1"/>
      <c r="L106" s="1"/>
      <c r="M106" s="1"/>
      <c r="N106" s="1"/>
      <c r="O106" s="1"/>
      <c r="P106" s="11"/>
      <c r="Q106" s="11"/>
      <c r="R106" s="11"/>
      <c r="S106" s="11"/>
      <c r="T106" s="11"/>
      <c r="U106" s="11"/>
      <c r="V106" s="1"/>
    </row>
    <row r="107" spans="1:2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7"/>
      <c r="K107" s="1"/>
      <c r="L107" s="1"/>
      <c r="M107" s="1"/>
      <c r="N107" s="1"/>
      <c r="O107" s="1"/>
      <c r="P107" s="11"/>
      <c r="Q107" s="11"/>
      <c r="R107" s="11"/>
      <c r="S107" s="11"/>
      <c r="T107" s="11"/>
      <c r="U107" s="11"/>
      <c r="V107" s="1"/>
    </row>
    <row r="108" spans="1:2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7"/>
      <c r="K108" s="1"/>
      <c r="L108" s="1"/>
      <c r="M108" s="1"/>
      <c r="N108" s="1"/>
      <c r="O108" s="1"/>
      <c r="P108" s="11"/>
      <c r="Q108" s="11"/>
      <c r="R108" s="11"/>
      <c r="S108" s="11"/>
      <c r="T108" s="11"/>
      <c r="U108" s="11"/>
      <c r="V108" s="1"/>
    </row>
    <row r="109" spans="1:2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7"/>
      <c r="K109" s="1"/>
      <c r="L109" s="1"/>
      <c r="M109" s="1"/>
      <c r="N109" s="1"/>
      <c r="O109" s="1"/>
      <c r="P109" s="11"/>
      <c r="Q109" s="11"/>
      <c r="R109" s="11"/>
      <c r="S109" s="11"/>
      <c r="T109" s="11"/>
      <c r="U109" s="11"/>
      <c r="V109" s="1"/>
    </row>
    <row r="110" spans="1:2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7"/>
      <c r="K110" s="1"/>
      <c r="L110" s="1"/>
      <c r="M110" s="1"/>
      <c r="N110" s="1"/>
      <c r="O110" s="1"/>
      <c r="P110" s="11"/>
      <c r="Q110" s="11"/>
      <c r="R110" s="11"/>
      <c r="S110" s="11"/>
      <c r="T110" s="11"/>
      <c r="U110" s="11"/>
      <c r="V110" s="1"/>
    </row>
    <row r="111" spans="1:2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7"/>
      <c r="K111" s="1"/>
      <c r="L111" s="1"/>
      <c r="M111" s="1"/>
      <c r="N111" s="1"/>
      <c r="O111" s="1"/>
      <c r="P111" s="11"/>
      <c r="Q111" s="11"/>
      <c r="R111" s="11"/>
      <c r="S111" s="11"/>
      <c r="T111" s="11"/>
      <c r="U111" s="11"/>
      <c r="V111" s="1"/>
    </row>
    <row r="112" spans="1:2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7"/>
      <c r="K112" s="1"/>
      <c r="L112" s="1"/>
      <c r="M112" s="1"/>
      <c r="N112" s="1"/>
      <c r="O112" s="1"/>
      <c r="P112" s="11"/>
      <c r="Q112" s="11"/>
      <c r="R112" s="11"/>
      <c r="S112" s="11"/>
      <c r="T112" s="11"/>
      <c r="U112" s="11"/>
      <c r="V112" s="1"/>
    </row>
    <row r="113" spans="1:2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7"/>
      <c r="K113" s="1"/>
      <c r="L113" s="1"/>
      <c r="M113" s="1"/>
      <c r="N113" s="1"/>
      <c r="O113" s="1"/>
      <c r="P113" s="11"/>
      <c r="Q113" s="11"/>
      <c r="R113" s="11"/>
      <c r="S113" s="11"/>
      <c r="T113" s="11"/>
      <c r="U113" s="11"/>
      <c r="V113" s="1"/>
    </row>
    <row r="114" spans="1:2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7"/>
      <c r="K114" s="1"/>
      <c r="L114" s="1"/>
      <c r="M114" s="1"/>
      <c r="N114" s="1"/>
      <c r="O114" s="1"/>
      <c r="P114" s="11"/>
      <c r="Q114" s="11"/>
      <c r="R114" s="11"/>
      <c r="S114" s="11"/>
      <c r="T114" s="11"/>
      <c r="U114" s="11"/>
      <c r="V114" s="1"/>
    </row>
    <row r="115" spans="1:2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7"/>
      <c r="K115" s="1"/>
      <c r="L115" s="1"/>
      <c r="M115" s="1"/>
      <c r="N115" s="1"/>
      <c r="O115" s="1"/>
      <c r="P115" s="11"/>
      <c r="Q115" s="11"/>
      <c r="R115" s="11"/>
      <c r="S115" s="11"/>
      <c r="T115" s="11"/>
      <c r="U115" s="11"/>
      <c r="V115" s="1"/>
    </row>
    <row r="116" spans="1:2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7"/>
      <c r="K116" s="1"/>
      <c r="L116" s="1"/>
      <c r="M116" s="1"/>
      <c r="N116" s="1"/>
      <c r="O116" s="1"/>
      <c r="P116" s="11"/>
      <c r="Q116" s="11"/>
      <c r="R116" s="11"/>
      <c r="S116" s="11"/>
      <c r="T116" s="11"/>
      <c r="U116" s="11"/>
      <c r="V116" s="1"/>
    </row>
    <row r="117" spans="1:2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7"/>
      <c r="K117" s="1"/>
      <c r="L117" s="1"/>
      <c r="M117" s="1"/>
      <c r="N117" s="1"/>
      <c r="O117" s="1"/>
      <c r="P117" s="11"/>
      <c r="Q117" s="11"/>
      <c r="R117" s="11"/>
      <c r="S117" s="11"/>
      <c r="T117" s="11"/>
      <c r="U117" s="11"/>
      <c r="V117" s="1"/>
    </row>
    <row r="118" spans="1:2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7"/>
      <c r="K118" s="1"/>
      <c r="L118" s="1"/>
      <c r="M118" s="1"/>
      <c r="N118" s="1"/>
      <c r="O118" s="1"/>
      <c r="P118" s="11"/>
      <c r="Q118" s="11"/>
      <c r="R118" s="11"/>
      <c r="S118" s="11"/>
      <c r="T118" s="11"/>
      <c r="U118" s="11"/>
      <c r="V118" s="1"/>
    </row>
    <row r="119" spans="1:2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7"/>
      <c r="K119" s="1"/>
      <c r="L119" s="1"/>
      <c r="M119" s="1"/>
      <c r="N119" s="1"/>
      <c r="O119" s="1"/>
      <c r="P119" s="11"/>
      <c r="Q119" s="11"/>
      <c r="R119" s="11"/>
      <c r="S119" s="11"/>
      <c r="T119" s="11"/>
      <c r="U119" s="11"/>
      <c r="V119" s="1"/>
    </row>
    <row r="120" spans="1:2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7"/>
      <c r="K120" s="1"/>
      <c r="L120" s="1"/>
      <c r="M120" s="1"/>
      <c r="N120" s="1"/>
      <c r="O120" s="1"/>
      <c r="P120" s="11"/>
      <c r="Q120" s="11"/>
      <c r="R120" s="11"/>
      <c r="S120" s="11"/>
      <c r="T120" s="11"/>
      <c r="U120" s="11"/>
      <c r="V120" s="1"/>
    </row>
    <row r="121" spans="1:2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7"/>
      <c r="K121" s="1"/>
      <c r="L121" s="1"/>
      <c r="M121" s="1"/>
      <c r="N121" s="1"/>
      <c r="O121" s="1"/>
      <c r="P121" s="11"/>
      <c r="Q121" s="11"/>
      <c r="R121" s="11"/>
      <c r="S121" s="11"/>
      <c r="T121" s="11"/>
      <c r="U121" s="11"/>
      <c r="V121" s="1"/>
    </row>
    <row r="122" spans="1:2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7"/>
      <c r="K122" s="1"/>
      <c r="L122" s="1"/>
      <c r="M122" s="1"/>
      <c r="N122" s="1"/>
      <c r="O122" s="1"/>
      <c r="P122" s="11"/>
      <c r="Q122" s="11"/>
      <c r="R122" s="11"/>
      <c r="S122" s="11"/>
      <c r="T122" s="11"/>
      <c r="U122" s="11"/>
      <c r="V122" s="1"/>
    </row>
    <row r="123" spans="1:2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7"/>
      <c r="K123" s="1"/>
      <c r="L123" s="1"/>
      <c r="M123" s="1"/>
      <c r="N123" s="1"/>
      <c r="O123" s="1"/>
      <c r="P123" s="11"/>
      <c r="Q123" s="11"/>
      <c r="R123" s="11"/>
      <c r="S123" s="11"/>
      <c r="T123" s="11"/>
      <c r="U123" s="11"/>
      <c r="V123" s="1"/>
    </row>
    <row r="124" spans="1:2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7"/>
      <c r="K124" s="1"/>
      <c r="L124" s="1"/>
      <c r="M124" s="1"/>
      <c r="N124" s="1"/>
      <c r="O124" s="1"/>
      <c r="P124" s="11"/>
      <c r="Q124" s="11"/>
      <c r="R124" s="11"/>
      <c r="S124" s="11"/>
      <c r="T124" s="11"/>
      <c r="U124" s="11"/>
      <c r="V124" s="1"/>
    </row>
    <row r="125" spans="1:2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7"/>
      <c r="K125" s="1"/>
      <c r="L125" s="1"/>
      <c r="M125" s="1"/>
      <c r="N125" s="1"/>
      <c r="O125" s="1"/>
      <c r="P125" s="11"/>
      <c r="Q125" s="11"/>
      <c r="R125" s="11"/>
      <c r="S125" s="11"/>
      <c r="T125" s="11"/>
      <c r="U125" s="11"/>
      <c r="V125" s="1"/>
    </row>
    <row r="126" spans="1:2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7"/>
      <c r="K126" s="1"/>
      <c r="L126" s="1"/>
      <c r="M126" s="1"/>
      <c r="N126" s="1"/>
      <c r="O126" s="1"/>
      <c r="P126" s="11"/>
      <c r="Q126" s="11"/>
      <c r="R126" s="11"/>
      <c r="S126" s="11"/>
      <c r="T126" s="11"/>
      <c r="U126" s="11"/>
      <c r="V126" s="1"/>
    </row>
    <row r="127" spans="1:2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1"/>
      <c r="Q127" s="11"/>
      <c r="R127" s="11"/>
      <c r="S127" s="11"/>
      <c r="T127" s="11"/>
      <c r="U127" s="11"/>
      <c r="V127" s="1"/>
    </row>
    <row r="128" spans="1:2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1"/>
      <c r="Q128" s="11"/>
      <c r="R128" s="11"/>
      <c r="S128" s="11"/>
      <c r="T128" s="11"/>
      <c r="U128" s="11"/>
      <c r="V128" s="1"/>
    </row>
    <row r="129" spans="1:2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1"/>
      <c r="Q129" s="11"/>
      <c r="R129" s="11"/>
      <c r="S129" s="11"/>
      <c r="T129" s="11"/>
      <c r="U129" s="11"/>
      <c r="V129" s="1"/>
    </row>
    <row r="130" spans="1:2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1"/>
      <c r="Q130" s="11"/>
      <c r="R130" s="11"/>
      <c r="S130" s="11"/>
      <c r="T130" s="11"/>
      <c r="U130" s="11"/>
      <c r="V130" s="1"/>
    </row>
    <row r="131" spans="1:2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1"/>
      <c r="Q131" s="11"/>
      <c r="R131" s="11"/>
      <c r="S131" s="11"/>
      <c r="T131" s="11"/>
      <c r="U131" s="11"/>
      <c r="V131" s="1"/>
    </row>
    <row r="132" spans="1:2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1"/>
      <c r="Q132" s="11"/>
      <c r="R132" s="11"/>
      <c r="S132" s="11"/>
      <c r="T132" s="11"/>
      <c r="U132" s="11"/>
      <c r="V132" s="1"/>
    </row>
    <row r="133" spans="1:2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1"/>
      <c r="Q133" s="11"/>
      <c r="R133" s="11"/>
      <c r="S133" s="11"/>
      <c r="T133" s="11"/>
      <c r="U133" s="11"/>
      <c r="V133" s="1"/>
    </row>
    <row r="134" spans="1:2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1"/>
      <c r="Q134" s="11"/>
      <c r="R134" s="11"/>
      <c r="S134" s="11"/>
      <c r="T134" s="11"/>
      <c r="U134" s="11"/>
      <c r="V134" s="1"/>
    </row>
    <row r="135" spans="1:2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1"/>
      <c r="Q135" s="11"/>
      <c r="R135" s="11"/>
      <c r="S135" s="11"/>
      <c r="T135" s="11"/>
      <c r="U135" s="11"/>
      <c r="V135" s="1"/>
    </row>
    <row r="136" spans="1:2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1"/>
      <c r="Q136" s="11"/>
      <c r="R136" s="11"/>
      <c r="S136" s="11"/>
      <c r="T136" s="11"/>
      <c r="U136" s="11"/>
      <c r="V136" s="1"/>
    </row>
    <row r="137" spans="1:2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1"/>
      <c r="Q137" s="11"/>
      <c r="R137" s="11"/>
      <c r="S137" s="11"/>
      <c r="T137" s="11"/>
      <c r="U137" s="11"/>
      <c r="V137" s="1"/>
    </row>
    <row r="138" spans="1:2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1"/>
      <c r="Q138" s="11"/>
      <c r="R138" s="11"/>
      <c r="S138" s="11"/>
      <c r="T138" s="11"/>
      <c r="U138" s="11"/>
      <c r="V138" s="1"/>
    </row>
    <row r="139" spans="1:2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1"/>
      <c r="Q139" s="11"/>
      <c r="R139" s="11"/>
      <c r="S139" s="11"/>
      <c r="T139" s="11"/>
      <c r="U139" s="11"/>
      <c r="V139" s="1"/>
    </row>
    <row r="140" spans="1:2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1"/>
      <c r="Q140" s="11"/>
      <c r="R140" s="11"/>
      <c r="S140" s="11"/>
      <c r="T140" s="11"/>
      <c r="U140" s="11"/>
      <c r="V140" s="1"/>
    </row>
    <row r="141" spans="1:2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1"/>
      <c r="Q141" s="11"/>
      <c r="R141" s="11"/>
      <c r="S141" s="11"/>
      <c r="T141" s="11"/>
      <c r="U141" s="11"/>
      <c r="V141" s="1"/>
    </row>
    <row r="142" spans="1:2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1"/>
      <c r="Q142" s="11"/>
      <c r="R142" s="11"/>
      <c r="S142" s="11"/>
      <c r="T142" s="11"/>
      <c r="U142" s="11"/>
      <c r="V142" s="1"/>
    </row>
    <row r="143" spans="1:2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1"/>
      <c r="Q143" s="11"/>
      <c r="R143" s="11"/>
      <c r="S143" s="11"/>
      <c r="T143" s="11"/>
      <c r="U143" s="11"/>
      <c r="V143" s="1"/>
    </row>
    <row r="144" spans="1:2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1"/>
      <c r="Q144" s="11"/>
      <c r="R144" s="11"/>
      <c r="S144" s="11"/>
      <c r="T144" s="11"/>
      <c r="U144" s="11"/>
      <c r="V144" s="1"/>
    </row>
    <row r="145" spans="1:2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1"/>
      <c r="Q145" s="11"/>
      <c r="R145" s="11"/>
      <c r="S145" s="11"/>
      <c r="T145" s="11"/>
      <c r="U145" s="11"/>
      <c r="V145" s="1"/>
    </row>
    <row r="146" spans="1:2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1"/>
      <c r="Q146" s="11"/>
      <c r="R146" s="11"/>
      <c r="S146" s="11"/>
      <c r="T146" s="11"/>
      <c r="U146" s="11"/>
      <c r="V146" s="1"/>
    </row>
    <row r="147" spans="1:2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1"/>
      <c r="Q147" s="11"/>
      <c r="R147" s="11"/>
      <c r="S147" s="11"/>
      <c r="T147" s="11"/>
      <c r="U147" s="11"/>
      <c r="V147" s="1"/>
    </row>
    <row r="148" spans="1:2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1"/>
      <c r="Q148" s="11"/>
      <c r="R148" s="11"/>
      <c r="S148" s="11"/>
      <c r="T148" s="11"/>
      <c r="U148" s="11"/>
      <c r="V148" s="1"/>
    </row>
    <row r="149" spans="1:2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1"/>
      <c r="Q149" s="11"/>
      <c r="R149" s="11"/>
      <c r="S149" s="11"/>
      <c r="T149" s="11"/>
      <c r="U149" s="11"/>
      <c r="V149" s="1"/>
    </row>
    <row r="150" spans="1:2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1"/>
      <c r="Q150" s="11"/>
      <c r="R150" s="11"/>
      <c r="S150" s="11"/>
      <c r="T150" s="11"/>
      <c r="U150" s="11"/>
      <c r="V150" s="1"/>
    </row>
    <row r="151" spans="1:2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1"/>
      <c r="Q151" s="11"/>
      <c r="R151" s="11"/>
      <c r="S151" s="11"/>
      <c r="T151" s="11"/>
      <c r="U151" s="11"/>
      <c r="V151" s="1"/>
    </row>
    <row r="152" spans="1:2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1"/>
      <c r="Q152" s="11"/>
      <c r="R152" s="11"/>
      <c r="S152" s="11"/>
      <c r="T152" s="11"/>
      <c r="U152" s="11"/>
      <c r="V152" s="1"/>
    </row>
    <row r="153" spans="1:2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1"/>
      <c r="Q153" s="11"/>
      <c r="R153" s="11"/>
      <c r="S153" s="11"/>
      <c r="T153" s="11"/>
      <c r="U153" s="11"/>
      <c r="V153" s="1"/>
    </row>
    <row r="154" spans="1:2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1"/>
      <c r="Q154" s="11"/>
      <c r="R154" s="11"/>
      <c r="S154" s="11"/>
      <c r="T154" s="11"/>
      <c r="U154" s="11"/>
      <c r="V154" s="1"/>
    </row>
    <row r="155" spans="1:2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1"/>
      <c r="Q155" s="11"/>
      <c r="R155" s="11"/>
      <c r="S155" s="11"/>
      <c r="T155" s="11"/>
      <c r="U155" s="11"/>
      <c r="V155" s="1"/>
    </row>
    <row r="156" spans="1:2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1"/>
      <c r="Q156" s="11"/>
      <c r="R156" s="11"/>
      <c r="S156" s="11"/>
      <c r="T156" s="11"/>
      <c r="U156" s="11"/>
      <c r="V156" s="1"/>
    </row>
    <row r="157" spans="1:2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1"/>
      <c r="Q157" s="11"/>
      <c r="R157" s="11"/>
      <c r="S157" s="11"/>
      <c r="T157" s="11"/>
      <c r="U157" s="11"/>
      <c r="V157" s="1"/>
    </row>
    <row r="158" spans="1:2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1"/>
      <c r="Q158" s="11"/>
      <c r="R158" s="11"/>
      <c r="S158" s="11"/>
      <c r="T158" s="11"/>
      <c r="U158" s="11"/>
      <c r="V158" s="1"/>
    </row>
    <row r="159" spans="1:2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1"/>
      <c r="Q159" s="11"/>
      <c r="R159" s="11"/>
      <c r="S159" s="11"/>
      <c r="T159" s="11"/>
      <c r="U159" s="11"/>
      <c r="V159" s="1"/>
    </row>
    <row r="160" spans="1:2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1"/>
      <c r="Q160" s="11"/>
      <c r="R160" s="11"/>
      <c r="S160" s="11"/>
      <c r="T160" s="11"/>
      <c r="U160" s="11"/>
      <c r="V160" s="1"/>
    </row>
    <row r="161" spans="1:2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1"/>
      <c r="Q161" s="11"/>
      <c r="R161" s="11"/>
      <c r="S161" s="11"/>
      <c r="T161" s="11"/>
      <c r="U161" s="11"/>
      <c r="V161" s="1"/>
    </row>
    <row r="162" spans="1:2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1"/>
      <c r="Q162" s="11"/>
      <c r="R162" s="11"/>
      <c r="S162" s="11"/>
      <c r="T162" s="11"/>
      <c r="U162" s="11"/>
      <c r="V162" s="1"/>
    </row>
    <row r="163" spans="1:2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1"/>
      <c r="Q163" s="11"/>
      <c r="R163" s="11"/>
      <c r="S163" s="11"/>
      <c r="T163" s="11"/>
      <c r="U163" s="11"/>
      <c r="V163" s="1"/>
    </row>
    <row r="164" spans="1:2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1"/>
      <c r="Q164" s="11"/>
      <c r="R164" s="11"/>
      <c r="S164" s="11"/>
      <c r="T164" s="11"/>
      <c r="U164" s="11"/>
      <c r="V164" s="1"/>
    </row>
    <row r="165" spans="1:2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1"/>
      <c r="Q165" s="11"/>
      <c r="R165" s="11"/>
      <c r="S165" s="11"/>
      <c r="T165" s="11"/>
      <c r="U165" s="11"/>
      <c r="V165" s="1"/>
    </row>
    <row r="166" spans="1:2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1"/>
      <c r="Q166" s="11"/>
      <c r="R166" s="11"/>
      <c r="S166" s="11"/>
      <c r="T166" s="11"/>
      <c r="U166" s="11"/>
      <c r="V166" s="1"/>
    </row>
    <row r="167" spans="1:2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1"/>
      <c r="Q167" s="11"/>
      <c r="R167" s="11"/>
      <c r="S167" s="11"/>
      <c r="T167" s="11"/>
      <c r="U167" s="11"/>
      <c r="V167" s="1"/>
    </row>
    <row r="168" spans="1:2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1"/>
      <c r="Q168" s="11"/>
      <c r="R168" s="11"/>
      <c r="S168" s="11"/>
      <c r="T168" s="11"/>
      <c r="U168" s="11"/>
      <c r="V168" s="1"/>
    </row>
    <row r="169" spans="1:2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1"/>
      <c r="Q169" s="11"/>
      <c r="R169" s="11"/>
      <c r="S169" s="11"/>
      <c r="T169" s="11"/>
      <c r="U169" s="11"/>
      <c r="V169" s="1"/>
    </row>
    <row r="170" spans="1:2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1"/>
      <c r="Q170" s="11"/>
      <c r="R170" s="11"/>
      <c r="S170" s="11"/>
      <c r="T170" s="11"/>
      <c r="U170" s="11"/>
      <c r="V170" s="1"/>
    </row>
    <row r="171" spans="1:2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1"/>
      <c r="Q171" s="11"/>
      <c r="R171" s="11"/>
      <c r="S171" s="11"/>
      <c r="T171" s="11"/>
      <c r="U171" s="11"/>
      <c r="V171" s="1"/>
    </row>
    <row r="172" spans="1:2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1"/>
      <c r="Q172" s="11"/>
      <c r="R172" s="11"/>
      <c r="S172" s="11"/>
      <c r="T172" s="11"/>
      <c r="U172" s="11"/>
      <c r="V172" s="1"/>
    </row>
    <row r="173" spans="1:2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1"/>
      <c r="Q173" s="11"/>
      <c r="R173" s="11"/>
      <c r="S173" s="11"/>
      <c r="T173" s="11"/>
      <c r="U173" s="11"/>
      <c r="V173" s="1"/>
    </row>
    <row r="174" spans="1:2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1"/>
      <c r="Q174" s="11"/>
      <c r="R174" s="11"/>
      <c r="S174" s="11"/>
      <c r="T174" s="11"/>
      <c r="U174" s="11"/>
      <c r="V174" s="1"/>
    </row>
    <row r="175" spans="1:2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1"/>
      <c r="Q175" s="11"/>
      <c r="R175" s="11"/>
      <c r="S175" s="11"/>
      <c r="T175" s="11"/>
      <c r="U175" s="11"/>
      <c r="V175" s="1"/>
    </row>
    <row r="176" spans="1:2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1"/>
      <c r="Q176" s="11"/>
      <c r="R176" s="11"/>
      <c r="S176" s="11"/>
      <c r="T176" s="11"/>
      <c r="U176" s="11"/>
      <c r="V176" s="1"/>
    </row>
    <row r="177" spans="1:2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1"/>
      <c r="Q177" s="11"/>
      <c r="R177" s="11"/>
      <c r="S177" s="11"/>
      <c r="T177" s="11"/>
      <c r="U177" s="11"/>
      <c r="V177" s="1"/>
    </row>
    <row r="178" spans="1:2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1"/>
      <c r="Q178" s="11"/>
      <c r="R178" s="11"/>
      <c r="S178" s="11"/>
      <c r="T178" s="11"/>
      <c r="U178" s="11"/>
      <c r="V178" s="1"/>
    </row>
    <row r="179" spans="1:2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1"/>
      <c r="Q179" s="11"/>
      <c r="R179" s="11"/>
      <c r="S179" s="11"/>
      <c r="T179" s="11"/>
      <c r="U179" s="11"/>
      <c r="V179" s="1"/>
    </row>
    <row r="180" spans="1:2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1"/>
      <c r="Q180" s="11"/>
      <c r="R180" s="11"/>
      <c r="S180" s="11"/>
      <c r="T180" s="11"/>
      <c r="U180" s="11"/>
      <c r="V180" s="1"/>
    </row>
    <row r="181" spans="1:2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1"/>
      <c r="Q181" s="11"/>
      <c r="R181" s="11"/>
      <c r="S181" s="11"/>
      <c r="T181" s="11"/>
      <c r="U181" s="11"/>
      <c r="V181" s="1"/>
    </row>
    <row r="182" spans="1:2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1"/>
      <c r="Q182" s="11"/>
      <c r="R182" s="11"/>
      <c r="S182" s="11"/>
      <c r="T182" s="11"/>
      <c r="U182" s="11"/>
      <c r="V182" s="1"/>
    </row>
    <row r="183" spans="1:2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1"/>
      <c r="Q183" s="11"/>
      <c r="R183" s="11"/>
      <c r="S183" s="11"/>
      <c r="T183" s="11"/>
      <c r="U183" s="11"/>
      <c r="V183" s="1"/>
    </row>
    <row r="184" spans="1:2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1"/>
      <c r="Q184" s="11"/>
      <c r="R184" s="11"/>
      <c r="S184" s="11"/>
      <c r="T184" s="11"/>
      <c r="U184" s="11"/>
      <c r="V184" s="1"/>
    </row>
    <row r="185" spans="1:2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1"/>
      <c r="Q185" s="11"/>
      <c r="R185" s="11"/>
      <c r="S185" s="11"/>
      <c r="T185" s="11"/>
      <c r="U185" s="11"/>
      <c r="V185" s="1"/>
    </row>
    <row r="186" spans="1:2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1"/>
      <c r="Q186" s="11"/>
      <c r="R186" s="11"/>
      <c r="S186" s="11"/>
      <c r="T186" s="11"/>
      <c r="U186" s="11"/>
      <c r="V186" s="1"/>
    </row>
    <row r="187" spans="1:2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1"/>
      <c r="Q187" s="11"/>
      <c r="R187" s="11"/>
      <c r="S187" s="11"/>
      <c r="T187" s="11"/>
      <c r="U187" s="11"/>
      <c r="V187" s="1"/>
    </row>
    <row r="188" spans="1:2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1"/>
      <c r="Q188" s="11"/>
      <c r="R188" s="11"/>
      <c r="S188" s="11"/>
      <c r="T188" s="11"/>
      <c r="U188" s="11"/>
      <c r="V188" s="1"/>
    </row>
    <row r="189" spans="1:2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1"/>
      <c r="Q189" s="11"/>
      <c r="R189" s="11"/>
      <c r="S189" s="11"/>
      <c r="T189" s="11"/>
      <c r="U189" s="11"/>
      <c r="V189" s="1"/>
    </row>
    <row r="190" spans="1:2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1"/>
      <c r="Q190" s="11"/>
      <c r="R190" s="11"/>
      <c r="S190" s="11"/>
      <c r="T190" s="11"/>
      <c r="U190" s="11"/>
      <c r="V190" s="1"/>
    </row>
    <row r="191" spans="1:2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1"/>
      <c r="Q191" s="11"/>
      <c r="R191" s="11"/>
      <c r="S191" s="11"/>
      <c r="T191" s="11"/>
      <c r="U191" s="11"/>
      <c r="V191" s="1"/>
    </row>
    <row r="192" spans="1:2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1"/>
      <c r="Q192" s="11"/>
      <c r="R192" s="11"/>
      <c r="S192" s="11"/>
      <c r="T192" s="11"/>
      <c r="U192" s="11"/>
      <c r="V192" s="1"/>
    </row>
    <row r="193" spans="1:2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1"/>
      <c r="Q193" s="11"/>
      <c r="R193" s="11"/>
      <c r="S193" s="11"/>
      <c r="T193" s="11"/>
      <c r="U193" s="11"/>
      <c r="V193" s="1"/>
    </row>
    <row r="194" spans="1:2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1"/>
      <c r="Q194" s="11"/>
      <c r="R194" s="11"/>
      <c r="S194" s="11"/>
      <c r="T194" s="11"/>
      <c r="U194" s="11"/>
      <c r="V194" s="1"/>
    </row>
    <row r="195" spans="1:2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1"/>
      <c r="Q195" s="11"/>
      <c r="R195" s="11"/>
      <c r="S195" s="11"/>
      <c r="T195" s="11"/>
      <c r="U195" s="11"/>
      <c r="V195" s="1"/>
    </row>
    <row r="196" spans="1:2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1"/>
      <c r="Q196" s="11"/>
      <c r="R196" s="11"/>
      <c r="S196" s="11"/>
      <c r="T196" s="11"/>
      <c r="U196" s="11"/>
      <c r="V196" s="1"/>
    </row>
    <row r="197" spans="1:2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1"/>
      <c r="Q197" s="11"/>
      <c r="R197" s="11"/>
      <c r="S197" s="11"/>
      <c r="T197" s="11"/>
      <c r="U197" s="11"/>
      <c r="V197" s="1"/>
    </row>
    <row r="198" spans="1:2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1"/>
      <c r="Q198" s="11"/>
      <c r="R198" s="11"/>
      <c r="S198" s="11"/>
      <c r="T198" s="11"/>
      <c r="U198" s="11"/>
      <c r="V198" s="1"/>
    </row>
    <row r="199" spans="1:2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1"/>
      <c r="Q199" s="11"/>
      <c r="R199" s="11"/>
      <c r="S199" s="11"/>
      <c r="T199" s="11"/>
      <c r="U199" s="11"/>
      <c r="V199" s="1"/>
    </row>
    <row r="200" spans="1:2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1"/>
      <c r="Q200" s="11"/>
      <c r="R200" s="11"/>
      <c r="S200" s="11"/>
      <c r="T200" s="11"/>
      <c r="U200" s="11"/>
      <c r="V200" s="1"/>
    </row>
    <row r="201" spans="1:2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1"/>
      <c r="Q201" s="11"/>
      <c r="R201" s="11"/>
      <c r="S201" s="11"/>
      <c r="T201" s="11"/>
      <c r="U201" s="11"/>
      <c r="V201" s="1"/>
    </row>
    <row r="202" spans="1:2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1"/>
      <c r="Q202" s="11"/>
      <c r="R202" s="11"/>
      <c r="S202" s="11"/>
      <c r="T202" s="11"/>
      <c r="U202" s="11"/>
      <c r="V202" s="1"/>
    </row>
    <row r="203" spans="1:2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1"/>
      <c r="Q203" s="11"/>
      <c r="R203" s="11"/>
      <c r="S203" s="11"/>
      <c r="T203" s="11"/>
      <c r="U203" s="11"/>
      <c r="V203" s="1"/>
    </row>
    <row r="204" spans="1:2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1"/>
      <c r="Q204" s="11"/>
      <c r="R204" s="11"/>
      <c r="S204" s="11"/>
      <c r="T204" s="11"/>
      <c r="U204" s="11"/>
      <c r="V204" s="1"/>
    </row>
    <row r="205" spans="1:2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1"/>
      <c r="Q205" s="11"/>
      <c r="R205" s="11"/>
      <c r="S205" s="11"/>
      <c r="T205" s="11"/>
      <c r="U205" s="11"/>
      <c r="V205" s="1"/>
    </row>
    <row r="206" spans="1:2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1"/>
      <c r="Q206" s="11"/>
      <c r="R206" s="11"/>
      <c r="S206" s="11"/>
      <c r="T206" s="11"/>
      <c r="U206" s="11"/>
      <c r="V206" s="1"/>
    </row>
    <row r="207" spans="1:2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1"/>
      <c r="Q207" s="11"/>
      <c r="R207" s="11"/>
      <c r="S207" s="11"/>
      <c r="T207" s="11"/>
      <c r="U207" s="11"/>
      <c r="V207" s="1"/>
    </row>
    <row r="208" spans="1:2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1"/>
      <c r="Q208" s="11"/>
      <c r="R208" s="11"/>
      <c r="S208" s="11"/>
      <c r="T208" s="11"/>
      <c r="U208" s="11"/>
      <c r="V208" s="1"/>
    </row>
    <row r="209" spans="1:2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1"/>
      <c r="Q209" s="11"/>
      <c r="R209" s="11"/>
      <c r="S209" s="11"/>
      <c r="T209" s="11"/>
      <c r="U209" s="11"/>
      <c r="V209" s="1"/>
    </row>
    <row r="210" spans="1:2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1"/>
      <c r="Q210" s="11"/>
      <c r="R210" s="11"/>
      <c r="S210" s="11"/>
      <c r="T210" s="11"/>
      <c r="U210" s="11"/>
      <c r="V210" s="1"/>
    </row>
    <row r="211" spans="1:2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1"/>
      <c r="Q211" s="11"/>
      <c r="R211" s="11"/>
      <c r="S211" s="11"/>
      <c r="T211" s="11"/>
      <c r="U211" s="11"/>
      <c r="V211" s="1"/>
    </row>
    <row r="212" spans="1:2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1"/>
      <c r="Q212" s="11"/>
      <c r="R212" s="11"/>
      <c r="S212" s="11"/>
      <c r="T212" s="11"/>
      <c r="U212" s="11"/>
      <c r="V212" s="1"/>
    </row>
    <row r="213" spans="1:2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1"/>
      <c r="Q213" s="11"/>
      <c r="R213" s="11"/>
      <c r="S213" s="11"/>
      <c r="T213" s="11"/>
      <c r="U213" s="11"/>
      <c r="V213" s="1"/>
    </row>
    <row r="214" spans="1:2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9"/>
      <c r="Q214" s="9"/>
      <c r="R214" s="9"/>
      <c r="S214" s="9"/>
      <c r="T214" s="9"/>
      <c r="U214" s="9"/>
      <c r="V214" s="1"/>
    </row>
    <row r="215" spans="1:2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9"/>
      <c r="Q215" s="9"/>
      <c r="R215" s="9"/>
      <c r="S215" s="9"/>
      <c r="T215" s="9"/>
      <c r="U215" s="9"/>
      <c r="V215" s="1"/>
    </row>
    <row r="216" spans="1:2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9"/>
      <c r="Q216" s="9"/>
      <c r="R216" s="9"/>
      <c r="S216" s="9"/>
      <c r="T216" s="9"/>
      <c r="U216" s="9"/>
      <c r="V216" s="1"/>
    </row>
    <row r="217" spans="1:2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9"/>
      <c r="Q217" s="9"/>
      <c r="R217" s="9"/>
      <c r="S217" s="9"/>
      <c r="T217" s="9"/>
      <c r="U217" s="9"/>
      <c r="V217" s="1"/>
    </row>
    <row r="218" spans="1:2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9"/>
      <c r="Q218" s="9"/>
      <c r="R218" s="9"/>
      <c r="S218" s="9"/>
      <c r="T218" s="9"/>
      <c r="U218" s="9"/>
      <c r="V218" s="1"/>
    </row>
    <row r="219" spans="1:2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9"/>
      <c r="Q219" s="9"/>
      <c r="R219" s="9"/>
      <c r="S219" s="9"/>
      <c r="T219" s="9"/>
      <c r="U219" s="9"/>
      <c r="V219" s="1"/>
    </row>
    <row r="220" spans="1:2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9"/>
      <c r="Q220" s="9"/>
      <c r="R220" s="9"/>
      <c r="S220" s="9"/>
      <c r="T220" s="9"/>
      <c r="U220" s="9"/>
      <c r="V220" s="1"/>
    </row>
    <row r="221" spans="1:2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9"/>
      <c r="Q221" s="9"/>
      <c r="R221" s="9"/>
      <c r="S221" s="9"/>
      <c r="T221" s="9"/>
      <c r="U221" s="9"/>
      <c r="V221" s="1"/>
    </row>
    <row r="222" spans="1:2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9"/>
      <c r="Q222" s="9"/>
      <c r="R222" s="9"/>
      <c r="S222" s="9"/>
      <c r="T222" s="9"/>
      <c r="U222" s="9"/>
      <c r="V222" s="1"/>
    </row>
    <row r="223" spans="1:2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9"/>
      <c r="Q223" s="9"/>
      <c r="R223" s="9"/>
      <c r="S223" s="9"/>
      <c r="T223" s="9"/>
      <c r="U223" s="9"/>
      <c r="V223" s="1"/>
    </row>
    <row r="224" spans="1:2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9"/>
      <c r="Q224" s="9"/>
      <c r="R224" s="9"/>
      <c r="S224" s="9"/>
      <c r="T224" s="9"/>
      <c r="U224" s="9"/>
      <c r="V224" s="1"/>
    </row>
    <row r="225" spans="1:2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9"/>
      <c r="Q225" s="9"/>
      <c r="R225" s="9"/>
      <c r="S225" s="9"/>
      <c r="T225" s="9"/>
      <c r="U225" s="9"/>
      <c r="V225" s="1"/>
    </row>
    <row r="226" spans="1:2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9"/>
      <c r="Q226" s="9"/>
      <c r="R226" s="9"/>
      <c r="S226" s="9"/>
      <c r="T226" s="9"/>
      <c r="U226" s="9"/>
      <c r="V226" s="1"/>
    </row>
    <row r="227" spans="1:2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9"/>
      <c r="Q227" s="9"/>
      <c r="R227" s="9"/>
      <c r="S227" s="9"/>
      <c r="T227" s="9"/>
      <c r="U227" s="9"/>
      <c r="V227" s="1"/>
    </row>
    <row r="228" spans="1:2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9"/>
      <c r="Q228" s="9"/>
      <c r="R228" s="9"/>
      <c r="S228" s="9"/>
      <c r="T228" s="9"/>
      <c r="U228" s="9"/>
      <c r="V228" s="1"/>
    </row>
    <row r="229" spans="1:2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9"/>
      <c r="Q229" s="9"/>
      <c r="R229" s="9"/>
      <c r="S229" s="9"/>
      <c r="T229" s="9"/>
      <c r="U229" s="9"/>
      <c r="V229" s="1"/>
    </row>
    <row r="230" spans="1:2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9"/>
      <c r="Q230" s="9"/>
      <c r="R230" s="9"/>
      <c r="S230" s="9"/>
      <c r="T230" s="9"/>
      <c r="U230" s="9"/>
      <c r="V230" s="1"/>
    </row>
    <row r="231" spans="1:2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9"/>
      <c r="Q231" s="9"/>
      <c r="R231" s="9"/>
      <c r="S231" s="9"/>
      <c r="T231" s="9"/>
      <c r="U231" s="9"/>
      <c r="V231" s="1"/>
    </row>
    <row r="232" spans="1:2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9"/>
      <c r="Q232" s="9"/>
      <c r="R232" s="9"/>
      <c r="S232" s="9"/>
      <c r="T232" s="9"/>
      <c r="U232" s="9"/>
      <c r="V232" s="1"/>
    </row>
    <row r="233" spans="1:2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9"/>
      <c r="Q233" s="9"/>
      <c r="R233" s="9"/>
      <c r="S233" s="9"/>
      <c r="T233" s="9"/>
      <c r="U233" s="9"/>
      <c r="V233" s="1"/>
    </row>
    <row r="234" spans="1:2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9"/>
      <c r="Q234" s="9"/>
      <c r="R234" s="9"/>
      <c r="S234" s="9"/>
      <c r="T234" s="9"/>
      <c r="U234" s="9"/>
      <c r="V234" s="1"/>
    </row>
    <row r="235" spans="1:2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9"/>
      <c r="Q235" s="9"/>
      <c r="R235" s="9"/>
      <c r="S235" s="9"/>
      <c r="T235" s="9"/>
      <c r="U235" s="9"/>
      <c r="V235" s="1"/>
    </row>
    <row r="236" spans="1:2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9"/>
      <c r="Q236" s="9"/>
      <c r="R236" s="9"/>
      <c r="S236" s="9"/>
      <c r="T236" s="9"/>
      <c r="U236" s="9"/>
      <c r="V236" s="1"/>
    </row>
    <row r="237" spans="1:2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9"/>
      <c r="Q237" s="9"/>
      <c r="R237" s="9"/>
      <c r="S237" s="9"/>
      <c r="T237" s="9"/>
      <c r="U237" s="9"/>
      <c r="V237" s="1"/>
    </row>
    <row r="238" spans="1:2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9"/>
      <c r="Q238" s="9"/>
      <c r="R238" s="9"/>
      <c r="S238" s="9"/>
      <c r="T238" s="9"/>
      <c r="U238" s="9"/>
      <c r="V238" s="1"/>
    </row>
    <row r="239" spans="1:2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9"/>
      <c r="Q239" s="9"/>
      <c r="R239" s="9"/>
      <c r="S239" s="9"/>
      <c r="T239" s="9"/>
      <c r="U239" s="9"/>
      <c r="V239" s="1"/>
    </row>
    <row r="240" spans="1:2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9"/>
      <c r="Q240" s="9"/>
      <c r="R240" s="9"/>
      <c r="S240" s="9"/>
      <c r="T240" s="9"/>
      <c r="U240" s="9"/>
      <c r="V240" s="1"/>
    </row>
    <row r="241" spans="1:2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9"/>
      <c r="Q241" s="9"/>
      <c r="R241" s="9"/>
      <c r="S241" s="9"/>
      <c r="T241" s="9"/>
      <c r="U241" s="9"/>
      <c r="V241" s="1"/>
    </row>
    <row r="242" spans="1:2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9"/>
      <c r="Q242" s="9"/>
      <c r="R242" s="9"/>
      <c r="S242" s="9"/>
      <c r="T242" s="9"/>
      <c r="U242" s="9"/>
      <c r="V242" s="1"/>
    </row>
    <row r="243" spans="1:2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9"/>
      <c r="Q243" s="9"/>
      <c r="R243" s="9"/>
      <c r="S243" s="9"/>
      <c r="T243" s="9"/>
      <c r="U243" s="9"/>
      <c r="V243" s="1"/>
    </row>
    <row r="244" spans="1:2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9"/>
      <c r="Q244" s="9"/>
      <c r="R244" s="9"/>
      <c r="S244" s="9"/>
      <c r="T244" s="9"/>
      <c r="U244" s="9"/>
      <c r="V244" s="1"/>
    </row>
    <row r="245" spans="1:2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9"/>
      <c r="Q245" s="9"/>
      <c r="R245" s="9"/>
      <c r="S245" s="9"/>
      <c r="T245" s="9"/>
      <c r="U245" s="9"/>
      <c r="V245" s="1"/>
    </row>
    <row r="246" spans="1:2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9"/>
      <c r="Q246" s="9"/>
      <c r="R246" s="9"/>
      <c r="S246" s="9"/>
      <c r="T246" s="9"/>
      <c r="U246" s="9"/>
      <c r="V246" s="1"/>
    </row>
    <row r="247" spans="1:2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9"/>
      <c r="Q247" s="9"/>
      <c r="R247" s="9"/>
      <c r="S247" s="9"/>
      <c r="T247" s="9"/>
      <c r="U247" s="9"/>
      <c r="V247" s="1"/>
    </row>
    <row r="248" spans="1:2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9"/>
      <c r="Q248" s="9"/>
      <c r="R248" s="9"/>
      <c r="S248" s="9"/>
      <c r="T248" s="9"/>
      <c r="U248" s="9"/>
      <c r="V248" s="1"/>
    </row>
    <row r="249" spans="1:2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9"/>
      <c r="Q249" s="9"/>
      <c r="R249" s="9"/>
      <c r="S249" s="9"/>
      <c r="T249" s="9"/>
      <c r="U249" s="9"/>
      <c r="V249" s="1"/>
    </row>
    <row r="250" spans="1:2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9"/>
      <c r="Q250" s="9"/>
      <c r="R250" s="9"/>
      <c r="S250" s="9"/>
      <c r="T250" s="9"/>
      <c r="U250" s="9"/>
      <c r="V250" s="1"/>
    </row>
    <row r="251" spans="1:2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9"/>
      <c r="Q251" s="9"/>
      <c r="R251" s="9"/>
      <c r="S251" s="9"/>
      <c r="T251" s="9"/>
      <c r="U251" s="9"/>
      <c r="V251" s="1"/>
    </row>
    <row r="252" spans="1:2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9"/>
      <c r="Q252" s="9"/>
      <c r="R252" s="9"/>
      <c r="S252" s="9"/>
      <c r="T252" s="9"/>
      <c r="U252" s="9"/>
      <c r="V252" s="1"/>
    </row>
    <row r="253" spans="1:2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9"/>
      <c r="Q253" s="9"/>
      <c r="R253" s="9"/>
      <c r="S253" s="9"/>
      <c r="T253" s="9"/>
      <c r="U253" s="9"/>
      <c r="V253" s="1"/>
    </row>
    <row r="254" spans="1:2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9"/>
      <c r="Q254" s="9"/>
      <c r="R254" s="9"/>
      <c r="S254" s="9"/>
      <c r="T254" s="9"/>
      <c r="U254" s="9"/>
      <c r="V254" s="1"/>
    </row>
    <row r="255" spans="1:2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9"/>
      <c r="Q255" s="9"/>
      <c r="R255" s="9"/>
      <c r="S255" s="9"/>
      <c r="T255" s="9"/>
      <c r="U255" s="9"/>
      <c r="V255" s="1"/>
    </row>
    <row r="256" spans="1:2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9"/>
      <c r="Q256" s="9"/>
      <c r="R256" s="9"/>
      <c r="S256" s="9"/>
      <c r="T256" s="9"/>
      <c r="U256" s="9"/>
      <c r="V256" s="1"/>
    </row>
    <row r="257" spans="1:2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9"/>
      <c r="Q257" s="9"/>
      <c r="R257" s="9"/>
      <c r="S257" s="9"/>
      <c r="T257" s="9"/>
      <c r="U257" s="9"/>
      <c r="V257" s="1"/>
    </row>
    <row r="258" spans="1:2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9"/>
      <c r="Q258" s="9"/>
      <c r="R258" s="9"/>
      <c r="S258" s="9"/>
      <c r="T258" s="9"/>
      <c r="U258" s="9"/>
      <c r="V258" s="1"/>
    </row>
    <row r="259" spans="1:2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9"/>
      <c r="Q259" s="9"/>
      <c r="R259" s="9"/>
      <c r="S259" s="9"/>
      <c r="T259" s="9"/>
      <c r="U259" s="9"/>
      <c r="V259" s="1"/>
    </row>
    <row r="260" spans="1:2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9"/>
      <c r="Q260" s="9"/>
      <c r="R260" s="9"/>
      <c r="S260" s="9"/>
      <c r="T260" s="9"/>
      <c r="U260" s="9"/>
      <c r="V260" s="1"/>
    </row>
    <row r="261" spans="1:2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9"/>
      <c r="Q261" s="9"/>
      <c r="R261" s="9"/>
      <c r="S261" s="9"/>
      <c r="T261" s="9"/>
      <c r="U261" s="9"/>
      <c r="V261" s="1"/>
    </row>
    <row r="262" spans="1:2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9"/>
      <c r="Q262" s="9"/>
      <c r="R262" s="9"/>
      <c r="S262" s="9"/>
      <c r="T262" s="9"/>
      <c r="U262" s="9"/>
      <c r="V262" s="1"/>
    </row>
    <row r="263" spans="1:2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9"/>
      <c r="Q263" s="9"/>
      <c r="R263" s="9"/>
      <c r="S263" s="9"/>
      <c r="T263" s="9"/>
      <c r="U263" s="9"/>
      <c r="V263" s="1"/>
    </row>
    <row r="264" spans="1:2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9"/>
      <c r="Q264" s="9"/>
      <c r="R264" s="9"/>
      <c r="S264" s="9"/>
      <c r="T264" s="9"/>
      <c r="U264" s="9"/>
      <c r="V264" s="1"/>
    </row>
    <row r="265" spans="1:2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9"/>
      <c r="Q265" s="9"/>
      <c r="R265" s="9"/>
      <c r="S265" s="9"/>
      <c r="T265" s="9"/>
      <c r="U265" s="9"/>
      <c r="V265" s="1"/>
    </row>
    <row r="266" spans="1:2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9"/>
      <c r="Q266" s="9"/>
      <c r="R266" s="9"/>
      <c r="S266" s="9"/>
      <c r="T266" s="9"/>
      <c r="U266" s="9"/>
      <c r="V266" s="1"/>
    </row>
    <row r="267" spans="1:2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9"/>
      <c r="Q267" s="9"/>
      <c r="R267" s="9"/>
      <c r="S267" s="9"/>
      <c r="T267" s="9"/>
      <c r="U267" s="9"/>
      <c r="V267" s="1"/>
    </row>
    <row r="268" spans="1:2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9"/>
      <c r="Q268" s="9"/>
      <c r="R268" s="9"/>
      <c r="S268" s="9"/>
      <c r="T268" s="9"/>
      <c r="U268" s="9"/>
      <c r="V268" s="1"/>
    </row>
    <row r="269" spans="1:2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9"/>
      <c r="Q269" s="9"/>
      <c r="R269" s="9"/>
      <c r="S269" s="9"/>
      <c r="T269" s="9"/>
      <c r="U269" s="9"/>
      <c r="V269" s="1"/>
    </row>
    <row r="270" spans="1:2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9"/>
      <c r="Q270" s="9"/>
      <c r="R270" s="9"/>
      <c r="S270" s="9"/>
      <c r="T270" s="9"/>
      <c r="U270" s="9"/>
      <c r="V270" s="1"/>
    </row>
    <row r="271" spans="1:2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9"/>
      <c r="Q271" s="9"/>
      <c r="R271" s="9"/>
      <c r="S271" s="9"/>
      <c r="T271" s="9"/>
      <c r="U271" s="9"/>
      <c r="V271" s="1"/>
    </row>
    <row r="272" spans="1:2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9"/>
      <c r="Q272" s="9"/>
      <c r="R272" s="9"/>
      <c r="S272" s="9"/>
      <c r="T272" s="9"/>
      <c r="U272" s="9"/>
      <c r="V272" s="1"/>
    </row>
    <row r="273" spans="1:2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9"/>
      <c r="Q273" s="9"/>
      <c r="R273" s="9"/>
      <c r="S273" s="9"/>
      <c r="T273" s="9"/>
      <c r="U273" s="9"/>
      <c r="V273" s="1"/>
    </row>
    <row r="274" spans="1:2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9"/>
      <c r="Q274" s="9"/>
      <c r="R274" s="9"/>
      <c r="S274" s="9"/>
      <c r="T274" s="9"/>
      <c r="U274" s="9"/>
      <c r="V274" s="1"/>
    </row>
    <row r="275" spans="1:2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9"/>
      <c r="Q275" s="9"/>
      <c r="R275" s="9"/>
      <c r="S275" s="9"/>
      <c r="T275" s="9"/>
      <c r="U275" s="9"/>
      <c r="V275" s="1"/>
    </row>
    <row r="276" spans="1:2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9"/>
      <c r="Q276" s="9"/>
      <c r="R276" s="9"/>
      <c r="S276" s="9"/>
      <c r="T276" s="9"/>
      <c r="U276" s="9"/>
      <c r="V276" s="1"/>
    </row>
    <row r="277" spans="1:2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9"/>
      <c r="Q277" s="9"/>
      <c r="R277" s="9"/>
      <c r="S277" s="9"/>
      <c r="T277" s="9"/>
      <c r="U277" s="9"/>
      <c r="V277" s="1"/>
    </row>
    <row r="278" spans="1:2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9"/>
      <c r="Q278" s="9"/>
      <c r="R278" s="9"/>
      <c r="S278" s="9"/>
      <c r="T278" s="9"/>
      <c r="U278" s="9"/>
      <c r="V278" s="1"/>
    </row>
    <row r="279" spans="1:2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9"/>
      <c r="Q279" s="9"/>
      <c r="R279" s="9"/>
      <c r="S279" s="9"/>
      <c r="T279" s="9"/>
      <c r="U279" s="9"/>
      <c r="V279" s="1"/>
    </row>
    <row r="280" spans="1:2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9"/>
      <c r="Q280" s="9"/>
      <c r="R280" s="9"/>
      <c r="S280" s="9"/>
      <c r="T280" s="9"/>
      <c r="U280" s="9"/>
      <c r="V280" s="1"/>
    </row>
    <row r="281" spans="1:2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9"/>
      <c r="Q281" s="9"/>
      <c r="R281" s="9"/>
      <c r="S281" s="9"/>
      <c r="T281" s="9"/>
      <c r="U281" s="9"/>
      <c r="V281" s="1"/>
    </row>
    <row r="282" spans="1:2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9"/>
      <c r="Q282" s="9"/>
      <c r="R282" s="9"/>
      <c r="S282" s="9"/>
      <c r="T282" s="9"/>
      <c r="U282" s="9"/>
      <c r="V282" s="1"/>
    </row>
    <row r="283" spans="1:2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9"/>
      <c r="Q283" s="9"/>
      <c r="R283" s="9"/>
      <c r="S283" s="9"/>
      <c r="T283" s="9"/>
      <c r="U283" s="9"/>
      <c r="V283" s="1"/>
    </row>
    <row r="284" spans="1:2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9"/>
      <c r="Q284" s="9"/>
      <c r="R284" s="9"/>
      <c r="S284" s="9"/>
      <c r="T284" s="9"/>
      <c r="U284" s="9"/>
      <c r="V284" s="1"/>
    </row>
    <row r="285" spans="1:2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9"/>
      <c r="Q285" s="9"/>
      <c r="R285" s="9"/>
      <c r="S285" s="9"/>
      <c r="T285" s="9"/>
      <c r="U285" s="9"/>
      <c r="V285" s="1"/>
    </row>
    <row r="286" spans="1:2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9"/>
      <c r="Q286" s="9"/>
      <c r="R286" s="9"/>
      <c r="S286" s="9"/>
      <c r="T286" s="9"/>
      <c r="U286" s="9"/>
      <c r="V286" s="1"/>
    </row>
    <row r="287" spans="1:2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9"/>
      <c r="Q287" s="9"/>
      <c r="R287" s="9"/>
      <c r="S287" s="9"/>
      <c r="T287" s="9"/>
      <c r="U287" s="9"/>
      <c r="V287" s="1"/>
    </row>
    <row r="288" spans="1:2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9"/>
      <c r="Q288" s="9"/>
      <c r="R288" s="9"/>
      <c r="S288" s="9"/>
      <c r="T288" s="9"/>
      <c r="U288" s="9"/>
      <c r="V288" s="1"/>
    </row>
    <row r="289" spans="1:2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9"/>
      <c r="Q289" s="9"/>
      <c r="R289" s="9"/>
      <c r="S289" s="9"/>
      <c r="T289" s="9"/>
      <c r="U289" s="9"/>
      <c r="V289" s="1"/>
    </row>
    <row r="290" spans="1:2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9"/>
      <c r="Q290" s="9"/>
      <c r="R290" s="9"/>
      <c r="S290" s="9"/>
      <c r="T290" s="9"/>
      <c r="U290" s="9"/>
      <c r="V290" s="1"/>
    </row>
    <row r="291" spans="1:2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9"/>
      <c r="Q291" s="9"/>
      <c r="R291" s="9"/>
      <c r="S291" s="9"/>
      <c r="T291" s="9"/>
      <c r="U291" s="9"/>
      <c r="V291" s="1"/>
    </row>
    <row r="292" spans="1:2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9"/>
      <c r="Q292" s="9"/>
      <c r="R292" s="9"/>
      <c r="S292" s="9"/>
      <c r="T292" s="9"/>
      <c r="U292" s="9"/>
      <c r="V292" s="1"/>
    </row>
    <row r="293" spans="1:2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9"/>
      <c r="Q293" s="9"/>
      <c r="R293" s="9"/>
      <c r="S293" s="9"/>
      <c r="T293" s="9"/>
      <c r="U293" s="9"/>
      <c r="V293" s="1"/>
    </row>
    <row r="294" spans="1:2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9"/>
      <c r="Q294" s="9"/>
      <c r="R294" s="9"/>
      <c r="S294" s="9"/>
      <c r="T294" s="9"/>
      <c r="U294" s="9"/>
      <c r="V294" s="1"/>
    </row>
    <row r="295" spans="1:2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9"/>
      <c r="Q295" s="9"/>
      <c r="R295" s="9"/>
      <c r="S295" s="9"/>
      <c r="T295" s="9"/>
      <c r="U295" s="9"/>
      <c r="V295" s="1"/>
    </row>
    <row r="296" spans="1:2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9"/>
      <c r="Q296" s="9"/>
      <c r="R296" s="9"/>
      <c r="S296" s="9"/>
      <c r="T296" s="9"/>
      <c r="U296" s="9"/>
      <c r="V296" s="1"/>
    </row>
    <row r="297" spans="1:2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9"/>
      <c r="Q297" s="9"/>
      <c r="R297" s="9"/>
      <c r="S297" s="9"/>
      <c r="T297" s="9"/>
      <c r="U297" s="9"/>
      <c r="V297" s="1"/>
    </row>
    <row r="298" spans="1:2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9"/>
      <c r="Q298" s="9"/>
      <c r="R298" s="9"/>
      <c r="S298" s="9"/>
      <c r="T298" s="9"/>
      <c r="U298" s="9"/>
      <c r="V298" s="1"/>
    </row>
    <row r="299" spans="1:2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9"/>
      <c r="Q299" s="9"/>
      <c r="R299" s="9"/>
      <c r="S299" s="9"/>
      <c r="T299" s="9"/>
      <c r="U299" s="9"/>
      <c r="V299" s="1"/>
    </row>
    <row r="300" spans="1:2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9"/>
      <c r="Q300" s="9"/>
      <c r="R300" s="9"/>
      <c r="S300" s="9"/>
      <c r="T300" s="9"/>
      <c r="U300" s="9"/>
      <c r="V300" s="1"/>
    </row>
    <row r="301" spans="1:2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9"/>
      <c r="Q301" s="9"/>
      <c r="R301" s="9"/>
      <c r="S301" s="9"/>
      <c r="T301" s="9"/>
      <c r="U301" s="9"/>
      <c r="V301" s="1"/>
    </row>
    <row r="302" spans="1:2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9"/>
      <c r="Q302" s="9"/>
      <c r="R302" s="9"/>
      <c r="S302" s="9"/>
      <c r="T302" s="9"/>
      <c r="U302" s="9"/>
      <c r="V302" s="1"/>
    </row>
    <row r="303" spans="1:2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9"/>
      <c r="Q303" s="9"/>
      <c r="R303" s="9"/>
      <c r="S303" s="9"/>
      <c r="T303" s="9"/>
      <c r="U303" s="9"/>
      <c r="V303" s="1"/>
    </row>
    <row r="304" spans="1:2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</sheetData>
  <mergeCells count="3">
    <mergeCell ref="A1:V1"/>
    <mergeCell ref="A2:V2"/>
    <mergeCell ref="A3:V3"/>
  </mergeCells>
  <pageMargins left="0.45" right="0.2" top="0.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4"/>
  <sheetViews>
    <sheetView workbookViewId="0">
      <pane xSplit="2" ySplit="9" topLeftCell="C46" activePane="bottomRight" state="frozen"/>
      <selection pane="topRight" activeCell="C1" sqref="C1"/>
      <selection pane="bottomLeft" activeCell="A12" sqref="A12"/>
      <selection pane="bottomRight" activeCell="B57" sqref="B57"/>
    </sheetView>
  </sheetViews>
  <sheetFormatPr defaultRowHeight="15" x14ac:dyDescent="0.2"/>
  <cols>
    <col min="1" max="1" width="2.6640625" style="19" customWidth="1"/>
    <col min="2" max="2" width="38.5546875" style="19" customWidth="1"/>
    <col min="3" max="3" width="3.33203125" style="19" customWidth="1"/>
    <col min="4" max="4" width="12" style="19" customWidth="1"/>
    <col min="5" max="5" width="1.88671875" style="19" customWidth="1"/>
    <col min="6" max="6" width="13.33203125" style="19" bestFit="1" customWidth="1"/>
    <col min="7" max="7" width="1.88671875" style="19" customWidth="1"/>
    <col min="8" max="8" width="11.33203125" style="19" customWidth="1"/>
    <col min="9" max="9" width="1.88671875" style="19" customWidth="1"/>
    <col min="10" max="10" width="8.88671875" style="19"/>
    <col min="11" max="11" width="1.88671875" style="19" customWidth="1"/>
    <col min="12" max="12" width="10.44140625" style="19" customWidth="1"/>
    <col min="13" max="13" width="1.88671875" style="19" customWidth="1"/>
    <col min="14" max="14" width="11.77734375" style="19" customWidth="1"/>
    <col min="15" max="15" width="1.88671875" style="19" customWidth="1"/>
    <col min="16" max="16" width="8.88671875" style="19"/>
    <col min="17" max="17" width="1.88671875" style="19" customWidth="1"/>
    <col min="18" max="18" width="8.88671875" style="19"/>
    <col min="19" max="19" width="1.88671875" style="19" customWidth="1"/>
    <col min="20" max="20" width="10.33203125" style="19" bestFit="1" customWidth="1"/>
    <col min="21" max="21" width="1.88671875" style="19" customWidth="1"/>
    <col min="22" max="22" width="10" style="19" customWidth="1"/>
    <col min="23" max="16384" width="8.88671875" style="19"/>
  </cols>
  <sheetData>
    <row r="1" spans="1:22" ht="15.75" x14ac:dyDescent="0.25">
      <c r="A1" s="27" t="s">
        <v>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2" ht="15.75" x14ac:dyDescent="0.25">
      <c r="A2" s="27" t="s">
        <v>50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5.75" x14ac:dyDescent="0.25">
      <c r="A3" s="27" t="s">
        <v>51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21" t="s">
        <v>1</v>
      </c>
      <c r="U5" s="18"/>
      <c r="V5" s="21" t="s">
        <v>1</v>
      </c>
    </row>
    <row r="6" spans="1:22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0" t="s">
        <v>2</v>
      </c>
      <c r="O6" s="18"/>
      <c r="P6" s="18"/>
      <c r="Q6" s="18"/>
      <c r="R6" s="18"/>
      <c r="S6" s="18"/>
      <c r="T6" s="21" t="s">
        <v>3</v>
      </c>
      <c r="U6" s="18"/>
      <c r="V6" s="21" t="s">
        <v>3</v>
      </c>
    </row>
    <row r="7" spans="1:22" x14ac:dyDescent="0.2">
      <c r="A7" s="18"/>
      <c r="B7" s="18"/>
      <c r="C7" s="18"/>
      <c r="D7" s="20" t="s">
        <v>5</v>
      </c>
      <c r="E7" s="20"/>
      <c r="F7" s="20" t="s">
        <v>6</v>
      </c>
      <c r="G7" s="20"/>
      <c r="H7" s="20" t="s">
        <v>7</v>
      </c>
      <c r="I7" s="20"/>
      <c r="J7" s="20" t="s">
        <v>4</v>
      </c>
      <c r="K7" s="20"/>
      <c r="L7" s="20" t="s">
        <v>8</v>
      </c>
      <c r="M7" s="18"/>
      <c r="N7" s="20" t="s">
        <v>8</v>
      </c>
      <c r="O7" s="18"/>
      <c r="P7" s="20" t="s">
        <v>0</v>
      </c>
      <c r="Q7" s="20"/>
      <c r="R7" s="20" t="s">
        <v>9</v>
      </c>
      <c r="S7" s="20"/>
      <c r="T7" s="21" t="s">
        <v>10</v>
      </c>
      <c r="U7" s="20"/>
      <c r="V7" s="21" t="s">
        <v>10</v>
      </c>
    </row>
    <row r="8" spans="1:22" x14ac:dyDescent="0.2">
      <c r="A8" s="18"/>
      <c r="B8" s="18"/>
      <c r="C8" s="18"/>
      <c r="D8" s="20" t="s">
        <v>12</v>
      </c>
      <c r="E8" s="20"/>
      <c r="F8" s="20" t="s">
        <v>13</v>
      </c>
      <c r="G8" s="20"/>
      <c r="H8" s="20" t="s">
        <v>14</v>
      </c>
      <c r="I8" s="20"/>
      <c r="J8" s="20" t="s">
        <v>15</v>
      </c>
      <c r="K8" s="20"/>
      <c r="L8" s="20" t="s">
        <v>16</v>
      </c>
      <c r="M8" s="18"/>
      <c r="N8" s="20" t="s">
        <v>14</v>
      </c>
      <c r="O8" s="18"/>
      <c r="P8" s="20" t="s">
        <v>17</v>
      </c>
      <c r="Q8" s="20"/>
      <c r="R8" s="20" t="s">
        <v>17</v>
      </c>
      <c r="S8" s="20"/>
      <c r="T8" s="21" t="s">
        <v>0</v>
      </c>
      <c r="U8" s="20"/>
      <c r="V8" s="21" t="s">
        <v>9</v>
      </c>
    </row>
    <row r="9" spans="1:22" x14ac:dyDescent="0.2">
      <c r="A9" s="18"/>
      <c r="B9" s="18"/>
      <c r="C9" s="18"/>
      <c r="D9" s="23">
        <v>44012</v>
      </c>
      <c r="E9" s="20"/>
      <c r="F9" s="23">
        <v>44012</v>
      </c>
      <c r="G9" s="20"/>
      <c r="H9" s="23">
        <v>44012</v>
      </c>
      <c r="I9" s="22"/>
      <c r="J9" s="24" t="s">
        <v>18</v>
      </c>
      <c r="K9" s="20"/>
      <c r="L9" s="24" t="s">
        <v>11</v>
      </c>
      <c r="M9" s="18"/>
      <c r="N9" s="23">
        <v>44012</v>
      </c>
      <c r="O9" s="18"/>
      <c r="P9" s="24" t="s">
        <v>19</v>
      </c>
      <c r="Q9" s="20"/>
      <c r="R9" s="24" t="s">
        <v>19</v>
      </c>
      <c r="S9" s="21"/>
      <c r="T9" s="24" t="s">
        <v>20</v>
      </c>
      <c r="U9" s="21"/>
      <c r="V9" s="24" t="s">
        <v>20</v>
      </c>
    </row>
    <row r="10" spans="1:22" x14ac:dyDescent="0.2">
      <c r="A10" s="18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</row>
    <row r="11" spans="1:22" x14ac:dyDescent="0.2">
      <c r="A11" s="18" t="s">
        <v>54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x14ac:dyDescent="0.2">
      <c r="A12" s="18"/>
      <c r="B12" s="18" t="s">
        <v>23</v>
      </c>
      <c r="C12" s="18"/>
      <c r="D12" s="4">
        <v>18754074</v>
      </c>
      <c r="E12" s="4"/>
      <c r="F12" s="4">
        <v>-17220582</v>
      </c>
      <c r="G12" s="18"/>
      <c r="H12" s="4">
        <f t="shared" ref="H12:H15" si="0">SUM(D12:F12)</f>
        <v>1533492</v>
      </c>
      <c r="I12" s="18"/>
      <c r="J12" s="9">
        <v>-7.0000000000000007E-2</v>
      </c>
      <c r="K12" s="18"/>
      <c r="L12" s="4">
        <f>D12*-J12</f>
        <v>1312785.1800000002</v>
      </c>
      <c r="M12" s="18"/>
      <c r="N12" s="25">
        <f>H12+L12</f>
        <v>2846277.18</v>
      </c>
      <c r="O12" s="18"/>
      <c r="P12" s="11">
        <v>1.7600000000000001E-2</v>
      </c>
      <c r="Q12" s="11"/>
      <c r="R12" s="11">
        <v>3.4000000000000002E-2</v>
      </c>
      <c r="S12" s="11"/>
      <c r="T12" s="4">
        <f>D12*P12</f>
        <v>330071.70240000001</v>
      </c>
      <c r="U12" s="11"/>
      <c r="V12" s="4">
        <f>D12*R12</f>
        <v>637638.51600000006</v>
      </c>
    </row>
    <row r="13" spans="1:22" x14ac:dyDescent="0.2">
      <c r="A13" s="18"/>
      <c r="B13" s="18" t="s">
        <v>24</v>
      </c>
      <c r="C13" s="18"/>
      <c r="D13" s="4">
        <v>0</v>
      </c>
      <c r="E13" s="4"/>
      <c r="F13" s="4">
        <v>0</v>
      </c>
      <c r="G13" s="18"/>
      <c r="H13" s="4">
        <f t="shared" si="0"/>
        <v>0</v>
      </c>
      <c r="I13" s="18"/>
      <c r="J13" s="9">
        <v>-7.0000000000000007E-2</v>
      </c>
      <c r="K13" s="18"/>
      <c r="L13" s="4">
        <f t="shared" ref="L13:L19" si="1">D13*-J13</f>
        <v>0</v>
      </c>
      <c r="M13" s="18"/>
      <c r="N13" s="25">
        <f t="shared" ref="N13:N19" si="2">H13+L13</f>
        <v>0</v>
      </c>
      <c r="O13" s="18"/>
      <c r="P13" s="11"/>
      <c r="Q13" s="11"/>
      <c r="R13" s="11"/>
      <c r="S13" s="11"/>
      <c r="T13" s="4">
        <f t="shared" ref="T13:T77" si="3">D13*P13</f>
        <v>0</v>
      </c>
      <c r="U13" s="11"/>
      <c r="V13" s="4">
        <f t="shared" ref="V13:V77" si="4">D13*R13</f>
        <v>0</v>
      </c>
    </row>
    <row r="14" spans="1:22" x14ac:dyDescent="0.2">
      <c r="A14" s="18"/>
      <c r="B14" s="18" t="s">
        <v>25</v>
      </c>
      <c r="C14" s="18"/>
      <c r="D14" s="4">
        <v>184942674</v>
      </c>
      <c r="E14" s="4"/>
      <c r="F14" s="4">
        <v>-58284730</v>
      </c>
      <c r="G14" s="4"/>
      <c r="H14" s="4">
        <f t="shared" si="0"/>
        <v>126657944</v>
      </c>
      <c r="I14" s="4"/>
      <c r="J14" s="9">
        <v>-7.0000000000000007E-2</v>
      </c>
      <c r="K14" s="4"/>
      <c r="L14" s="4">
        <f t="shared" si="1"/>
        <v>12945987.180000002</v>
      </c>
      <c r="M14" s="18"/>
      <c r="N14" s="25">
        <f t="shared" si="2"/>
        <v>139603931.18000001</v>
      </c>
      <c r="O14" s="4"/>
      <c r="P14" s="11">
        <v>6.1499999999999999E-2</v>
      </c>
      <c r="Q14" s="11"/>
      <c r="R14" s="11">
        <v>0.17019999999999999</v>
      </c>
      <c r="S14" s="11"/>
      <c r="T14" s="4">
        <f t="shared" si="3"/>
        <v>11373974.450999999</v>
      </c>
      <c r="U14" s="11"/>
      <c r="V14" s="4">
        <f t="shared" si="4"/>
        <v>31477243.114799999</v>
      </c>
    </row>
    <row r="15" spans="1:22" x14ac:dyDescent="0.2">
      <c r="A15" s="18"/>
      <c r="B15" s="18" t="s">
        <v>26</v>
      </c>
      <c r="C15" s="18"/>
      <c r="D15" s="4">
        <v>16811977</v>
      </c>
      <c r="E15" s="4"/>
      <c r="F15" s="4">
        <v>-9504810</v>
      </c>
      <c r="G15" s="4"/>
      <c r="H15" s="4">
        <f t="shared" si="0"/>
        <v>7307167</v>
      </c>
      <c r="I15" s="4"/>
      <c r="J15" s="9">
        <v>-7.0000000000000007E-2</v>
      </c>
      <c r="K15" s="4"/>
      <c r="L15" s="4">
        <f t="shared" si="1"/>
        <v>1176838.3900000001</v>
      </c>
      <c r="M15" s="18"/>
      <c r="N15" s="25">
        <f t="shared" si="2"/>
        <v>8484005.3900000006</v>
      </c>
      <c r="O15" s="4"/>
      <c r="P15" s="11">
        <v>3.6700000000000003E-2</v>
      </c>
      <c r="Q15" s="11"/>
      <c r="R15" s="11">
        <v>0.1142</v>
      </c>
      <c r="S15" s="11"/>
      <c r="T15" s="4">
        <f t="shared" si="3"/>
        <v>616999.55590000004</v>
      </c>
      <c r="U15" s="11"/>
      <c r="V15" s="4">
        <f t="shared" si="4"/>
        <v>1919927.7733999998</v>
      </c>
    </row>
    <row r="16" spans="1:22" x14ac:dyDescent="0.2">
      <c r="A16" s="18"/>
      <c r="B16" s="18" t="s">
        <v>27</v>
      </c>
      <c r="C16" s="18"/>
      <c r="D16" s="4">
        <v>27258907</v>
      </c>
      <c r="E16" s="4"/>
      <c r="F16" s="4">
        <v>-12185078</v>
      </c>
      <c r="G16" s="4"/>
      <c r="H16" s="4">
        <f>SUM(D16:F16)</f>
        <v>15073829</v>
      </c>
      <c r="I16" s="4"/>
      <c r="J16" s="9">
        <v>-7.0000000000000007E-2</v>
      </c>
      <c r="K16" s="4"/>
      <c r="L16" s="4">
        <f t="shared" si="1"/>
        <v>1908123.4900000002</v>
      </c>
      <c r="M16" s="18"/>
      <c r="N16" s="25">
        <f t="shared" si="2"/>
        <v>16981952.490000002</v>
      </c>
      <c r="O16" s="4"/>
      <c r="P16" s="11">
        <v>4.7600000000000003E-2</v>
      </c>
      <c r="Q16" s="11"/>
      <c r="R16" s="11">
        <v>0.1404</v>
      </c>
      <c r="S16" s="11"/>
      <c r="T16" s="4">
        <f t="shared" si="3"/>
        <v>1297523.9732000001</v>
      </c>
      <c r="U16" s="11"/>
      <c r="V16" s="4">
        <f t="shared" si="4"/>
        <v>3827150.5427999999</v>
      </c>
    </row>
    <row r="17" spans="1:22" x14ac:dyDescent="0.2">
      <c r="A17" s="18"/>
      <c r="B17" s="18" t="s">
        <v>28</v>
      </c>
      <c r="C17" s="18"/>
      <c r="D17" s="4">
        <v>18109189</v>
      </c>
      <c r="E17" s="4"/>
      <c r="F17" s="4">
        <v>-12367099</v>
      </c>
      <c r="G17" s="4"/>
      <c r="H17" s="4">
        <f t="shared" ref="H17:H19" si="5">SUM(D17:F17)</f>
        <v>5742090</v>
      </c>
      <c r="I17" s="4"/>
      <c r="J17" s="9">
        <v>-7.0000000000000007E-2</v>
      </c>
      <c r="K17" s="4"/>
      <c r="L17" s="4">
        <f t="shared" si="1"/>
        <v>1267643.2300000002</v>
      </c>
      <c r="M17" s="18"/>
      <c r="N17" s="25">
        <f t="shared" si="2"/>
        <v>7009733.2300000004</v>
      </c>
      <c r="O17" s="4"/>
      <c r="P17" s="11">
        <v>3.3099999999999997E-2</v>
      </c>
      <c r="Q17" s="11"/>
      <c r="R17" s="11">
        <v>8.6699999999999999E-2</v>
      </c>
      <c r="S17" s="11"/>
      <c r="T17" s="4">
        <f t="shared" si="3"/>
        <v>599414.15590000001</v>
      </c>
      <c r="U17" s="11"/>
      <c r="V17" s="4">
        <f t="shared" si="4"/>
        <v>1570066.6862999999</v>
      </c>
    </row>
    <row r="18" spans="1:22" x14ac:dyDescent="0.2">
      <c r="A18" s="18"/>
      <c r="B18" s="18" t="s">
        <v>29</v>
      </c>
      <c r="C18" s="18"/>
      <c r="D18" s="4">
        <v>202167</v>
      </c>
      <c r="E18" s="4"/>
      <c r="F18" s="4">
        <v>-36884</v>
      </c>
      <c r="G18" s="4"/>
      <c r="H18" s="4">
        <f t="shared" si="5"/>
        <v>165283</v>
      </c>
      <c r="I18" s="4"/>
      <c r="J18" s="9">
        <v>-7.0000000000000007E-2</v>
      </c>
      <c r="K18" s="4"/>
      <c r="L18" s="4">
        <f t="shared" si="1"/>
        <v>14151.69</v>
      </c>
      <c r="M18" s="18"/>
      <c r="N18" s="25">
        <f t="shared" si="2"/>
        <v>179434.69</v>
      </c>
      <c r="O18" s="4"/>
      <c r="P18" s="11">
        <v>6.9999999999999999E-4</v>
      </c>
      <c r="Q18" s="11"/>
      <c r="R18" s="11">
        <v>0.19989999999999999</v>
      </c>
      <c r="S18" s="11"/>
      <c r="T18" s="4">
        <f t="shared" si="3"/>
        <v>141.51689999999999</v>
      </c>
      <c r="U18" s="11"/>
      <c r="V18" s="4">
        <f t="shared" si="4"/>
        <v>40413.183299999997</v>
      </c>
    </row>
    <row r="19" spans="1:22" x14ac:dyDescent="0.2">
      <c r="A19" s="18"/>
      <c r="B19" s="18" t="s">
        <v>30</v>
      </c>
      <c r="C19" s="18"/>
      <c r="D19" s="12">
        <v>719268</v>
      </c>
      <c r="E19" s="4"/>
      <c r="F19" s="12">
        <v>-511529</v>
      </c>
      <c r="G19" s="4"/>
      <c r="H19" s="12">
        <f t="shared" si="5"/>
        <v>207739</v>
      </c>
      <c r="I19" s="4"/>
      <c r="J19" s="9">
        <v>-7.0000000000000007E-2</v>
      </c>
      <c r="K19" s="4"/>
      <c r="L19" s="12">
        <f t="shared" si="1"/>
        <v>50348.76</v>
      </c>
      <c r="M19" s="18"/>
      <c r="N19" s="26">
        <f t="shared" si="2"/>
        <v>258087.76</v>
      </c>
      <c r="O19" s="4"/>
      <c r="P19" s="11">
        <v>4.2299999999999997E-2</v>
      </c>
      <c r="Q19" s="11"/>
      <c r="R19" s="11">
        <v>8.4900000000000003E-2</v>
      </c>
      <c r="S19" s="11"/>
      <c r="T19" s="12">
        <f t="shared" si="3"/>
        <v>30425.036399999997</v>
      </c>
      <c r="U19" s="11"/>
      <c r="V19" s="12">
        <f t="shared" si="4"/>
        <v>61065.853200000005</v>
      </c>
    </row>
    <row r="20" spans="1:22" x14ac:dyDescent="0.2">
      <c r="A20" s="18"/>
      <c r="B20" s="18" t="s">
        <v>31</v>
      </c>
      <c r="C20" s="18"/>
      <c r="D20" s="4">
        <f>SUM(D12:D19)</f>
        <v>266798256</v>
      </c>
      <c r="E20" s="4"/>
      <c r="F20" s="4">
        <f>SUM(F12:F19)</f>
        <v>-110110712</v>
      </c>
      <c r="G20" s="4"/>
      <c r="H20" s="4">
        <f>SUM(H12:H19)</f>
        <v>156687544</v>
      </c>
      <c r="I20" s="4"/>
      <c r="J20" s="9"/>
      <c r="K20" s="4"/>
      <c r="L20" s="4">
        <f>SUM(L12:L19)</f>
        <v>18675877.920000006</v>
      </c>
      <c r="M20" s="4"/>
      <c r="N20" s="4">
        <f>SUM(N12:N19)</f>
        <v>175363421.91999999</v>
      </c>
      <c r="O20" s="4"/>
      <c r="P20" s="11"/>
      <c r="Q20" s="11"/>
      <c r="R20" s="11"/>
      <c r="S20" s="11"/>
      <c r="T20" s="4">
        <f>SUM(T12:T19)</f>
        <v>14248550.3917</v>
      </c>
      <c r="U20" s="11"/>
      <c r="V20" s="4">
        <f>SUM(V12:V19)</f>
        <v>39533505.669800006</v>
      </c>
    </row>
    <row r="21" spans="1:22" x14ac:dyDescent="0.2">
      <c r="A21" s="18"/>
      <c r="B21" s="18"/>
      <c r="C21" s="18"/>
      <c r="D21" s="4"/>
      <c r="E21" s="4"/>
      <c r="F21" s="4"/>
      <c r="G21" s="4"/>
      <c r="H21" s="4"/>
      <c r="I21" s="4"/>
      <c r="J21" s="9"/>
      <c r="K21" s="4"/>
      <c r="L21" s="4"/>
      <c r="M21" s="4"/>
      <c r="N21" s="4"/>
      <c r="O21" s="4"/>
      <c r="P21" s="11"/>
      <c r="Q21" s="11"/>
      <c r="R21" s="11"/>
      <c r="S21" s="11"/>
      <c r="T21" s="11">
        <f>T20/D20</f>
        <v>5.3405710387027419E-2</v>
      </c>
      <c r="U21" s="11"/>
      <c r="V21" s="11">
        <f>V20/D20</f>
        <v>0.1481775265794841</v>
      </c>
    </row>
    <row r="22" spans="1:22" x14ac:dyDescent="0.2">
      <c r="A22" s="18" t="s">
        <v>55</v>
      </c>
      <c r="B22" s="18"/>
      <c r="C22" s="18"/>
      <c r="D22" s="4"/>
      <c r="E22" s="4"/>
      <c r="F22" s="4"/>
      <c r="G22" s="4"/>
      <c r="H22" s="4"/>
      <c r="I22" s="4"/>
      <c r="J22" s="9"/>
      <c r="K22" s="4"/>
      <c r="L22" s="4"/>
      <c r="M22" s="4"/>
      <c r="N22" s="4"/>
      <c r="O22" s="4"/>
      <c r="P22" s="11"/>
      <c r="Q22" s="11"/>
      <c r="R22" s="11"/>
      <c r="S22" s="11"/>
      <c r="T22" s="4"/>
      <c r="U22" s="11"/>
      <c r="V22" s="4"/>
    </row>
    <row r="23" spans="1:22" x14ac:dyDescent="0.2">
      <c r="A23" s="18"/>
      <c r="B23" s="18" t="s">
        <v>23</v>
      </c>
      <c r="C23" s="18"/>
      <c r="D23" s="4">
        <v>19795540</v>
      </c>
      <c r="E23" s="4"/>
      <c r="F23" s="4">
        <v>-10207821</v>
      </c>
      <c r="G23" s="4"/>
      <c r="H23" s="4">
        <f t="shared" ref="H23:H31" si="6">SUM(D23:F23)</f>
        <v>9587719</v>
      </c>
      <c r="I23" s="4"/>
      <c r="J23" s="9">
        <v>-7.0000000000000007E-2</v>
      </c>
      <c r="K23" s="4"/>
      <c r="L23" s="4">
        <f t="shared" ref="L23:L31" si="7">D23*-J23</f>
        <v>1385687.8</v>
      </c>
      <c r="M23" s="18"/>
      <c r="N23" s="25">
        <f t="shared" ref="N23:N31" si="8">H23+L23</f>
        <v>10973406.800000001</v>
      </c>
      <c r="O23" s="4"/>
      <c r="P23" s="11">
        <v>2.3099999999999999E-2</v>
      </c>
      <c r="Q23" s="11"/>
      <c r="R23" s="11">
        <v>6.9800000000000001E-2</v>
      </c>
      <c r="S23" s="11"/>
      <c r="T23" s="4">
        <f t="shared" si="3"/>
        <v>457276.97399999999</v>
      </c>
      <c r="U23" s="11"/>
      <c r="V23" s="4">
        <f t="shared" si="4"/>
        <v>1381728.692</v>
      </c>
    </row>
    <row r="24" spans="1:22" x14ac:dyDescent="0.2">
      <c r="A24" s="18"/>
      <c r="B24" s="18" t="s">
        <v>24</v>
      </c>
      <c r="C24" s="18"/>
      <c r="D24" s="4">
        <v>465</v>
      </c>
      <c r="E24" s="4"/>
      <c r="F24" s="4">
        <v>-498</v>
      </c>
      <c r="G24" s="4"/>
      <c r="H24" s="4">
        <f t="shared" si="6"/>
        <v>-33</v>
      </c>
      <c r="I24" s="4"/>
      <c r="J24" s="9">
        <v>-7.0000000000000007E-2</v>
      </c>
      <c r="K24" s="4"/>
      <c r="L24" s="4">
        <f t="shared" si="7"/>
        <v>32.550000000000004</v>
      </c>
      <c r="M24" s="18"/>
      <c r="N24" s="25">
        <f t="shared" si="8"/>
        <v>-0.44999999999999574</v>
      </c>
      <c r="O24" s="4"/>
      <c r="P24" s="11"/>
      <c r="Q24" s="11"/>
      <c r="R24" s="11"/>
      <c r="S24" s="11"/>
      <c r="T24" s="4">
        <f t="shared" si="3"/>
        <v>0</v>
      </c>
      <c r="U24" s="11"/>
      <c r="V24" s="4">
        <f t="shared" si="4"/>
        <v>0</v>
      </c>
    </row>
    <row r="25" spans="1:22" x14ac:dyDescent="0.2">
      <c r="A25" s="18"/>
      <c r="B25" s="18" t="s">
        <v>25</v>
      </c>
      <c r="C25" s="18"/>
      <c r="D25" s="4">
        <v>212884171</v>
      </c>
      <c r="E25" s="4"/>
      <c r="F25" s="4">
        <v>-44545536</v>
      </c>
      <c r="G25" s="4"/>
      <c r="H25" s="4">
        <f t="shared" si="6"/>
        <v>168338635</v>
      </c>
      <c r="I25" s="4"/>
      <c r="J25" s="9">
        <v>-7.0000000000000007E-2</v>
      </c>
      <c r="K25" s="4"/>
      <c r="L25" s="4">
        <f t="shared" si="7"/>
        <v>14901891.970000001</v>
      </c>
      <c r="M25" s="18"/>
      <c r="N25" s="25">
        <f t="shared" si="8"/>
        <v>183240526.97</v>
      </c>
      <c r="O25" s="4"/>
      <c r="P25" s="11">
        <v>6.2700000000000006E-2</v>
      </c>
      <c r="Q25" s="11"/>
      <c r="R25" s="11">
        <v>0.1105</v>
      </c>
      <c r="S25" s="11"/>
      <c r="T25" s="4">
        <f t="shared" si="3"/>
        <v>13347837.5217</v>
      </c>
      <c r="U25" s="11"/>
      <c r="V25" s="4">
        <f t="shared" si="4"/>
        <v>23523700.895500001</v>
      </c>
    </row>
    <row r="26" spans="1:22" x14ac:dyDescent="0.2">
      <c r="A26" s="18"/>
      <c r="B26" s="18" t="s">
        <v>26</v>
      </c>
      <c r="C26" s="18"/>
      <c r="D26" s="4">
        <v>113357088</v>
      </c>
      <c r="E26" s="14"/>
      <c r="F26" s="4">
        <v>-12857330</v>
      </c>
      <c r="G26" s="4"/>
      <c r="H26" s="4">
        <f t="shared" si="6"/>
        <v>100499758</v>
      </c>
      <c r="I26" s="4"/>
      <c r="J26" s="9">
        <v>-7.0000000000000007E-2</v>
      </c>
      <c r="K26" s="4"/>
      <c r="L26" s="4">
        <f t="shared" si="7"/>
        <v>7934996.1600000011</v>
      </c>
      <c r="M26" s="18"/>
      <c r="N26" s="25">
        <f t="shared" si="8"/>
        <v>108434754.16</v>
      </c>
      <c r="O26" s="4"/>
      <c r="P26" s="11">
        <v>6.7799999999999999E-2</v>
      </c>
      <c r="Q26" s="11"/>
      <c r="R26" s="11">
        <v>0.12230000000000001</v>
      </c>
      <c r="S26" s="11"/>
      <c r="T26" s="4">
        <f t="shared" si="3"/>
        <v>7685610.5663999999</v>
      </c>
      <c r="U26" s="11"/>
      <c r="V26" s="4">
        <f t="shared" si="4"/>
        <v>13863571.862400001</v>
      </c>
    </row>
    <row r="27" spans="1:22" x14ac:dyDescent="0.2">
      <c r="A27" s="18"/>
      <c r="B27" s="18" t="s">
        <v>27</v>
      </c>
      <c r="C27" s="18"/>
      <c r="D27" s="4">
        <v>31310218</v>
      </c>
      <c r="E27" s="4"/>
      <c r="F27" s="4">
        <v>-12895686</v>
      </c>
      <c r="G27" s="4"/>
      <c r="H27" s="4">
        <f t="shared" si="6"/>
        <v>18414532</v>
      </c>
      <c r="I27" s="4"/>
      <c r="J27" s="9">
        <v>-7.0000000000000007E-2</v>
      </c>
      <c r="K27" s="4"/>
      <c r="L27" s="4">
        <f t="shared" si="7"/>
        <v>2191715.2600000002</v>
      </c>
      <c r="M27" s="18"/>
      <c r="N27" s="25">
        <f t="shared" si="8"/>
        <v>20606247.260000002</v>
      </c>
      <c r="O27" s="4"/>
      <c r="P27" s="11">
        <v>4.2200000000000001E-2</v>
      </c>
      <c r="Q27" s="11"/>
      <c r="R27" s="11">
        <v>8.4099999999999994E-2</v>
      </c>
      <c r="S27" s="11"/>
      <c r="T27" s="4">
        <f t="shared" si="3"/>
        <v>1321291.1995999999</v>
      </c>
      <c r="U27" s="11"/>
      <c r="V27" s="4">
        <f t="shared" si="4"/>
        <v>2633189.3337999997</v>
      </c>
    </row>
    <row r="28" spans="1:22" x14ac:dyDescent="0.2">
      <c r="A28" s="18"/>
      <c r="B28" s="18" t="s">
        <v>28</v>
      </c>
      <c r="C28" s="18"/>
      <c r="D28" s="4">
        <v>13365294</v>
      </c>
      <c r="E28" s="4"/>
      <c r="F28" s="4">
        <v>-5912668</v>
      </c>
      <c r="G28" s="4"/>
      <c r="H28" s="4">
        <f t="shared" si="6"/>
        <v>7452626</v>
      </c>
      <c r="I28" s="4"/>
      <c r="J28" s="9">
        <v>-7.0000000000000007E-2</v>
      </c>
      <c r="K28" s="4"/>
      <c r="L28" s="4">
        <f t="shared" si="7"/>
        <v>935570.58000000007</v>
      </c>
      <c r="M28" s="18"/>
      <c r="N28" s="25">
        <f t="shared" si="8"/>
        <v>8388196.5800000001</v>
      </c>
      <c r="O28" s="4"/>
      <c r="P28" s="11">
        <v>3.7699999999999997E-2</v>
      </c>
      <c r="Q28" s="11"/>
      <c r="R28" s="11">
        <v>7.9299999999999995E-2</v>
      </c>
      <c r="S28" s="11"/>
      <c r="T28" s="4">
        <f t="shared" si="3"/>
        <v>503871.58379999996</v>
      </c>
      <c r="U28" s="11"/>
      <c r="V28" s="4">
        <f t="shared" si="4"/>
        <v>1059867.8141999999</v>
      </c>
    </row>
    <row r="29" spans="1:22" x14ac:dyDescent="0.2">
      <c r="A29" s="18"/>
      <c r="B29" s="18" t="s">
        <v>29</v>
      </c>
      <c r="C29" s="18"/>
      <c r="D29" s="4">
        <v>5652402</v>
      </c>
      <c r="E29" s="4"/>
      <c r="F29" s="4">
        <v>-872534</v>
      </c>
      <c r="G29" s="4"/>
      <c r="H29" s="4">
        <f t="shared" si="6"/>
        <v>4779868</v>
      </c>
      <c r="I29" s="4"/>
      <c r="J29" s="9">
        <v>-7.0000000000000007E-2</v>
      </c>
      <c r="K29" s="4"/>
      <c r="L29" s="4">
        <f t="shared" si="7"/>
        <v>395668.14</v>
      </c>
      <c r="M29" s="18"/>
      <c r="N29" s="25">
        <f t="shared" si="8"/>
        <v>5175536.1399999997</v>
      </c>
      <c r="O29" s="4"/>
      <c r="P29" s="11">
        <v>4.9700000000000001E-2</v>
      </c>
      <c r="Q29" s="11"/>
      <c r="R29" s="11">
        <v>0.1147</v>
      </c>
      <c r="S29" s="11"/>
      <c r="T29" s="4">
        <f t="shared" si="3"/>
        <v>280924.37940000003</v>
      </c>
      <c r="U29" s="11"/>
      <c r="V29" s="4">
        <f t="shared" si="4"/>
        <v>648330.50939999998</v>
      </c>
    </row>
    <row r="30" spans="1:22" x14ac:dyDescent="0.2">
      <c r="A30" s="18"/>
      <c r="B30" s="18" t="s">
        <v>30</v>
      </c>
      <c r="C30" s="18"/>
      <c r="D30" s="4">
        <v>74668</v>
      </c>
      <c r="E30" s="4"/>
      <c r="F30" s="4">
        <v>-25237</v>
      </c>
      <c r="G30" s="4"/>
      <c r="H30" s="4">
        <f t="shared" si="6"/>
        <v>49431</v>
      </c>
      <c r="I30" s="4"/>
      <c r="J30" s="9">
        <v>-7.0000000000000007E-2</v>
      </c>
      <c r="K30" s="4"/>
      <c r="L30" s="4">
        <f t="shared" si="7"/>
        <v>5226.76</v>
      </c>
      <c r="M30" s="18"/>
      <c r="N30" s="25">
        <f t="shared" si="8"/>
        <v>54657.760000000002</v>
      </c>
      <c r="O30" s="4"/>
      <c r="P30" s="11">
        <v>3.1800000000000002E-2</v>
      </c>
      <c r="Q30" s="11"/>
      <c r="R30" s="11">
        <v>9.2899999999999996E-2</v>
      </c>
      <c r="S30" s="11"/>
      <c r="T30" s="4">
        <f t="shared" si="3"/>
        <v>2374.4424000000004</v>
      </c>
      <c r="U30" s="11"/>
      <c r="V30" s="4">
        <f t="shared" si="4"/>
        <v>6936.6571999999996</v>
      </c>
    </row>
    <row r="31" spans="1:22" x14ac:dyDescent="0.2">
      <c r="A31" s="18"/>
      <c r="B31" s="18" t="s">
        <v>33</v>
      </c>
      <c r="C31" s="18"/>
      <c r="D31" s="12">
        <v>0</v>
      </c>
      <c r="E31" s="4"/>
      <c r="F31" s="12">
        <v>0</v>
      </c>
      <c r="G31" s="4"/>
      <c r="H31" s="12">
        <f t="shared" si="6"/>
        <v>0</v>
      </c>
      <c r="I31" s="4"/>
      <c r="J31" s="9">
        <v>-7.0000000000000007E-2</v>
      </c>
      <c r="K31" s="4"/>
      <c r="L31" s="12">
        <f t="shared" si="7"/>
        <v>0</v>
      </c>
      <c r="M31" s="18"/>
      <c r="N31" s="26">
        <f t="shared" si="8"/>
        <v>0</v>
      </c>
      <c r="O31" s="4"/>
      <c r="P31" s="11"/>
      <c r="Q31" s="11"/>
      <c r="R31" s="11"/>
      <c r="S31" s="11"/>
      <c r="T31" s="12">
        <f t="shared" si="3"/>
        <v>0</v>
      </c>
      <c r="U31" s="11"/>
      <c r="V31" s="12">
        <f t="shared" si="4"/>
        <v>0</v>
      </c>
    </row>
    <row r="32" spans="1:22" x14ac:dyDescent="0.2">
      <c r="A32" s="18"/>
      <c r="B32" s="18" t="s">
        <v>31</v>
      </c>
      <c r="C32" s="18"/>
      <c r="D32" s="4">
        <f>SUM(D23:D31)</f>
        <v>396439846</v>
      </c>
      <c r="E32" s="4"/>
      <c r="F32" s="4">
        <f>SUM(F23:F31)</f>
        <v>-87317310</v>
      </c>
      <c r="G32" s="4"/>
      <c r="H32" s="4">
        <f>SUM(H23:H31)</f>
        <v>309122536</v>
      </c>
      <c r="I32" s="4"/>
      <c r="J32" s="9"/>
      <c r="K32" s="4"/>
      <c r="L32" s="4">
        <f>SUM(L23:L31)</f>
        <v>27750789.220000003</v>
      </c>
      <c r="M32" s="4"/>
      <c r="N32" s="4">
        <f>SUM(N23:N31)</f>
        <v>336873325.21999997</v>
      </c>
      <c r="O32" s="4"/>
      <c r="P32" s="11"/>
      <c r="Q32" s="11"/>
      <c r="R32" s="11"/>
      <c r="S32" s="11"/>
      <c r="T32" s="4">
        <f>SUM(T23:T31)</f>
        <v>23599186.667300001</v>
      </c>
      <c r="U32" s="11"/>
      <c r="V32" s="4">
        <f>SUM(V23:V31)</f>
        <v>43117325.764500007</v>
      </c>
    </row>
    <row r="33" spans="1:22" x14ac:dyDescent="0.2">
      <c r="A33" s="18"/>
      <c r="B33" s="18"/>
      <c r="C33" s="18"/>
      <c r="D33" s="4"/>
      <c r="E33" s="4"/>
      <c r="F33" s="4"/>
      <c r="G33" s="4"/>
      <c r="H33" s="4"/>
      <c r="I33" s="4"/>
      <c r="J33" s="9"/>
      <c r="K33" s="4"/>
      <c r="L33" s="4"/>
      <c r="M33" s="4"/>
      <c r="N33" s="4"/>
      <c r="O33" s="4"/>
      <c r="P33" s="11"/>
      <c r="Q33" s="11"/>
      <c r="R33" s="11"/>
      <c r="S33" s="11"/>
      <c r="T33" s="11">
        <f>T32/D32</f>
        <v>5.9527786889766877E-2</v>
      </c>
      <c r="U33" s="11"/>
      <c r="V33" s="11">
        <f>V32/D32</f>
        <v>0.10876133214041256</v>
      </c>
    </row>
    <row r="34" spans="1:22" x14ac:dyDescent="0.2">
      <c r="A34" s="18" t="s">
        <v>56</v>
      </c>
      <c r="B34" s="18"/>
      <c r="C34" s="18"/>
      <c r="D34" s="4"/>
      <c r="E34" s="4"/>
      <c r="F34" s="4"/>
      <c r="G34" s="4"/>
      <c r="H34" s="4"/>
      <c r="I34" s="4"/>
      <c r="J34" s="9"/>
      <c r="K34" s="4"/>
      <c r="L34" s="4"/>
      <c r="M34" s="4"/>
      <c r="N34" s="4"/>
      <c r="O34" s="4"/>
      <c r="P34" s="11"/>
      <c r="Q34" s="11"/>
      <c r="R34" s="11"/>
      <c r="S34" s="11"/>
      <c r="T34" s="4"/>
      <c r="U34" s="11"/>
      <c r="V34" s="4"/>
    </row>
    <row r="35" spans="1:22" x14ac:dyDescent="0.2">
      <c r="A35" s="18"/>
      <c r="B35" s="18" t="s">
        <v>23</v>
      </c>
      <c r="C35" s="18"/>
      <c r="D35" s="4">
        <v>27065033</v>
      </c>
      <c r="E35" s="4"/>
      <c r="F35" s="4">
        <v>-20500404</v>
      </c>
      <c r="G35" s="4"/>
      <c r="H35" s="4">
        <f t="shared" ref="H35:H42" si="9">SUM(D35:F35)</f>
        <v>6564629</v>
      </c>
      <c r="I35" s="4"/>
      <c r="J35" s="9">
        <v>-7.0000000000000007E-2</v>
      </c>
      <c r="K35" s="4"/>
      <c r="L35" s="4">
        <f t="shared" ref="L35:L42" si="10">D35*-J35</f>
        <v>1894552.3100000003</v>
      </c>
      <c r="M35" s="18"/>
      <c r="N35" s="25">
        <f t="shared" ref="N35:N42" si="11">H35+L35</f>
        <v>8459181.3100000005</v>
      </c>
      <c r="O35" s="4"/>
      <c r="P35" s="11">
        <v>1.83E-2</v>
      </c>
      <c r="Q35" s="11"/>
      <c r="R35" s="11">
        <v>1.6799999999999999E-2</v>
      </c>
      <c r="S35" s="11"/>
      <c r="T35" s="4">
        <f t="shared" si="3"/>
        <v>495290.10389999999</v>
      </c>
      <c r="U35" s="11"/>
      <c r="V35" s="4">
        <f t="shared" si="4"/>
        <v>454692.55439999996</v>
      </c>
    </row>
    <row r="36" spans="1:22" x14ac:dyDescent="0.2">
      <c r="A36" s="18"/>
      <c r="B36" s="18" t="s">
        <v>24</v>
      </c>
      <c r="C36" s="18"/>
      <c r="D36" s="4">
        <v>135376</v>
      </c>
      <c r="E36" s="4"/>
      <c r="F36" s="4">
        <v>-144853</v>
      </c>
      <c r="G36" s="4"/>
      <c r="H36" s="4">
        <f t="shared" si="9"/>
        <v>-9477</v>
      </c>
      <c r="I36" s="4"/>
      <c r="J36" s="9">
        <v>-7.0000000000000007E-2</v>
      </c>
      <c r="K36" s="4"/>
      <c r="L36" s="4">
        <f t="shared" si="10"/>
        <v>9476.3200000000015</v>
      </c>
      <c r="M36" s="18"/>
      <c r="N36" s="25">
        <f t="shared" si="11"/>
        <v>-0.67999999999847205</v>
      </c>
      <c r="O36" s="4"/>
      <c r="P36" s="11"/>
      <c r="Q36" s="11"/>
      <c r="R36" s="11"/>
      <c r="S36" s="11"/>
      <c r="T36" s="4">
        <f t="shared" si="3"/>
        <v>0</v>
      </c>
      <c r="U36" s="11"/>
      <c r="V36" s="4">
        <f t="shared" si="4"/>
        <v>0</v>
      </c>
    </row>
    <row r="37" spans="1:22" x14ac:dyDescent="0.2">
      <c r="A37" s="18"/>
      <c r="B37" s="18" t="s">
        <v>25</v>
      </c>
      <c r="C37" s="18"/>
      <c r="D37" s="4">
        <v>315305719</v>
      </c>
      <c r="E37" s="4"/>
      <c r="F37" s="4">
        <v>-81467868</v>
      </c>
      <c r="G37" s="4"/>
      <c r="H37" s="4">
        <f t="shared" si="9"/>
        <v>233837851</v>
      </c>
      <c r="I37" s="4"/>
      <c r="J37" s="9">
        <v>-7.0000000000000007E-2</v>
      </c>
      <c r="K37" s="4"/>
      <c r="L37" s="4">
        <f t="shared" si="10"/>
        <v>22071400.330000002</v>
      </c>
      <c r="M37" s="18"/>
      <c r="N37" s="25">
        <f t="shared" si="11"/>
        <v>255909251.33000001</v>
      </c>
      <c r="O37" s="4"/>
      <c r="P37" s="11">
        <v>4.4699999999999997E-2</v>
      </c>
      <c r="Q37" s="11"/>
      <c r="R37" s="11">
        <v>4.58E-2</v>
      </c>
      <c r="S37" s="11"/>
      <c r="T37" s="4">
        <f t="shared" si="3"/>
        <v>14094165.639299998</v>
      </c>
      <c r="U37" s="11"/>
      <c r="V37" s="4">
        <f t="shared" si="4"/>
        <v>14441001.930199999</v>
      </c>
    </row>
    <row r="38" spans="1:22" x14ac:dyDescent="0.2">
      <c r="A38" s="18"/>
      <c r="B38" s="18" t="s">
        <v>26</v>
      </c>
      <c r="C38" s="18"/>
      <c r="D38" s="4">
        <v>149926264</v>
      </c>
      <c r="E38" s="4"/>
      <c r="F38" s="4">
        <v>-13435495</v>
      </c>
      <c r="G38" s="4"/>
      <c r="H38" s="4">
        <f t="shared" si="9"/>
        <v>136490769</v>
      </c>
      <c r="I38" s="4"/>
      <c r="J38" s="9">
        <v>-7.0000000000000007E-2</v>
      </c>
      <c r="K38" s="4"/>
      <c r="L38" s="4">
        <f t="shared" si="10"/>
        <v>10494838.48</v>
      </c>
      <c r="M38" s="18"/>
      <c r="N38" s="25">
        <f t="shared" si="11"/>
        <v>146985607.47999999</v>
      </c>
      <c r="O38" s="4"/>
      <c r="P38" s="11">
        <v>5.5399999999999998E-2</v>
      </c>
      <c r="Q38" s="11"/>
      <c r="R38" s="11">
        <v>5.4600000000000003E-2</v>
      </c>
      <c r="S38" s="11"/>
      <c r="T38" s="4">
        <f t="shared" si="3"/>
        <v>8305915.0255999994</v>
      </c>
      <c r="U38" s="11"/>
      <c r="V38" s="4">
        <f t="shared" si="4"/>
        <v>8185974.0144000007</v>
      </c>
    </row>
    <row r="39" spans="1:22" x14ac:dyDescent="0.2">
      <c r="A39" s="18"/>
      <c r="B39" s="18" t="s">
        <v>27</v>
      </c>
      <c r="C39" s="18"/>
      <c r="D39" s="4">
        <v>40689104</v>
      </c>
      <c r="E39" s="4"/>
      <c r="F39" s="4">
        <v>-19513757</v>
      </c>
      <c r="G39" s="4"/>
      <c r="H39" s="4">
        <f t="shared" si="9"/>
        <v>21175347</v>
      </c>
      <c r="I39" s="4"/>
      <c r="J39" s="9">
        <v>-7.0000000000000007E-2</v>
      </c>
      <c r="K39" s="4"/>
      <c r="L39" s="4">
        <f t="shared" si="10"/>
        <v>2848237.2800000003</v>
      </c>
      <c r="M39" s="18"/>
      <c r="N39" s="25">
        <f t="shared" si="11"/>
        <v>24023584.280000001</v>
      </c>
      <c r="O39" s="4"/>
      <c r="P39" s="11">
        <v>2.63E-2</v>
      </c>
      <c r="Q39" s="11"/>
      <c r="R39" s="11">
        <v>3.27E-2</v>
      </c>
      <c r="S39" s="11"/>
      <c r="T39" s="4">
        <f t="shared" si="3"/>
        <v>1070123.4351999999</v>
      </c>
      <c r="U39" s="11"/>
      <c r="V39" s="4">
        <f t="shared" si="4"/>
        <v>1330533.7008</v>
      </c>
    </row>
    <row r="40" spans="1:22" x14ac:dyDescent="0.2">
      <c r="A40" s="18"/>
      <c r="B40" s="18" t="s">
        <v>28</v>
      </c>
      <c r="C40" s="18"/>
      <c r="D40" s="4">
        <v>26922251</v>
      </c>
      <c r="E40" s="4"/>
      <c r="F40" s="4">
        <v>-14642746</v>
      </c>
      <c r="G40" s="4"/>
      <c r="H40" s="4">
        <f t="shared" si="9"/>
        <v>12279505</v>
      </c>
      <c r="I40" s="4"/>
      <c r="J40" s="9">
        <v>-7.0000000000000007E-2</v>
      </c>
      <c r="K40" s="4"/>
      <c r="L40" s="4">
        <f t="shared" si="10"/>
        <v>1884557.57</v>
      </c>
      <c r="M40" s="18"/>
      <c r="N40" s="25">
        <f t="shared" si="11"/>
        <v>14164062.57</v>
      </c>
      <c r="O40" s="4"/>
      <c r="P40" s="11">
        <v>2.8899999999999999E-2</v>
      </c>
      <c r="Q40" s="11"/>
      <c r="R40" s="11">
        <v>2.8299999999999999E-2</v>
      </c>
      <c r="S40" s="11"/>
      <c r="T40" s="4">
        <f t="shared" si="3"/>
        <v>778053.05389999994</v>
      </c>
      <c r="U40" s="11"/>
      <c r="V40" s="4">
        <f t="shared" si="4"/>
        <v>761899.70329999994</v>
      </c>
    </row>
    <row r="41" spans="1:22" x14ac:dyDescent="0.2">
      <c r="A41" s="18"/>
      <c r="B41" s="18" t="s">
        <v>29</v>
      </c>
      <c r="C41" s="18"/>
      <c r="D41" s="4">
        <v>1088905</v>
      </c>
      <c r="E41" s="4"/>
      <c r="F41" s="4">
        <v>-1136341</v>
      </c>
      <c r="G41" s="4"/>
      <c r="H41" s="4">
        <f t="shared" si="9"/>
        <v>-47436</v>
      </c>
      <c r="I41" s="4"/>
      <c r="J41" s="9">
        <v>-7.0000000000000007E-2</v>
      </c>
      <c r="K41" s="4"/>
      <c r="L41" s="4">
        <f t="shared" si="10"/>
        <v>76223.350000000006</v>
      </c>
      <c r="M41" s="18"/>
      <c r="N41" s="25">
        <f t="shared" si="11"/>
        <v>28787.350000000006</v>
      </c>
      <c r="O41" s="4"/>
      <c r="P41" s="11">
        <v>4.7500000000000001E-2</v>
      </c>
      <c r="Q41" s="11"/>
      <c r="R41" s="11">
        <v>1.5E-3</v>
      </c>
      <c r="S41" s="11"/>
      <c r="T41" s="4">
        <f t="shared" si="3"/>
        <v>51722.987500000003</v>
      </c>
      <c r="U41" s="11"/>
      <c r="V41" s="4">
        <f t="shared" si="4"/>
        <v>1633.3575000000001</v>
      </c>
    </row>
    <row r="42" spans="1:22" x14ac:dyDescent="0.2">
      <c r="A42" s="18"/>
      <c r="B42" s="18" t="s">
        <v>30</v>
      </c>
      <c r="C42" s="18"/>
      <c r="D42" s="12">
        <v>770586</v>
      </c>
      <c r="E42" s="4"/>
      <c r="F42" s="12">
        <v>-318387</v>
      </c>
      <c r="G42" s="4"/>
      <c r="H42" s="12">
        <f t="shared" si="9"/>
        <v>452199</v>
      </c>
      <c r="I42" s="4"/>
      <c r="J42" s="9">
        <v>-7.0000000000000007E-2</v>
      </c>
      <c r="K42" s="4"/>
      <c r="L42" s="12">
        <f t="shared" si="10"/>
        <v>53941.020000000004</v>
      </c>
      <c r="M42" s="18"/>
      <c r="N42" s="26">
        <f t="shared" si="11"/>
        <v>506140.02</v>
      </c>
      <c r="O42" s="4"/>
      <c r="P42" s="11">
        <v>7.7000000000000002E-3</v>
      </c>
      <c r="Q42" s="11"/>
      <c r="R42" s="11">
        <v>3.5700000000000003E-2</v>
      </c>
      <c r="S42" s="11"/>
      <c r="T42" s="12">
        <f t="shared" si="3"/>
        <v>5933.5122000000001</v>
      </c>
      <c r="U42" s="11"/>
      <c r="V42" s="12">
        <f t="shared" si="4"/>
        <v>27509.9202</v>
      </c>
    </row>
    <row r="43" spans="1:22" x14ac:dyDescent="0.2">
      <c r="A43" s="18"/>
      <c r="B43" s="18" t="s">
        <v>31</v>
      </c>
      <c r="C43" s="18"/>
      <c r="D43" s="4">
        <f>SUM(D35:D42)</f>
        <v>561903238</v>
      </c>
      <c r="E43" s="4"/>
      <c r="F43" s="4">
        <f>SUM(F35:F42)</f>
        <v>-151159851</v>
      </c>
      <c r="G43" s="4"/>
      <c r="H43" s="4">
        <f>SUM(H35:H42)</f>
        <v>410743387</v>
      </c>
      <c r="I43" s="4"/>
      <c r="J43" s="9"/>
      <c r="K43" s="4"/>
      <c r="L43" s="4">
        <f>SUM(L35:L42)</f>
        <v>39333226.660000004</v>
      </c>
      <c r="M43" s="4"/>
      <c r="N43" s="4">
        <f>SUM(N35:N42)</f>
        <v>450076613.66000003</v>
      </c>
      <c r="O43" s="4"/>
      <c r="P43" s="11"/>
      <c r="Q43" s="11"/>
      <c r="R43" s="11"/>
      <c r="S43" s="11"/>
      <c r="T43" s="4">
        <f>SUM(T35:T42)</f>
        <v>24801203.757599998</v>
      </c>
      <c r="U43" s="11"/>
      <c r="V43" s="4">
        <f>SUM(V35:V42)</f>
        <v>25203245.180800006</v>
      </c>
    </row>
    <row r="44" spans="1:22" x14ac:dyDescent="0.2">
      <c r="A44" s="18"/>
      <c r="B44" s="18"/>
      <c r="C44" s="18"/>
      <c r="D44" s="4"/>
      <c r="E44" s="4"/>
      <c r="F44" s="4"/>
      <c r="G44" s="4"/>
      <c r="H44" s="4"/>
      <c r="I44" s="4"/>
      <c r="J44" s="9"/>
      <c r="K44" s="4"/>
      <c r="L44" s="4"/>
      <c r="M44" s="4"/>
      <c r="N44" s="4"/>
      <c r="O44" s="4"/>
      <c r="P44" s="11"/>
      <c r="Q44" s="11"/>
      <c r="R44" s="11"/>
      <c r="S44" s="11"/>
      <c r="T44" s="11">
        <f>T43/D43</f>
        <v>4.4137855204173071E-2</v>
      </c>
      <c r="U44" s="11"/>
      <c r="V44" s="11">
        <f>V43/D43</f>
        <v>4.4853354592699471E-2</v>
      </c>
    </row>
    <row r="45" spans="1:22" x14ac:dyDescent="0.2">
      <c r="A45" s="18" t="s">
        <v>57</v>
      </c>
      <c r="B45" s="18"/>
      <c r="C45" s="18"/>
      <c r="D45" s="4"/>
      <c r="E45" s="4"/>
      <c r="F45" s="4"/>
      <c r="G45" s="4"/>
      <c r="H45" s="4"/>
      <c r="I45" s="4"/>
      <c r="J45" s="9"/>
      <c r="K45" s="4"/>
      <c r="L45" s="4"/>
      <c r="M45" s="4"/>
      <c r="N45" s="4"/>
      <c r="O45" s="4"/>
      <c r="P45" s="11"/>
      <c r="Q45" s="11"/>
      <c r="R45" s="11"/>
      <c r="S45" s="11"/>
      <c r="T45" s="4"/>
      <c r="U45" s="11"/>
      <c r="V45" s="4"/>
    </row>
    <row r="46" spans="1:22" x14ac:dyDescent="0.2">
      <c r="A46" s="18"/>
      <c r="B46" s="18" t="s">
        <v>23</v>
      </c>
      <c r="C46" s="18"/>
      <c r="D46" s="4">
        <v>72486970</v>
      </c>
      <c r="E46" s="4"/>
      <c r="F46" s="4">
        <v>-42437364</v>
      </c>
      <c r="G46" s="4"/>
      <c r="H46" s="4">
        <f t="shared" ref="H46:H54" si="12">SUM(D46:F46)</f>
        <v>30049606</v>
      </c>
      <c r="I46" s="4"/>
      <c r="J46" s="9">
        <v>-7.0000000000000007E-2</v>
      </c>
      <c r="K46" s="4"/>
      <c r="L46" s="4">
        <f t="shared" ref="L46:L54" si="13">D46*-J46</f>
        <v>5074087.9000000004</v>
      </c>
      <c r="M46" s="18"/>
      <c r="N46" s="25">
        <f t="shared" ref="N46:N54" si="14">H46+L46</f>
        <v>35123693.899999999</v>
      </c>
      <c r="O46" s="4"/>
      <c r="P46" s="11">
        <v>2.2100000000000002E-2</v>
      </c>
      <c r="Q46" s="11"/>
      <c r="R46" s="11">
        <v>2.5999999999999999E-2</v>
      </c>
      <c r="S46" s="11"/>
      <c r="T46" s="4">
        <f t="shared" si="3"/>
        <v>1601962.037</v>
      </c>
      <c r="U46" s="11"/>
      <c r="V46" s="4">
        <f t="shared" si="4"/>
        <v>1884661.22</v>
      </c>
    </row>
    <row r="47" spans="1:22" x14ac:dyDescent="0.2">
      <c r="A47" s="18"/>
      <c r="B47" s="18" t="s">
        <v>24</v>
      </c>
      <c r="C47" s="18"/>
      <c r="D47" s="4">
        <v>2476548</v>
      </c>
      <c r="E47" s="4"/>
      <c r="F47" s="4">
        <v>-2295887</v>
      </c>
      <c r="G47" s="4"/>
      <c r="H47" s="4">
        <f t="shared" si="12"/>
        <v>180661</v>
      </c>
      <c r="I47" s="4"/>
      <c r="J47" s="9">
        <v>-7.0000000000000007E-2</v>
      </c>
      <c r="K47" s="4"/>
      <c r="L47" s="4">
        <f t="shared" si="13"/>
        <v>173358.36000000002</v>
      </c>
      <c r="M47" s="18"/>
      <c r="N47" s="25">
        <f t="shared" si="14"/>
        <v>354019.36</v>
      </c>
      <c r="O47" s="4"/>
      <c r="P47" s="11">
        <v>2.8000000000000001E-2</v>
      </c>
      <c r="Q47" s="11"/>
      <c r="R47" s="11">
        <v>7.7000000000000002E-3</v>
      </c>
      <c r="S47" s="11"/>
      <c r="T47" s="4">
        <f t="shared" si="3"/>
        <v>69343.343999999997</v>
      </c>
      <c r="U47" s="11"/>
      <c r="V47" s="4">
        <f t="shared" si="4"/>
        <v>19069.419600000001</v>
      </c>
    </row>
    <row r="48" spans="1:22" x14ac:dyDescent="0.2">
      <c r="A48" s="18"/>
      <c r="B48" s="18" t="s">
        <v>25</v>
      </c>
      <c r="C48" s="18"/>
      <c r="D48" s="4">
        <v>750135463</v>
      </c>
      <c r="E48" s="4"/>
      <c r="F48" s="4">
        <v>-153552408</v>
      </c>
      <c r="G48" s="4"/>
      <c r="H48" s="4">
        <f t="shared" si="12"/>
        <v>596583055</v>
      </c>
      <c r="I48" s="4"/>
      <c r="J48" s="9">
        <v>-7.0000000000000007E-2</v>
      </c>
      <c r="K48" s="4"/>
      <c r="L48" s="4">
        <f t="shared" si="13"/>
        <v>52509482.410000004</v>
      </c>
      <c r="M48" s="18"/>
      <c r="N48" s="25">
        <f t="shared" si="14"/>
        <v>649092537.40999997</v>
      </c>
      <c r="O48" s="4"/>
      <c r="P48" s="11">
        <v>3.61E-2</v>
      </c>
      <c r="Q48" s="11"/>
      <c r="R48" s="11">
        <v>4.8599999999999997E-2</v>
      </c>
      <c r="S48" s="11"/>
      <c r="T48" s="4">
        <f t="shared" si="3"/>
        <v>27079890.214299999</v>
      </c>
      <c r="U48" s="11"/>
      <c r="V48" s="4">
        <f t="shared" si="4"/>
        <v>36456583.501800001</v>
      </c>
    </row>
    <row r="49" spans="1:22" x14ac:dyDescent="0.2">
      <c r="A49" s="18"/>
      <c r="B49" s="18" t="s">
        <v>26</v>
      </c>
      <c r="C49" s="18"/>
      <c r="D49" s="4">
        <v>195689043</v>
      </c>
      <c r="E49" s="4"/>
      <c r="F49" s="4">
        <v>-25457009</v>
      </c>
      <c r="G49" s="4"/>
      <c r="H49" s="4">
        <f t="shared" si="12"/>
        <v>170232034</v>
      </c>
      <c r="I49" s="4"/>
      <c r="J49" s="9">
        <v>-7.0000000000000007E-2</v>
      </c>
      <c r="K49" s="4"/>
      <c r="L49" s="4">
        <f t="shared" si="13"/>
        <v>13698233.010000002</v>
      </c>
      <c r="M49" s="18"/>
      <c r="N49" s="25">
        <f t="shared" si="14"/>
        <v>183930267.00999999</v>
      </c>
      <c r="O49" s="4"/>
      <c r="P49" s="11">
        <v>4.4699999999999997E-2</v>
      </c>
      <c r="Q49" s="11"/>
      <c r="R49" s="11">
        <v>5.28E-2</v>
      </c>
      <c r="S49" s="11"/>
      <c r="T49" s="4">
        <f t="shared" si="3"/>
        <v>8747300.222099999</v>
      </c>
      <c r="U49" s="11"/>
      <c r="V49" s="4">
        <f t="shared" si="4"/>
        <v>10332381.4704</v>
      </c>
    </row>
    <row r="50" spans="1:22" x14ac:dyDescent="0.2">
      <c r="A50" s="18"/>
      <c r="B50" s="18" t="s">
        <v>27</v>
      </c>
      <c r="C50" s="18"/>
      <c r="D50" s="4">
        <v>57615792</v>
      </c>
      <c r="E50" s="4"/>
      <c r="F50" s="4">
        <v>-25907523</v>
      </c>
      <c r="G50" s="4"/>
      <c r="H50" s="4">
        <f t="shared" si="12"/>
        <v>31708269</v>
      </c>
      <c r="I50" s="4"/>
      <c r="J50" s="9">
        <v>-7.0000000000000007E-2</v>
      </c>
      <c r="K50" s="4"/>
      <c r="L50" s="4">
        <f t="shared" si="13"/>
        <v>4033105.4400000004</v>
      </c>
      <c r="M50" s="18"/>
      <c r="N50" s="25">
        <f t="shared" si="14"/>
        <v>35741374.439999998</v>
      </c>
      <c r="O50" s="4"/>
      <c r="P50" s="11">
        <v>2.8799999999999999E-2</v>
      </c>
      <c r="Q50" s="11"/>
      <c r="R50" s="11">
        <v>3.4599999999999999E-2</v>
      </c>
      <c r="S50" s="11"/>
      <c r="T50" s="4">
        <f t="shared" si="3"/>
        <v>1659334.8096</v>
      </c>
      <c r="U50" s="11"/>
      <c r="V50" s="4">
        <f t="shared" si="4"/>
        <v>1993506.4031999998</v>
      </c>
    </row>
    <row r="51" spans="1:22" x14ac:dyDescent="0.2">
      <c r="A51" s="18"/>
      <c r="B51" s="18" t="s">
        <v>28</v>
      </c>
      <c r="C51" s="18"/>
      <c r="D51" s="4">
        <v>33383302</v>
      </c>
      <c r="E51" s="4"/>
      <c r="F51" s="4">
        <v>-18964792</v>
      </c>
      <c r="G51" s="4"/>
      <c r="H51" s="4">
        <f t="shared" si="12"/>
        <v>14418510</v>
      </c>
      <c r="I51" s="4"/>
      <c r="J51" s="9">
        <v>-7.0000000000000007E-2</v>
      </c>
      <c r="K51" s="4"/>
      <c r="L51" s="4">
        <f t="shared" si="13"/>
        <v>2336831.14</v>
      </c>
      <c r="M51" s="18"/>
      <c r="N51" s="25">
        <f t="shared" si="14"/>
        <v>16755341.140000001</v>
      </c>
      <c r="O51" s="4"/>
      <c r="P51" s="11">
        <v>2.1600000000000001E-2</v>
      </c>
      <c r="Q51" s="11"/>
      <c r="R51" s="11">
        <v>2.7400000000000001E-2</v>
      </c>
      <c r="S51" s="11"/>
      <c r="T51" s="4">
        <f t="shared" si="3"/>
        <v>721079.32319999998</v>
      </c>
      <c r="U51" s="11"/>
      <c r="V51" s="4">
        <f t="shared" si="4"/>
        <v>914702.47479999997</v>
      </c>
    </row>
    <row r="52" spans="1:22" x14ac:dyDescent="0.2">
      <c r="A52" s="18"/>
      <c r="B52" s="18" t="s">
        <v>29</v>
      </c>
      <c r="C52" s="18"/>
      <c r="D52" s="4">
        <v>8052008</v>
      </c>
      <c r="E52" s="4"/>
      <c r="F52" s="4">
        <v>-586418</v>
      </c>
      <c r="G52" s="4"/>
      <c r="H52" s="4">
        <f t="shared" si="12"/>
        <v>7465590</v>
      </c>
      <c r="I52" s="4"/>
      <c r="J52" s="9">
        <v>-7.0000000000000007E-2</v>
      </c>
      <c r="K52" s="4"/>
      <c r="L52" s="4">
        <f t="shared" si="13"/>
        <v>563640.56000000006</v>
      </c>
      <c r="M52" s="18"/>
      <c r="N52" s="25">
        <f t="shared" si="14"/>
        <v>8029230.5600000005</v>
      </c>
      <c r="O52" s="4"/>
      <c r="P52" s="11">
        <v>3.15E-2</v>
      </c>
      <c r="Q52" s="11"/>
      <c r="R52" s="11">
        <v>5.2900000000000003E-2</v>
      </c>
      <c r="S52" s="11"/>
      <c r="T52" s="4">
        <f t="shared" si="3"/>
        <v>253638.25200000001</v>
      </c>
      <c r="U52" s="11"/>
      <c r="V52" s="4">
        <f t="shared" si="4"/>
        <v>425951.22320000001</v>
      </c>
    </row>
    <row r="53" spans="1:22" x14ac:dyDescent="0.2">
      <c r="A53" s="18"/>
      <c r="B53" s="18" t="s">
        <v>30</v>
      </c>
      <c r="C53" s="18"/>
      <c r="D53" s="4">
        <v>11951532</v>
      </c>
      <c r="E53" s="4"/>
      <c r="F53" s="4">
        <v>-4161773</v>
      </c>
      <c r="G53" s="4"/>
      <c r="H53" s="4">
        <f t="shared" si="12"/>
        <v>7789759</v>
      </c>
      <c r="I53" s="4"/>
      <c r="J53" s="9">
        <v>-7.0000000000000007E-2</v>
      </c>
      <c r="K53" s="4"/>
      <c r="L53" s="4">
        <f t="shared" si="13"/>
        <v>836607.24000000011</v>
      </c>
      <c r="M53" s="18"/>
      <c r="N53" s="25">
        <f t="shared" si="14"/>
        <v>8626366.2400000002</v>
      </c>
      <c r="O53" s="4"/>
      <c r="P53" s="11">
        <v>3.4700000000000002E-2</v>
      </c>
      <c r="Q53" s="11"/>
      <c r="R53" s="11">
        <v>4.1300000000000003E-2</v>
      </c>
      <c r="S53" s="11"/>
      <c r="T53" s="4">
        <f t="shared" si="3"/>
        <v>414718.16039999999</v>
      </c>
      <c r="U53" s="11"/>
      <c r="V53" s="4">
        <f t="shared" si="4"/>
        <v>493598.27160000004</v>
      </c>
    </row>
    <row r="54" spans="1:22" x14ac:dyDescent="0.2">
      <c r="A54" s="18"/>
      <c r="B54" s="18" t="s">
        <v>33</v>
      </c>
      <c r="C54" s="18"/>
      <c r="D54" s="12">
        <v>43212</v>
      </c>
      <c r="E54" s="4"/>
      <c r="F54" s="12">
        <v>-44422</v>
      </c>
      <c r="G54" s="4"/>
      <c r="H54" s="12">
        <f t="shared" si="12"/>
        <v>-1210</v>
      </c>
      <c r="I54" s="4"/>
      <c r="J54" s="9">
        <v>-7.0000000000000007E-2</v>
      </c>
      <c r="K54" s="4"/>
      <c r="L54" s="12">
        <f t="shared" si="13"/>
        <v>3024.84</v>
      </c>
      <c r="M54" s="18"/>
      <c r="N54" s="26">
        <f t="shared" si="14"/>
        <v>1814.8400000000001</v>
      </c>
      <c r="O54" s="4"/>
      <c r="P54" s="11">
        <v>4.0000000000000002E-4</v>
      </c>
      <c r="Q54" s="11"/>
      <c r="R54" s="11">
        <v>2.3E-3</v>
      </c>
      <c r="S54" s="11"/>
      <c r="T54" s="12">
        <f t="shared" si="3"/>
        <v>17.284800000000001</v>
      </c>
      <c r="U54" s="11"/>
      <c r="V54" s="12">
        <f t="shared" si="4"/>
        <v>99.387599999999992</v>
      </c>
    </row>
    <row r="55" spans="1:22" x14ac:dyDescent="0.2">
      <c r="A55" s="18"/>
      <c r="B55" s="18" t="s">
        <v>31</v>
      </c>
      <c r="C55" s="18"/>
      <c r="D55" s="4">
        <f>SUM(D46:D54)</f>
        <v>1131833870</v>
      </c>
      <c r="E55" s="4"/>
      <c r="F55" s="4">
        <f>SUM(F46:F54)</f>
        <v>-273407596</v>
      </c>
      <c r="G55" s="4"/>
      <c r="H55" s="4">
        <f>SUM(H46:H54)</f>
        <v>858426274</v>
      </c>
      <c r="I55" s="4"/>
      <c r="J55" s="9"/>
      <c r="K55" s="4"/>
      <c r="L55" s="4">
        <f>SUM(L46:L54)</f>
        <v>79228370.900000006</v>
      </c>
      <c r="M55" s="4"/>
      <c r="N55" s="4">
        <f>SUM(N46:N54)</f>
        <v>937654644.89999986</v>
      </c>
      <c r="O55" s="4"/>
      <c r="P55" s="11"/>
      <c r="Q55" s="11"/>
      <c r="R55" s="11"/>
      <c r="S55" s="11"/>
      <c r="T55" s="4">
        <f>SUM(T46:T54)</f>
        <v>40547283.647400007</v>
      </c>
      <c r="U55" s="11"/>
      <c r="V55" s="4">
        <f>SUM(V46:V54)</f>
        <v>52520553.372199997</v>
      </c>
    </row>
    <row r="56" spans="1:22" x14ac:dyDescent="0.2">
      <c r="A56" s="18"/>
      <c r="B56" s="18"/>
      <c r="C56" s="18"/>
      <c r="D56" s="4"/>
      <c r="E56" s="4"/>
      <c r="F56" s="4"/>
      <c r="G56" s="4"/>
      <c r="H56" s="4"/>
      <c r="I56" s="4"/>
      <c r="J56" s="9"/>
      <c r="K56" s="4"/>
      <c r="L56" s="4"/>
      <c r="M56" s="4"/>
      <c r="N56" s="4"/>
      <c r="O56" s="4"/>
      <c r="P56" s="11"/>
      <c r="Q56" s="11"/>
      <c r="R56" s="11"/>
      <c r="S56" s="11"/>
      <c r="T56" s="11">
        <f>T55/D55</f>
        <v>3.5824412682931996E-2</v>
      </c>
      <c r="U56" s="11"/>
      <c r="V56" s="11">
        <f>V55/D55</f>
        <v>4.640305857978963E-2</v>
      </c>
    </row>
    <row r="57" spans="1:22" x14ac:dyDescent="0.2">
      <c r="A57" s="18"/>
      <c r="B57" s="18"/>
      <c r="C57" s="18"/>
      <c r="D57" s="4"/>
      <c r="E57" s="4"/>
      <c r="F57" s="4"/>
      <c r="G57" s="4"/>
      <c r="H57" s="4"/>
      <c r="I57" s="4"/>
      <c r="J57" s="9"/>
      <c r="K57" s="4"/>
      <c r="L57" s="4"/>
      <c r="M57" s="4"/>
      <c r="N57" s="4"/>
      <c r="O57" s="4"/>
      <c r="P57" s="11"/>
      <c r="Q57" s="11"/>
      <c r="R57" s="11"/>
      <c r="S57" s="11"/>
      <c r="T57" s="11"/>
      <c r="U57" s="11"/>
      <c r="V57" s="11"/>
    </row>
    <row r="58" spans="1:22" x14ac:dyDescent="0.2">
      <c r="A58" s="18" t="s">
        <v>58</v>
      </c>
      <c r="B58" s="18"/>
      <c r="C58" s="18"/>
      <c r="D58" s="4"/>
      <c r="E58" s="4"/>
      <c r="F58" s="4"/>
      <c r="G58" s="4"/>
      <c r="H58" s="4"/>
      <c r="I58" s="4"/>
      <c r="J58" s="9"/>
      <c r="K58" s="4"/>
      <c r="L58" s="4"/>
      <c r="M58" s="4"/>
      <c r="N58" s="4"/>
      <c r="O58" s="4"/>
      <c r="P58" s="11"/>
      <c r="Q58" s="11"/>
      <c r="R58" s="11"/>
      <c r="S58" s="11"/>
      <c r="T58" s="4"/>
      <c r="U58" s="11"/>
      <c r="V58" s="4"/>
    </row>
    <row r="59" spans="1:22" x14ac:dyDescent="0.2">
      <c r="A59" s="18"/>
      <c r="B59" s="18" t="s">
        <v>23</v>
      </c>
      <c r="C59" s="18"/>
      <c r="D59" s="4">
        <v>107923783</v>
      </c>
      <c r="E59" s="4"/>
      <c r="F59" s="4">
        <v>-66792233</v>
      </c>
      <c r="G59" s="4"/>
      <c r="H59" s="4">
        <f t="shared" ref="H59:H66" si="15">SUM(D59:F59)</f>
        <v>41131550</v>
      </c>
      <c r="I59" s="4"/>
      <c r="J59" s="9">
        <v>-0.11</v>
      </c>
      <c r="K59" s="4"/>
      <c r="L59" s="4">
        <f t="shared" ref="L59:L66" si="16">D59*-J59</f>
        <v>11871616.130000001</v>
      </c>
      <c r="M59" s="18"/>
      <c r="N59" s="25">
        <f t="shared" ref="N59:N66" si="17">H59+L59</f>
        <v>53003166.130000003</v>
      </c>
      <c r="O59" s="4"/>
      <c r="P59" s="11">
        <v>1.6799999999999999E-2</v>
      </c>
      <c r="Q59" s="11"/>
      <c r="R59" s="11">
        <v>2.0299999999999999E-2</v>
      </c>
      <c r="S59" s="11"/>
      <c r="T59" s="4">
        <f t="shared" si="3"/>
        <v>1813119.5543999998</v>
      </c>
      <c r="U59" s="11"/>
      <c r="V59" s="4">
        <f t="shared" si="4"/>
        <v>2190852.7948999996</v>
      </c>
    </row>
    <row r="60" spans="1:22" x14ac:dyDescent="0.2">
      <c r="A60" s="18"/>
      <c r="B60" s="18" t="s">
        <v>24</v>
      </c>
      <c r="C60" s="18"/>
      <c r="D60" s="4">
        <v>889015</v>
      </c>
      <c r="E60" s="4"/>
      <c r="F60" s="4">
        <v>-157715</v>
      </c>
      <c r="G60" s="4"/>
      <c r="H60" s="4">
        <f t="shared" si="15"/>
        <v>731300</v>
      </c>
      <c r="I60" s="4"/>
      <c r="J60" s="9">
        <v>-0.11</v>
      </c>
      <c r="K60" s="4"/>
      <c r="L60" s="4">
        <f t="shared" si="16"/>
        <v>97791.65</v>
      </c>
      <c r="M60" s="18"/>
      <c r="N60" s="25">
        <f t="shared" si="17"/>
        <v>829091.65</v>
      </c>
      <c r="O60" s="4"/>
      <c r="P60" s="11">
        <v>3.5700000000000003E-2</v>
      </c>
      <c r="Q60" s="11"/>
      <c r="R60" s="11">
        <v>3.7900000000000003E-2</v>
      </c>
      <c r="S60" s="11"/>
      <c r="T60" s="4">
        <f t="shared" si="3"/>
        <v>31737.835500000001</v>
      </c>
      <c r="U60" s="11"/>
      <c r="V60" s="4">
        <f t="shared" si="4"/>
        <v>33693.6685</v>
      </c>
    </row>
    <row r="61" spans="1:22" x14ac:dyDescent="0.2">
      <c r="A61" s="18"/>
      <c r="B61" s="18" t="s">
        <v>25</v>
      </c>
      <c r="C61" s="18"/>
      <c r="D61" s="4">
        <v>325309086</v>
      </c>
      <c r="E61" s="4"/>
      <c r="F61" s="4">
        <v>-92670973</v>
      </c>
      <c r="G61" s="4"/>
      <c r="H61" s="4">
        <f t="shared" si="15"/>
        <v>232638113</v>
      </c>
      <c r="I61" s="4"/>
      <c r="J61" s="9">
        <v>-0.11</v>
      </c>
      <c r="K61" s="4"/>
      <c r="L61" s="4">
        <f t="shared" si="16"/>
        <v>35783999.460000001</v>
      </c>
      <c r="M61" s="18"/>
      <c r="N61" s="25">
        <f t="shared" si="17"/>
        <v>268422112.46000001</v>
      </c>
      <c r="O61" s="4"/>
      <c r="P61" s="11">
        <v>3.0200000000000001E-2</v>
      </c>
      <c r="Q61" s="11"/>
      <c r="R61" s="11">
        <v>3.6900000000000002E-2</v>
      </c>
      <c r="S61" s="11"/>
      <c r="T61" s="4">
        <f t="shared" si="3"/>
        <v>9824334.3971999995</v>
      </c>
      <c r="U61" s="11"/>
      <c r="V61" s="4">
        <f t="shared" si="4"/>
        <v>12003905.273400001</v>
      </c>
    </row>
    <row r="62" spans="1:22" x14ac:dyDescent="0.2">
      <c r="A62" s="18"/>
      <c r="B62" s="18" t="s">
        <v>26</v>
      </c>
      <c r="C62" s="18"/>
      <c r="D62" s="4">
        <v>68153675</v>
      </c>
      <c r="E62" s="4"/>
      <c r="F62" s="4">
        <v>-30812888</v>
      </c>
      <c r="G62" s="4"/>
      <c r="H62" s="4">
        <f t="shared" si="15"/>
        <v>37340787</v>
      </c>
      <c r="I62" s="4"/>
      <c r="J62" s="9">
        <v>-0.11</v>
      </c>
      <c r="K62" s="4"/>
      <c r="L62" s="4">
        <f t="shared" si="16"/>
        <v>7496904.25</v>
      </c>
      <c r="M62" s="18"/>
      <c r="N62" s="25">
        <f t="shared" si="17"/>
        <v>44837691.25</v>
      </c>
      <c r="O62" s="4"/>
      <c r="P62" s="11">
        <v>2.3099999999999999E-2</v>
      </c>
      <c r="Q62" s="11"/>
      <c r="R62" s="11">
        <v>3.0200000000000001E-2</v>
      </c>
      <c r="S62" s="11"/>
      <c r="T62" s="4">
        <f t="shared" si="3"/>
        <v>1574349.8924999998</v>
      </c>
      <c r="U62" s="11"/>
      <c r="V62" s="4">
        <f t="shared" si="4"/>
        <v>2058240.9850000001</v>
      </c>
    </row>
    <row r="63" spans="1:22" x14ac:dyDescent="0.2">
      <c r="A63" s="18"/>
      <c r="B63" s="18" t="s">
        <v>27</v>
      </c>
      <c r="C63" s="18"/>
      <c r="D63" s="4">
        <v>59116131</v>
      </c>
      <c r="E63" s="4"/>
      <c r="F63" s="4">
        <v>-30913793</v>
      </c>
      <c r="G63" s="4"/>
      <c r="H63" s="4">
        <f t="shared" si="15"/>
        <v>28202338</v>
      </c>
      <c r="I63" s="4"/>
      <c r="J63" s="9">
        <v>-0.11</v>
      </c>
      <c r="K63" s="4"/>
      <c r="L63" s="4">
        <f t="shared" si="16"/>
        <v>6502774.4100000001</v>
      </c>
      <c r="M63" s="18"/>
      <c r="N63" s="25">
        <f t="shared" si="17"/>
        <v>34705112.409999996</v>
      </c>
      <c r="O63" s="4"/>
      <c r="P63" s="11">
        <v>2.1700000000000001E-2</v>
      </c>
      <c r="Q63" s="11"/>
      <c r="R63" s="11">
        <v>2.58E-2</v>
      </c>
      <c r="S63" s="11"/>
      <c r="T63" s="4">
        <f t="shared" si="3"/>
        <v>1282820.0427000001</v>
      </c>
      <c r="U63" s="11"/>
      <c r="V63" s="4">
        <f t="shared" si="4"/>
        <v>1525196.1798</v>
      </c>
    </row>
    <row r="64" spans="1:22" x14ac:dyDescent="0.2">
      <c r="A64" s="18"/>
      <c r="B64" s="18" t="s">
        <v>28</v>
      </c>
      <c r="C64" s="18"/>
      <c r="D64" s="4">
        <v>65490512</v>
      </c>
      <c r="E64" s="4"/>
      <c r="F64" s="4">
        <v>-32377733</v>
      </c>
      <c r="G64" s="4"/>
      <c r="H64" s="4">
        <f t="shared" si="15"/>
        <v>33112779</v>
      </c>
      <c r="I64" s="4"/>
      <c r="J64" s="9">
        <v>-0.11</v>
      </c>
      <c r="K64" s="4"/>
      <c r="L64" s="4">
        <f t="shared" si="16"/>
        <v>7203956.3200000003</v>
      </c>
      <c r="M64" s="18"/>
      <c r="N64" s="25">
        <f t="shared" si="17"/>
        <v>40316735.32</v>
      </c>
      <c r="O64" s="4"/>
      <c r="P64" s="11">
        <v>2.2599999999999999E-2</v>
      </c>
      <c r="Q64" s="11"/>
      <c r="R64" s="11">
        <v>2.58E-2</v>
      </c>
      <c r="S64" s="11"/>
      <c r="T64" s="4">
        <f t="shared" si="3"/>
        <v>1480085.5711999999</v>
      </c>
      <c r="U64" s="11"/>
      <c r="V64" s="4">
        <f t="shared" si="4"/>
        <v>1689655.2095999999</v>
      </c>
    </row>
    <row r="65" spans="1:22" x14ac:dyDescent="0.2">
      <c r="A65" s="18"/>
      <c r="B65" s="18" t="s">
        <v>29</v>
      </c>
      <c r="C65" s="18"/>
      <c r="D65" s="4">
        <v>2736920</v>
      </c>
      <c r="E65" s="4"/>
      <c r="F65" s="4">
        <v>-2460753</v>
      </c>
      <c r="G65" s="4"/>
      <c r="H65" s="4">
        <f t="shared" si="15"/>
        <v>276167</v>
      </c>
      <c r="I65" s="4"/>
      <c r="J65" s="9">
        <v>-0.11</v>
      </c>
      <c r="K65" s="4"/>
      <c r="L65" s="4">
        <f t="shared" si="16"/>
        <v>301061.2</v>
      </c>
      <c r="M65" s="18"/>
      <c r="N65" s="25">
        <f t="shared" si="17"/>
        <v>577228.19999999995</v>
      </c>
      <c r="O65" s="4"/>
      <c r="P65" s="11">
        <v>9.1999999999999998E-3</v>
      </c>
      <c r="Q65" s="11"/>
      <c r="R65" s="11">
        <v>9.1000000000000004E-3</v>
      </c>
      <c r="S65" s="11"/>
      <c r="T65" s="4">
        <f t="shared" si="3"/>
        <v>25179.664000000001</v>
      </c>
      <c r="U65" s="11"/>
      <c r="V65" s="4">
        <f t="shared" si="4"/>
        <v>24905.972000000002</v>
      </c>
    </row>
    <row r="66" spans="1:22" x14ac:dyDescent="0.2">
      <c r="A66" s="18"/>
      <c r="B66" s="18" t="s">
        <v>30</v>
      </c>
      <c r="C66" s="18"/>
      <c r="D66" s="12">
        <v>3201189</v>
      </c>
      <c r="E66" s="4"/>
      <c r="F66" s="12">
        <v>-1799746</v>
      </c>
      <c r="G66" s="4"/>
      <c r="H66" s="12">
        <f t="shared" si="15"/>
        <v>1401443</v>
      </c>
      <c r="I66" s="4"/>
      <c r="J66" s="9">
        <v>-0.11</v>
      </c>
      <c r="K66" s="4"/>
      <c r="L66" s="12">
        <f t="shared" si="16"/>
        <v>352130.79</v>
      </c>
      <c r="M66" s="18"/>
      <c r="N66" s="26">
        <f t="shared" si="17"/>
        <v>1753573.79</v>
      </c>
      <c r="O66" s="4"/>
      <c r="P66" s="11">
        <v>2.5899999999999999E-2</v>
      </c>
      <c r="Q66" s="11"/>
      <c r="R66" s="11">
        <v>2.86E-2</v>
      </c>
      <c r="S66" s="11"/>
      <c r="T66" s="12">
        <f t="shared" si="3"/>
        <v>82910.795100000003</v>
      </c>
      <c r="U66" s="11"/>
      <c r="V66" s="12">
        <f t="shared" si="4"/>
        <v>91554.005399999995</v>
      </c>
    </row>
    <row r="67" spans="1:22" x14ac:dyDescent="0.2">
      <c r="A67" s="18"/>
      <c r="B67" s="18" t="s">
        <v>31</v>
      </c>
      <c r="C67" s="18"/>
      <c r="D67" s="4">
        <f>SUM(D59:D66)</f>
        <v>632820311</v>
      </c>
      <c r="E67" s="4"/>
      <c r="F67" s="4">
        <f>SUM(F59:F66)</f>
        <v>-257985834</v>
      </c>
      <c r="G67" s="4"/>
      <c r="H67" s="4">
        <f>SUM(H59:H66)</f>
        <v>374834477</v>
      </c>
      <c r="I67" s="4"/>
      <c r="J67" s="9"/>
      <c r="K67" s="4"/>
      <c r="L67" s="4">
        <f>SUM(L59:L66)</f>
        <v>69610234.210000008</v>
      </c>
      <c r="M67" s="4"/>
      <c r="N67" s="4">
        <f>SUM(N59:N66)</f>
        <v>444444711.20999998</v>
      </c>
      <c r="O67" s="4"/>
      <c r="P67" s="11"/>
      <c r="Q67" s="11"/>
      <c r="R67" s="11"/>
      <c r="S67" s="11"/>
      <c r="T67" s="4">
        <f>SUM(T59:T66)</f>
        <v>16114537.752599999</v>
      </c>
      <c r="U67" s="11"/>
      <c r="V67" s="4">
        <f>SUM(V59:V66)</f>
        <v>19618004.088599999</v>
      </c>
    </row>
    <row r="68" spans="1:22" x14ac:dyDescent="0.2">
      <c r="A68" s="18"/>
      <c r="B68" s="18"/>
      <c r="C68" s="18"/>
      <c r="D68" s="4"/>
      <c r="E68" s="4"/>
      <c r="F68" s="4"/>
      <c r="G68" s="4"/>
      <c r="H68" s="4"/>
      <c r="I68" s="4"/>
      <c r="J68" s="9"/>
      <c r="K68" s="4"/>
      <c r="L68" s="4"/>
      <c r="M68" s="4"/>
      <c r="N68" s="4"/>
      <c r="O68" s="4"/>
      <c r="P68" s="11"/>
      <c r="Q68" s="11"/>
      <c r="R68" s="11"/>
      <c r="S68" s="11"/>
      <c r="T68" s="11">
        <f>T67/D67</f>
        <v>2.5464634229478769E-2</v>
      </c>
      <c r="U68" s="11"/>
      <c r="V68" s="11">
        <f>V67/D67</f>
        <v>3.1000907757842176E-2</v>
      </c>
    </row>
    <row r="69" spans="1:22" x14ac:dyDescent="0.2">
      <c r="A69" s="18" t="s">
        <v>37</v>
      </c>
      <c r="B69" s="18"/>
      <c r="C69" s="18"/>
      <c r="D69" s="4"/>
      <c r="E69" s="4"/>
      <c r="F69" s="4"/>
      <c r="G69" s="4"/>
      <c r="H69" s="4"/>
      <c r="I69" s="4"/>
      <c r="J69" s="9"/>
      <c r="K69" s="4"/>
      <c r="L69" s="4"/>
      <c r="M69" s="4"/>
      <c r="N69" s="4"/>
      <c r="O69" s="4"/>
      <c r="P69" s="11"/>
      <c r="Q69" s="11"/>
      <c r="R69" s="11"/>
      <c r="S69" s="11"/>
      <c r="T69" s="4"/>
      <c r="U69" s="11"/>
      <c r="V69" s="4"/>
    </row>
    <row r="70" spans="1:22" x14ac:dyDescent="0.2">
      <c r="A70" s="18"/>
      <c r="B70" s="18" t="s">
        <v>23</v>
      </c>
      <c r="C70" s="18"/>
      <c r="D70" s="4">
        <v>18610043</v>
      </c>
      <c r="E70" s="4"/>
      <c r="F70" s="4">
        <v>-3207677</v>
      </c>
      <c r="G70" s="4"/>
      <c r="H70" s="4">
        <f t="shared" ref="H70:H77" si="18">SUM(D70:F70)</f>
        <v>15402366</v>
      </c>
      <c r="I70" s="4"/>
      <c r="J70" s="9">
        <v>-0.11</v>
      </c>
      <c r="K70" s="4"/>
      <c r="L70" s="4">
        <f t="shared" ref="L70:L77" si="19">D70*-J70</f>
        <v>2047104.73</v>
      </c>
      <c r="M70" s="18"/>
      <c r="N70" s="25">
        <f t="shared" ref="N70:N77" si="20">H70+L70</f>
        <v>17449470.73</v>
      </c>
      <c r="O70" s="4"/>
      <c r="P70" s="11">
        <v>2.1600000000000001E-2</v>
      </c>
      <c r="Q70" s="11"/>
      <c r="R70" s="11">
        <v>2.12E-2</v>
      </c>
      <c r="S70" s="11"/>
      <c r="T70" s="4">
        <f t="shared" si="3"/>
        <v>401976.92879999999</v>
      </c>
      <c r="U70" s="11"/>
      <c r="V70" s="4">
        <f t="shared" si="4"/>
        <v>394532.91159999999</v>
      </c>
    </row>
    <row r="71" spans="1:22" x14ac:dyDescent="0.2">
      <c r="A71" s="18"/>
      <c r="B71" s="18" t="s">
        <v>24</v>
      </c>
      <c r="C71" s="18"/>
      <c r="D71" s="4">
        <v>252621</v>
      </c>
      <c r="E71" s="4"/>
      <c r="F71" s="4">
        <v>-18405</v>
      </c>
      <c r="G71" s="4"/>
      <c r="H71" s="4">
        <f t="shared" si="18"/>
        <v>234216</v>
      </c>
      <c r="I71" s="4"/>
      <c r="J71" s="9">
        <v>-0.11</v>
      </c>
      <c r="K71" s="4"/>
      <c r="L71" s="4">
        <f t="shared" si="19"/>
        <v>27788.31</v>
      </c>
      <c r="M71" s="18"/>
      <c r="N71" s="25">
        <f t="shared" si="20"/>
        <v>262004.31</v>
      </c>
      <c r="O71" s="4"/>
      <c r="P71" s="11">
        <v>2.2499999999999999E-2</v>
      </c>
      <c r="Q71" s="11"/>
      <c r="R71" s="11">
        <v>2.3300000000000001E-2</v>
      </c>
      <c r="S71" s="11"/>
      <c r="T71" s="4">
        <f t="shared" si="3"/>
        <v>5683.9724999999999</v>
      </c>
      <c r="U71" s="11"/>
      <c r="V71" s="4">
        <f t="shared" si="4"/>
        <v>5886.0693000000001</v>
      </c>
    </row>
    <row r="72" spans="1:22" x14ac:dyDescent="0.2">
      <c r="A72" s="18"/>
      <c r="B72" s="18" t="s">
        <v>25</v>
      </c>
      <c r="C72" s="18"/>
      <c r="D72" s="4">
        <v>286919491</v>
      </c>
      <c r="E72" s="4"/>
      <c r="F72" s="4">
        <v>-28314449</v>
      </c>
      <c r="G72" s="4"/>
      <c r="H72" s="4">
        <f t="shared" si="18"/>
        <v>258605042</v>
      </c>
      <c r="I72" s="4"/>
      <c r="J72" s="9">
        <v>-0.11</v>
      </c>
      <c r="K72" s="4"/>
      <c r="L72" s="4">
        <f t="shared" si="19"/>
        <v>31561144.010000002</v>
      </c>
      <c r="M72" s="18"/>
      <c r="N72" s="25">
        <f t="shared" si="20"/>
        <v>290166186.00999999</v>
      </c>
      <c r="O72" s="4"/>
      <c r="P72" s="11">
        <v>2.3900000000000001E-2</v>
      </c>
      <c r="Q72" s="11"/>
      <c r="R72" s="11">
        <v>2.6200000000000001E-2</v>
      </c>
      <c r="S72" s="11"/>
      <c r="T72" s="4">
        <f t="shared" si="3"/>
        <v>6857375.8349000001</v>
      </c>
      <c r="U72" s="11"/>
      <c r="V72" s="4">
        <f t="shared" si="4"/>
        <v>7517290.6642000005</v>
      </c>
    </row>
    <row r="73" spans="1:22" x14ac:dyDescent="0.2">
      <c r="A73" s="18"/>
      <c r="B73" s="18" t="s">
        <v>26</v>
      </c>
      <c r="C73" s="18"/>
      <c r="D73" s="4">
        <v>15352428</v>
      </c>
      <c r="E73" s="4"/>
      <c r="F73" s="4">
        <v>-3948518</v>
      </c>
      <c r="G73" s="4"/>
      <c r="H73" s="4">
        <f t="shared" si="18"/>
        <v>11403910</v>
      </c>
      <c r="I73" s="4"/>
      <c r="J73" s="9">
        <v>-0.11</v>
      </c>
      <c r="K73" s="4"/>
      <c r="L73" s="4">
        <f t="shared" si="19"/>
        <v>1688767.08</v>
      </c>
      <c r="M73" s="18"/>
      <c r="N73" s="25">
        <f t="shared" si="20"/>
        <v>13092677.08</v>
      </c>
      <c r="O73" s="4"/>
      <c r="P73" s="11">
        <v>2.3300000000000001E-2</v>
      </c>
      <c r="Q73" s="11"/>
      <c r="R73" s="11">
        <v>2.2599999999999999E-2</v>
      </c>
      <c r="S73" s="11"/>
      <c r="T73" s="4">
        <f t="shared" si="3"/>
        <v>357711.5724</v>
      </c>
      <c r="U73" s="11"/>
      <c r="V73" s="4">
        <f t="shared" si="4"/>
        <v>346964.87279999995</v>
      </c>
    </row>
    <row r="74" spans="1:22" x14ac:dyDescent="0.2">
      <c r="A74" s="18"/>
      <c r="B74" s="18" t="s">
        <v>27</v>
      </c>
      <c r="C74" s="18"/>
      <c r="D74" s="4">
        <v>22692471</v>
      </c>
      <c r="E74" s="4"/>
      <c r="F74" s="4">
        <v>-5292482</v>
      </c>
      <c r="G74" s="4"/>
      <c r="H74" s="4">
        <f t="shared" si="18"/>
        <v>17399989</v>
      </c>
      <c r="I74" s="4"/>
      <c r="J74" s="9">
        <v>-0.11</v>
      </c>
      <c r="K74" s="4"/>
      <c r="L74" s="4">
        <f t="shared" si="19"/>
        <v>2496171.81</v>
      </c>
      <c r="M74" s="18"/>
      <c r="N74" s="25">
        <f t="shared" si="20"/>
        <v>19896160.809999999</v>
      </c>
      <c r="O74" s="4"/>
      <c r="P74" s="11">
        <v>2.2100000000000002E-2</v>
      </c>
      <c r="Q74" s="11"/>
      <c r="R74" s="11">
        <v>2.2200000000000001E-2</v>
      </c>
      <c r="S74" s="11"/>
      <c r="T74" s="4">
        <f t="shared" si="3"/>
        <v>501503.60910000006</v>
      </c>
      <c r="U74" s="11"/>
      <c r="V74" s="4">
        <f t="shared" si="4"/>
        <v>503772.85620000004</v>
      </c>
    </row>
    <row r="75" spans="1:22" x14ac:dyDescent="0.2">
      <c r="A75" s="18"/>
      <c r="B75" s="18" t="s">
        <v>28</v>
      </c>
      <c r="C75" s="18"/>
      <c r="D75" s="4">
        <v>11108163</v>
      </c>
      <c r="E75" s="4"/>
      <c r="F75" s="4">
        <v>-2103255</v>
      </c>
      <c r="G75" s="4"/>
      <c r="H75" s="4">
        <f t="shared" si="18"/>
        <v>9004908</v>
      </c>
      <c r="I75" s="4"/>
      <c r="J75" s="9">
        <v>-0.11</v>
      </c>
      <c r="K75" s="4"/>
      <c r="L75" s="4">
        <f t="shared" si="19"/>
        <v>1221897.93</v>
      </c>
      <c r="M75" s="18"/>
      <c r="N75" s="25">
        <f t="shared" si="20"/>
        <v>10226805.93</v>
      </c>
      <c r="O75" s="4"/>
      <c r="P75" s="11">
        <v>2.2100000000000002E-2</v>
      </c>
      <c r="Q75" s="11"/>
      <c r="R75" s="11">
        <v>2.12E-2</v>
      </c>
      <c r="S75" s="11"/>
      <c r="T75" s="4">
        <f t="shared" si="3"/>
        <v>245490.40230000002</v>
      </c>
      <c r="U75" s="11"/>
      <c r="V75" s="4">
        <f t="shared" si="4"/>
        <v>235493.05559999999</v>
      </c>
    </row>
    <row r="76" spans="1:22" x14ac:dyDescent="0.2">
      <c r="A76" s="18"/>
      <c r="B76" s="18" t="s">
        <v>29</v>
      </c>
      <c r="C76" s="18"/>
      <c r="D76" s="4">
        <v>0</v>
      </c>
      <c r="E76" s="4"/>
      <c r="F76" s="4">
        <v>0</v>
      </c>
      <c r="G76" s="4"/>
      <c r="H76" s="4">
        <f t="shared" si="18"/>
        <v>0</v>
      </c>
      <c r="I76" s="4"/>
      <c r="J76" s="9">
        <v>-0.11</v>
      </c>
      <c r="K76" s="4"/>
      <c r="L76" s="4">
        <f t="shared" si="19"/>
        <v>0</v>
      </c>
      <c r="M76" s="18"/>
      <c r="N76" s="25">
        <f t="shared" si="20"/>
        <v>0</v>
      </c>
      <c r="O76" s="4"/>
      <c r="P76" s="11"/>
      <c r="Q76" s="11"/>
      <c r="R76" s="11"/>
      <c r="S76" s="11"/>
      <c r="T76" s="4">
        <f t="shared" si="3"/>
        <v>0</v>
      </c>
      <c r="U76" s="11"/>
      <c r="V76" s="4">
        <f t="shared" si="4"/>
        <v>0</v>
      </c>
    </row>
    <row r="77" spans="1:22" x14ac:dyDescent="0.2">
      <c r="A77" s="18"/>
      <c r="B77" s="18" t="s">
        <v>30</v>
      </c>
      <c r="C77" s="18"/>
      <c r="D77" s="12">
        <v>4082818</v>
      </c>
      <c r="E77" s="4"/>
      <c r="F77" s="12">
        <v>-421769</v>
      </c>
      <c r="G77" s="4"/>
      <c r="H77" s="12">
        <f t="shared" si="18"/>
        <v>3661049</v>
      </c>
      <c r="I77" s="4"/>
      <c r="J77" s="9">
        <v>-0.11</v>
      </c>
      <c r="K77" s="4"/>
      <c r="L77" s="12">
        <f t="shared" si="19"/>
        <v>449109.98</v>
      </c>
      <c r="M77" s="18"/>
      <c r="N77" s="26">
        <f t="shared" si="20"/>
        <v>4110158.98</v>
      </c>
      <c r="O77" s="4"/>
      <c r="P77" s="11">
        <v>2.69E-2</v>
      </c>
      <c r="Q77" s="11"/>
      <c r="R77" s="11">
        <v>2.8500000000000001E-2</v>
      </c>
      <c r="S77" s="11"/>
      <c r="T77" s="12">
        <f t="shared" si="3"/>
        <v>109827.8042</v>
      </c>
      <c r="U77" s="11"/>
      <c r="V77" s="12">
        <f t="shared" si="4"/>
        <v>116360.31300000001</v>
      </c>
    </row>
    <row r="78" spans="1:22" x14ac:dyDescent="0.2">
      <c r="A78" s="18"/>
      <c r="B78" s="18" t="s">
        <v>31</v>
      </c>
      <c r="C78" s="18"/>
      <c r="D78" s="4">
        <f>SUM(D70:D77)</f>
        <v>359018035</v>
      </c>
      <c r="E78" s="4"/>
      <c r="F78" s="4">
        <f>SUM(F70:F77)</f>
        <v>-43306555</v>
      </c>
      <c r="G78" s="4"/>
      <c r="H78" s="4">
        <f>SUM(H70:H77)</f>
        <v>315711480</v>
      </c>
      <c r="I78" s="4"/>
      <c r="J78" s="9"/>
      <c r="K78" s="4"/>
      <c r="L78" s="4">
        <f>SUM(L70:L77)</f>
        <v>39491983.850000001</v>
      </c>
      <c r="M78" s="4"/>
      <c r="N78" s="4">
        <f>SUM(N70:N77)</f>
        <v>355203463.85000002</v>
      </c>
      <c r="O78" s="4"/>
      <c r="P78" s="11"/>
      <c r="Q78" s="11"/>
      <c r="R78" s="11"/>
      <c r="S78" s="11"/>
      <c r="T78" s="15">
        <f>SUM(T70:T77)</f>
        <v>8479570.1241999995</v>
      </c>
      <c r="U78" s="11"/>
      <c r="V78" s="15">
        <f>SUM(V70:V77)</f>
        <v>9120300.7426999994</v>
      </c>
    </row>
    <row r="79" spans="1:22" x14ac:dyDescent="0.2">
      <c r="A79" s="18"/>
      <c r="B79" s="18"/>
      <c r="C79" s="18"/>
      <c r="D79" s="4"/>
      <c r="E79" s="4"/>
      <c r="F79" s="4"/>
      <c r="G79" s="4"/>
      <c r="H79" s="4"/>
      <c r="I79" s="4"/>
      <c r="J79" s="9"/>
      <c r="K79" s="4"/>
      <c r="L79" s="4"/>
      <c r="M79" s="4"/>
      <c r="N79" s="4"/>
      <c r="O79" s="4"/>
      <c r="P79" s="11"/>
      <c r="Q79" s="11"/>
      <c r="R79" s="11"/>
      <c r="S79" s="11"/>
      <c r="T79" s="11">
        <f>T78/D78</f>
        <v>2.361878595931817E-2</v>
      </c>
      <c r="U79" s="11"/>
      <c r="V79" s="11">
        <f>V78/D78</f>
        <v>2.5403461257036849E-2</v>
      </c>
    </row>
    <row r="80" spans="1:22" x14ac:dyDescent="0.2">
      <c r="A80" s="18"/>
      <c r="B80" s="18"/>
      <c r="C80" s="18"/>
      <c r="D80" s="4"/>
      <c r="E80" s="4"/>
      <c r="F80" s="4"/>
      <c r="G80" s="4"/>
      <c r="H80" s="4"/>
      <c r="I80" s="4"/>
      <c r="J80" s="9"/>
      <c r="K80" s="4"/>
      <c r="L80" s="4"/>
      <c r="M80" s="4"/>
      <c r="N80" s="4"/>
      <c r="O80" s="4"/>
      <c r="P80" s="11"/>
      <c r="Q80" s="11"/>
      <c r="R80" s="11"/>
      <c r="S80" s="11"/>
      <c r="T80" s="11"/>
      <c r="U80" s="11"/>
      <c r="V80" s="11"/>
    </row>
    <row r="81" spans="1:22" ht="15.75" thickBot="1" x14ac:dyDescent="0.25">
      <c r="A81" s="18"/>
      <c r="B81" s="18" t="s">
        <v>38</v>
      </c>
      <c r="C81" s="18"/>
      <c r="D81" s="16">
        <f>D20+D32+D43+D55+D67+D78</f>
        <v>3348813556</v>
      </c>
      <c r="E81" s="4"/>
      <c r="F81" s="16">
        <f>F20+F32+F43+F55+F67+F78</f>
        <v>-923287858</v>
      </c>
      <c r="G81" s="4"/>
      <c r="H81" s="16">
        <f>H20+H32+H43+H55+H67+H78</f>
        <v>2425525698</v>
      </c>
      <c r="I81" s="4"/>
      <c r="J81" s="9"/>
      <c r="K81" s="4"/>
      <c r="L81" s="16">
        <f>L20+L32+L43+L55+L67+L78</f>
        <v>274090482.76000005</v>
      </c>
      <c r="M81" s="4"/>
      <c r="N81" s="16">
        <f>N20+N32+N43+N55+N67+N78</f>
        <v>2699616180.7599998</v>
      </c>
      <c r="O81" s="4"/>
      <c r="P81" s="11"/>
      <c r="Q81" s="11"/>
      <c r="R81" s="11"/>
      <c r="S81" s="11"/>
      <c r="T81" s="16">
        <f>T20+T32+T43+T55+T67+T78</f>
        <v>127790332.3408</v>
      </c>
      <c r="U81" s="11"/>
      <c r="V81" s="16">
        <f>V20+V32+V43+V55+V67+V78</f>
        <v>189112934.81860003</v>
      </c>
    </row>
    <row r="82" spans="1:22" ht="15.75" thickTop="1" x14ac:dyDescent="0.2">
      <c r="A82" s="18"/>
      <c r="B82" s="18"/>
      <c r="C82" s="18"/>
      <c r="D82" s="4"/>
      <c r="E82" s="4"/>
      <c r="F82" s="4"/>
      <c r="G82" s="4"/>
      <c r="H82" s="4"/>
      <c r="I82" s="4"/>
      <c r="J82" s="9"/>
      <c r="K82" s="4"/>
      <c r="L82" s="4"/>
      <c r="M82" s="4"/>
      <c r="N82" s="4"/>
      <c r="O82" s="4"/>
      <c r="P82" s="11"/>
      <c r="Q82" s="11"/>
      <c r="R82" s="11"/>
      <c r="S82" s="11"/>
      <c r="T82" s="11"/>
      <c r="U82" s="11"/>
      <c r="V82" s="4"/>
    </row>
    <row r="83" spans="1:22" x14ac:dyDescent="0.2">
      <c r="A83" s="18"/>
      <c r="B83" s="18" t="s">
        <v>39</v>
      </c>
      <c r="C83" s="18"/>
      <c r="D83" s="18"/>
      <c r="E83" s="18"/>
      <c r="F83" s="18"/>
      <c r="G83" s="18"/>
      <c r="H83" s="18"/>
      <c r="I83" s="18"/>
      <c r="J83" s="9"/>
      <c r="K83" s="18"/>
      <c r="L83" s="18"/>
      <c r="M83" s="18"/>
      <c r="N83" s="18"/>
      <c r="O83" s="18"/>
      <c r="P83" s="11"/>
      <c r="Q83" s="11"/>
      <c r="R83" s="11"/>
      <c r="S83" s="11"/>
      <c r="T83" s="11"/>
      <c r="U83" s="11"/>
      <c r="V83" s="18"/>
    </row>
    <row r="84" spans="1:22" x14ac:dyDescent="0.2">
      <c r="A84" s="18"/>
      <c r="B84" s="18" t="s">
        <v>59</v>
      </c>
      <c r="C84" s="18"/>
      <c r="D84" s="4">
        <v>5354917</v>
      </c>
      <c r="E84" s="4"/>
      <c r="F84" s="4">
        <v>-493155</v>
      </c>
      <c r="G84" s="18"/>
      <c r="H84" s="4">
        <f t="shared" ref="H84:H91" si="21">SUM(D84:F84)</f>
        <v>4861762</v>
      </c>
      <c r="I84" s="4"/>
      <c r="J84" s="9">
        <v>-0.3</v>
      </c>
      <c r="K84" s="4"/>
      <c r="L84" s="4">
        <f t="shared" ref="L84:L88" si="22">D84*-J84</f>
        <v>1606475.0999999999</v>
      </c>
      <c r="M84" s="4"/>
      <c r="N84" s="4">
        <f t="shared" ref="N84:N88" si="23">H84+L84</f>
        <v>6468237.0999999996</v>
      </c>
      <c r="O84" s="18"/>
      <c r="P84" s="11"/>
      <c r="Q84" s="11"/>
      <c r="R84" s="11"/>
      <c r="S84" s="11"/>
      <c r="T84" s="11"/>
      <c r="U84" s="11"/>
      <c r="V84" s="18"/>
    </row>
    <row r="85" spans="1:22" x14ac:dyDescent="0.2">
      <c r="A85" s="18"/>
      <c r="B85" s="18" t="s">
        <v>60</v>
      </c>
      <c r="C85" s="18"/>
      <c r="D85" s="4">
        <v>745719</v>
      </c>
      <c r="E85" s="4"/>
      <c r="F85" s="4">
        <v>-21047</v>
      </c>
      <c r="G85" s="18"/>
      <c r="H85" s="4">
        <f t="shared" si="21"/>
        <v>724672</v>
      </c>
      <c r="I85" s="4"/>
      <c r="J85" s="9">
        <v>-0.05</v>
      </c>
      <c r="K85" s="4"/>
      <c r="L85" s="4">
        <f t="shared" si="22"/>
        <v>37285.950000000004</v>
      </c>
      <c r="M85" s="4"/>
      <c r="N85" s="4">
        <f t="shared" si="23"/>
        <v>761957.95</v>
      </c>
      <c r="O85" s="18"/>
      <c r="P85" s="11"/>
      <c r="Q85" s="11"/>
      <c r="R85" s="11"/>
      <c r="S85" s="11"/>
      <c r="T85" s="11"/>
      <c r="U85" s="11"/>
      <c r="V85" s="18"/>
    </row>
    <row r="86" spans="1:22" x14ac:dyDescent="0.2">
      <c r="A86" s="18"/>
      <c r="B86" s="18" t="s">
        <v>42</v>
      </c>
      <c r="C86" s="18"/>
      <c r="D86" s="4">
        <v>8282800</v>
      </c>
      <c r="E86" s="4"/>
      <c r="F86" s="4">
        <v>-9111079</v>
      </c>
      <c r="G86" s="18"/>
      <c r="H86" s="4">
        <f t="shared" si="21"/>
        <v>-828279</v>
      </c>
      <c r="I86" s="4"/>
      <c r="J86" s="9">
        <v>0</v>
      </c>
      <c r="K86" s="4"/>
      <c r="L86" s="4">
        <f t="shared" si="22"/>
        <v>0</v>
      </c>
      <c r="M86" s="4"/>
      <c r="N86" s="4">
        <v>0</v>
      </c>
      <c r="O86" s="18"/>
      <c r="P86" s="11"/>
      <c r="Q86" s="11"/>
      <c r="R86" s="11"/>
      <c r="S86" s="11"/>
      <c r="T86" s="11"/>
      <c r="U86" s="11"/>
      <c r="V86" s="18"/>
    </row>
    <row r="87" spans="1:22" x14ac:dyDescent="0.2">
      <c r="A87" s="18"/>
      <c r="B87" s="18" t="s">
        <v>43</v>
      </c>
      <c r="C87" s="18"/>
      <c r="D87" s="4">
        <v>10315356</v>
      </c>
      <c r="E87" s="4"/>
      <c r="F87" s="4">
        <v>-9635960</v>
      </c>
      <c r="G87" s="18"/>
      <c r="H87" s="4">
        <f t="shared" si="21"/>
        <v>679396</v>
      </c>
      <c r="I87" s="4"/>
      <c r="J87" s="9">
        <v>0</v>
      </c>
      <c r="K87" s="4"/>
      <c r="L87" s="4">
        <f t="shared" si="22"/>
        <v>0</v>
      </c>
      <c r="M87" s="4"/>
      <c r="N87" s="4">
        <f t="shared" si="23"/>
        <v>679396</v>
      </c>
      <c r="O87" s="18"/>
      <c r="P87" s="11"/>
      <c r="Q87" s="11"/>
      <c r="R87" s="11"/>
      <c r="S87" s="11"/>
      <c r="T87" s="11"/>
      <c r="U87" s="11"/>
      <c r="V87" s="18"/>
    </row>
    <row r="88" spans="1:22" x14ac:dyDescent="0.2">
      <c r="A88" s="18"/>
      <c r="B88" s="18" t="s">
        <v>61</v>
      </c>
      <c r="C88" s="18"/>
      <c r="D88" s="4">
        <v>1930485</v>
      </c>
      <c r="E88" s="4"/>
      <c r="F88" s="4">
        <v>-128442</v>
      </c>
      <c r="G88" s="18"/>
      <c r="H88" s="4">
        <f t="shared" si="21"/>
        <v>1802043</v>
      </c>
      <c r="I88" s="4"/>
      <c r="J88" s="9">
        <v>-0.05</v>
      </c>
      <c r="K88" s="4"/>
      <c r="L88" s="4">
        <f t="shared" si="22"/>
        <v>96524.25</v>
      </c>
      <c r="M88" s="4"/>
      <c r="N88" s="4">
        <f t="shared" si="23"/>
        <v>1898567.25</v>
      </c>
      <c r="O88" s="18"/>
      <c r="P88" s="11"/>
      <c r="Q88" s="11"/>
      <c r="R88" s="11"/>
      <c r="S88" s="11"/>
      <c r="T88" s="11"/>
      <c r="U88" s="11"/>
      <c r="V88" s="18"/>
    </row>
    <row r="89" spans="1:22" x14ac:dyDescent="0.2">
      <c r="A89" s="18"/>
      <c r="B89" s="18" t="s">
        <v>45</v>
      </c>
      <c r="C89" s="18"/>
      <c r="D89" s="12"/>
      <c r="E89" s="4"/>
      <c r="F89" s="12"/>
      <c r="G89" s="18"/>
      <c r="H89" s="12">
        <f t="shared" si="21"/>
        <v>0</v>
      </c>
      <c r="I89" s="4"/>
      <c r="J89" s="9">
        <v>-0.04</v>
      </c>
      <c r="K89" s="4"/>
      <c r="L89" s="12">
        <v>0</v>
      </c>
      <c r="M89" s="4"/>
      <c r="N89" s="12">
        <v>0</v>
      </c>
      <c r="O89" s="18"/>
      <c r="P89" s="11"/>
      <c r="Q89" s="11"/>
      <c r="R89" s="11"/>
      <c r="S89" s="11"/>
      <c r="T89" s="11"/>
      <c r="U89" s="11"/>
      <c r="V89" s="18"/>
    </row>
    <row r="90" spans="1:22" x14ac:dyDescent="0.2">
      <c r="A90" s="18"/>
      <c r="B90" s="18" t="s">
        <v>46</v>
      </c>
      <c r="C90" s="18"/>
      <c r="D90" s="4">
        <f>SUM(D81:D89)</f>
        <v>3375442833</v>
      </c>
      <c r="E90" s="4"/>
      <c r="F90" s="4">
        <f>SUM(F81:F89)</f>
        <v>-942677541</v>
      </c>
      <c r="G90" s="18"/>
      <c r="H90" s="4">
        <f>SUM(H81:H89)</f>
        <v>2432765292</v>
      </c>
      <c r="I90" s="18"/>
      <c r="J90" s="9"/>
      <c r="K90" s="18"/>
      <c r="L90" s="4">
        <f>SUM(L81:L89)</f>
        <v>275830768.06000006</v>
      </c>
      <c r="M90" s="4"/>
      <c r="N90" s="4">
        <f>SUM(N81:N89)</f>
        <v>2709424339.0599995</v>
      </c>
      <c r="O90" s="18"/>
      <c r="P90" s="11"/>
      <c r="Q90" s="11"/>
      <c r="R90" s="11"/>
      <c r="S90" s="11"/>
      <c r="T90" s="11"/>
      <c r="U90" s="11"/>
      <c r="V90" s="18"/>
    </row>
    <row r="91" spans="1:22" x14ac:dyDescent="0.2">
      <c r="A91" s="18"/>
      <c r="B91" s="18" t="s">
        <v>62</v>
      </c>
      <c r="C91" s="18"/>
      <c r="D91" s="4">
        <v>3375442833</v>
      </c>
      <c r="E91" s="4"/>
      <c r="F91" s="4">
        <v>-942677541</v>
      </c>
      <c r="G91" s="18"/>
      <c r="H91" s="4">
        <f t="shared" si="21"/>
        <v>2432765292</v>
      </c>
      <c r="I91" s="18"/>
      <c r="J91" s="9"/>
      <c r="K91" s="18"/>
      <c r="L91" s="4"/>
      <c r="M91" s="4"/>
      <c r="N91" s="4">
        <v>2709424335</v>
      </c>
      <c r="O91" s="18"/>
      <c r="P91" s="11"/>
      <c r="Q91" s="11"/>
      <c r="R91" s="11"/>
      <c r="S91" s="11"/>
      <c r="T91" s="11"/>
      <c r="U91" s="11"/>
      <c r="V91" s="18"/>
    </row>
    <row r="92" spans="1:22" x14ac:dyDescent="0.2">
      <c r="A92" s="18"/>
      <c r="B92" s="20" t="s">
        <v>48</v>
      </c>
      <c r="C92" s="18"/>
      <c r="D92" s="4">
        <f>D90-D91</f>
        <v>0</v>
      </c>
      <c r="E92" s="4"/>
      <c r="F92" s="4">
        <f>F90-F91</f>
        <v>0</v>
      </c>
      <c r="G92" s="18"/>
      <c r="H92" s="4">
        <f>H90-H91</f>
        <v>0</v>
      </c>
      <c r="I92" s="18"/>
      <c r="J92" s="9"/>
      <c r="K92" s="18"/>
      <c r="L92" s="4"/>
      <c r="M92" s="4"/>
      <c r="N92" s="4">
        <f>N90-N91</f>
        <v>4.0599994659423828</v>
      </c>
      <c r="O92" s="18"/>
      <c r="P92" s="11" t="s">
        <v>49</v>
      </c>
      <c r="Q92" s="11"/>
      <c r="R92" s="11"/>
      <c r="S92" s="11"/>
      <c r="T92" s="11"/>
      <c r="U92" s="11"/>
      <c r="V92" s="18"/>
    </row>
    <row r="93" spans="1:22" x14ac:dyDescent="0.2">
      <c r="A93" s="18"/>
      <c r="B93" s="18"/>
      <c r="C93" s="18"/>
      <c r="D93" s="18"/>
      <c r="E93" s="18"/>
      <c r="F93" s="18"/>
      <c r="G93" s="18"/>
      <c r="H93" s="18"/>
      <c r="I93" s="18"/>
      <c r="J93" s="9"/>
      <c r="K93" s="18"/>
      <c r="L93" s="18"/>
      <c r="M93" s="18"/>
      <c r="N93" s="18"/>
      <c r="O93" s="18"/>
      <c r="P93" s="11"/>
      <c r="Q93" s="11"/>
      <c r="R93" s="11"/>
      <c r="S93" s="11"/>
      <c r="T93" s="11"/>
      <c r="U93" s="11"/>
      <c r="V93" s="18"/>
    </row>
    <row r="94" spans="1:22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1"/>
      <c r="Q94" s="11"/>
      <c r="R94" s="11"/>
      <c r="S94" s="11"/>
      <c r="T94" s="11"/>
      <c r="U94" s="11"/>
      <c r="V94" s="18"/>
    </row>
    <row r="95" spans="1:22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1"/>
      <c r="Q95" s="11"/>
      <c r="R95" s="11"/>
      <c r="S95" s="11"/>
      <c r="T95" s="11"/>
      <c r="U95" s="11"/>
      <c r="V95" s="18"/>
    </row>
    <row r="96" spans="1:22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1"/>
      <c r="Q96" s="11"/>
      <c r="R96" s="11"/>
      <c r="S96" s="11"/>
      <c r="T96" s="11"/>
      <c r="U96" s="11"/>
      <c r="V96" s="18"/>
    </row>
    <row r="97" spans="1:22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1"/>
      <c r="Q97" s="11"/>
      <c r="R97" s="11"/>
      <c r="S97" s="11"/>
      <c r="T97" s="11"/>
      <c r="U97" s="11"/>
      <c r="V97" s="18"/>
    </row>
    <row r="98" spans="1:22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1"/>
      <c r="Q98" s="11"/>
      <c r="R98" s="11"/>
      <c r="S98" s="11"/>
      <c r="T98" s="11"/>
      <c r="U98" s="11"/>
      <c r="V98" s="18"/>
    </row>
    <row r="99" spans="1:22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1"/>
      <c r="Q99" s="11"/>
      <c r="R99" s="11"/>
      <c r="S99" s="11"/>
      <c r="T99" s="11"/>
      <c r="U99" s="11"/>
      <c r="V99" s="18"/>
    </row>
    <row r="100" spans="1:22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1"/>
      <c r="Q100" s="11"/>
      <c r="R100" s="11"/>
      <c r="S100" s="11"/>
      <c r="T100" s="11"/>
      <c r="U100" s="11"/>
      <c r="V100" s="18"/>
    </row>
    <row r="101" spans="1:22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1"/>
      <c r="Q101" s="11"/>
      <c r="R101" s="11"/>
      <c r="S101" s="11"/>
      <c r="T101" s="11"/>
      <c r="U101" s="11"/>
      <c r="V101" s="18"/>
    </row>
    <row r="102" spans="1:22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1"/>
      <c r="Q102" s="11"/>
      <c r="R102" s="11"/>
      <c r="S102" s="11"/>
      <c r="T102" s="11"/>
      <c r="U102" s="11"/>
      <c r="V102" s="18"/>
    </row>
    <row r="103" spans="1:22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1"/>
      <c r="Q103" s="11"/>
      <c r="R103" s="11"/>
      <c r="S103" s="11"/>
      <c r="T103" s="11"/>
      <c r="U103" s="11"/>
      <c r="V103" s="18"/>
    </row>
    <row r="104" spans="1:22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1"/>
      <c r="Q104" s="11"/>
      <c r="R104" s="11"/>
      <c r="S104" s="11"/>
      <c r="T104" s="11"/>
      <c r="U104" s="11"/>
      <c r="V104" s="18"/>
    </row>
    <row r="105" spans="1:22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1"/>
      <c r="Q105" s="11"/>
      <c r="R105" s="11"/>
      <c r="S105" s="11"/>
      <c r="T105" s="11"/>
      <c r="U105" s="11"/>
      <c r="V105" s="18"/>
    </row>
    <row r="106" spans="1:22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1"/>
      <c r="Q106" s="11"/>
      <c r="R106" s="11"/>
      <c r="S106" s="11"/>
      <c r="T106" s="11"/>
      <c r="U106" s="11"/>
      <c r="V106" s="18"/>
    </row>
    <row r="107" spans="1:22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1"/>
      <c r="Q107" s="11"/>
      <c r="R107" s="11"/>
      <c r="S107" s="11"/>
      <c r="T107" s="11"/>
      <c r="U107" s="11"/>
      <c r="V107" s="18"/>
    </row>
    <row r="108" spans="1:22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1"/>
      <c r="Q108" s="11"/>
      <c r="R108" s="11"/>
      <c r="S108" s="11"/>
      <c r="T108" s="11"/>
      <c r="U108" s="11"/>
      <c r="V108" s="18"/>
    </row>
    <row r="109" spans="1:22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1"/>
      <c r="Q109" s="11"/>
      <c r="R109" s="11"/>
      <c r="S109" s="11"/>
      <c r="T109" s="11"/>
      <c r="U109" s="11"/>
      <c r="V109" s="18"/>
    </row>
    <row r="110" spans="1:22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1"/>
      <c r="Q110" s="11"/>
      <c r="R110" s="11"/>
      <c r="S110" s="11"/>
      <c r="T110" s="11"/>
      <c r="U110" s="11"/>
      <c r="V110" s="18"/>
    </row>
    <row r="111" spans="1:22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1"/>
      <c r="Q111" s="11"/>
      <c r="R111" s="11"/>
      <c r="S111" s="11"/>
      <c r="T111" s="11"/>
      <c r="U111" s="11"/>
      <c r="V111" s="18"/>
    </row>
    <row r="112" spans="1:22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1"/>
      <c r="Q112" s="11"/>
      <c r="R112" s="11"/>
      <c r="S112" s="11"/>
      <c r="T112" s="11"/>
      <c r="U112" s="11"/>
      <c r="V112" s="18"/>
    </row>
    <row r="113" spans="1:22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1"/>
      <c r="Q113" s="11"/>
      <c r="R113" s="11"/>
      <c r="S113" s="11"/>
      <c r="T113" s="11"/>
      <c r="U113" s="11"/>
      <c r="V113" s="18"/>
    </row>
    <row r="114" spans="1:22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1"/>
      <c r="Q114" s="11"/>
      <c r="R114" s="11"/>
      <c r="S114" s="11"/>
      <c r="T114" s="11"/>
      <c r="U114" s="11"/>
      <c r="V114" s="18"/>
    </row>
    <row r="115" spans="1:22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1"/>
      <c r="Q115" s="11"/>
      <c r="R115" s="11"/>
      <c r="S115" s="11"/>
      <c r="T115" s="11"/>
      <c r="U115" s="11"/>
      <c r="V115" s="18"/>
    </row>
    <row r="116" spans="1:22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1"/>
      <c r="Q116" s="11"/>
      <c r="R116" s="11"/>
      <c r="S116" s="11"/>
      <c r="T116" s="11"/>
      <c r="U116" s="11"/>
      <c r="V116" s="18"/>
    </row>
    <row r="117" spans="1:22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1"/>
      <c r="Q117" s="11"/>
      <c r="R117" s="11"/>
      <c r="S117" s="11"/>
      <c r="T117" s="11"/>
      <c r="U117" s="11"/>
      <c r="V117" s="18"/>
    </row>
    <row r="118" spans="1:22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1"/>
      <c r="Q118" s="11"/>
      <c r="R118" s="11"/>
      <c r="S118" s="11"/>
      <c r="T118" s="11"/>
      <c r="U118" s="11"/>
      <c r="V118" s="18"/>
    </row>
    <row r="119" spans="1:22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1"/>
      <c r="Q119" s="11"/>
      <c r="R119" s="11"/>
      <c r="S119" s="11"/>
      <c r="T119" s="11"/>
      <c r="U119" s="11"/>
      <c r="V119" s="18"/>
    </row>
    <row r="120" spans="1:22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1"/>
      <c r="Q120" s="11"/>
      <c r="R120" s="11"/>
      <c r="S120" s="11"/>
      <c r="T120" s="11"/>
      <c r="U120" s="11"/>
      <c r="V120" s="18"/>
    </row>
    <row r="121" spans="1:22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1"/>
      <c r="Q121" s="11"/>
      <c r="R121" s="11"/>
      <c r="S121" s="11"/>
      <c r="T121" s="11"/>
      <c r="U121" s="11"/>
      <c r="V121" s="18"/>
    </row>
    <row r="122" spans="1:22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1"/>
      <c r="Q122" s="11"/>
      <c r="R122" s="11"/>
      <c r="S122" s="11"/>
      <c r="T122" s="11"/>
      <c r="U122" s="11"/>
      <c r="V122" s="18"/>
    </row>
    <row r="123" spans="1:22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1"/>
      <c r="Q123" s="11"/>
      <c r="R123" s="11"/>
      <c r="S123" s="11"/>
      <c r="T123" s="11"/>
      <c r="U123" s="11"/>
      <c r="V123" s="18"/>
    </row>
    <row r="124" spans="1:22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1"/>
      <c r="Q124" s="11"/>
      <c r="R124" s="11"/>
      <c r="S124" s="11"/>
      <c r="T124" s="11"/>
      <c r="U124" s="11"/>
      <c r="V124" s="18"/>
    </row>
    <row r="125" spans="1:22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1"/>
      <c r="Q125" s="11"/>
      <c r="R125" s="11"/>
      <c r="S125" s="11"/>
      <c r="T125" s="11"/>
      <c r="U125" s="11"/>
      <c r="V125" s="18"/>
    </row>
    <row r="126" spans="1:22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1"/>
      <c r="Q126" s="11"/>
      <c r="R126" s="11"/>
      <c r="S126" s="11"/>
      <c r="T126" s="11"/>
      <c r="U126" s="11"/>
      <c r="V126" s="18"/>
    </row>
    <row r="127" spans="1:22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1"/>
      <c r="Q127" s="11"/>
      <c r="R127" s="11"/>
      <c r="S127" s="11"/>
      <c r="T127" s="11"/>
      <c r="U127" s="11"/>
      <c r="V127" s="18"/>
    </row>
    <row r="128" spans="1:22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1"/>
      <c r="Q128" s="11"/>
      <c r="R128" s="11"/>
      <c r="S128" s="11"/>
      <c r="T128" s="11"/>
      <c r="U128" s="11"/>
      <c r="V128" s="18"/>
    </row>
    <row r="129" spans="1:22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1"/>
      <c r="Q129" s="11"/>
      <c r="R129" s="11"/>
      <c r="S129" s="11"/>
      <c r="T129" s="11"/>
      <c r="U129" s="11"/>
      <c r="V129" s="18"/>
    </row>
    <row r="130" spans="1:22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1"/>
      <c r="Q130" s="11"/>
      <c r="R130" s="11"/>
      <c r="S130" s="11"/>
      <c r="T130" s="11"/>
      <c r="U130" s="11"/>
      <c r="V130" s="18"/>
    </row>
    <row r="131" spans="1:22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1"/>
      <c r="Q131" s="11"/>
      <c r="R131" s="11"/>
      <c r="S131" s="11"/>
      <c r="T131" s="11"/>
      <c r="U131" s="11"/>
      <c r="V131" s="18"/>
    </row>
    <row r="132" spans="1:22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1"/>
      <c r="Q132" s="11"/>
      <c r="R132" s="11"/>
      <c r="S132" s="11"/>
      <c r="T132" s="11"/>
      <c r="U132" s="11"/>
      <c r="V132" s="18"/>
    </row>
    <row r="133" spans="1:22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1"/>
      <c r="Q133" s="11"/>
      <c r="R133" s="11"/>
      <c r="S133" s="11"/>
      <c r="T133" s="11"/>
      <c r="U133" s="11"/>
      <c r="V133" s="18"/>
    </row>
    <row r="134" spans="1:22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1"/>
      <c r="Q134" s="11"/>
      <c r="R134" s="11"/>
      <c r="S134" s="11"/>
      <c r="T134" s="11"/>
      <c r="U134" s="11"/>
      <c r="V134" s="18"/>
    </row>
    <row r="135" spans="1:22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1"/>
      <c r="Q135" s="11"/>
      <c r="R135" s="11"/>
      <c r="S135" s="11"/>
      <c r="T135" s="11"/>
      <c r="U135" s="11"/>
      <c r="V135" s="18"/>
    </row>
    <row r="136" spans="1:22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1"/>
      <c r="Q136" s="11"/>
      <c r="R136" s="11"/>
      <c r="S136" s="11"/>
      <c r="T136" s="11"/>
      <c r="U136" s="11"/>
      <c r="V136" s="18"/>
    </row>
    <row r="137" spans="1:22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1"/>
      <c r="Q137" s="11"/>
      <c r="R137" s="11"/>
      <c r="S137" s="11"/>
      <c r="T137" s="11"/>
      <c r="U137" s="11"/>
      <c r="V137" s="18"/>
    </row>
    <row r="138" spans="1:22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1"/>
      <c r="Q138" s="11"/>
      <c r="R138" s="11"/>
      <c r="S138" s="11"/>
      <c r="T138" s="11"/>
      <c r="U138" s="11"/>
      <c r="V138" s="18"/>
    </row>
    <row r="139" spans="1:22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1"/>
      <c r="Q139" s="11"/>
      <c r="R139" s="11"/>
      <c r="S139" s="11"/>
      <c r="T139" s="11"/>
      <c r="U139" s="11"/>
      <c r="V139" s="18"/>
    </row>
    <row r="140" spans="1:22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1"/>
      <c r="Q140" s="11"/>
      <c r="R140" s="11"/>
      <c r="S140" s="11"/>
      <c r="T140" s="11"/>
      <c r="U140" s="11"/>
      <c r="V140" s="18"/>
    </row>
    <row r="141" spans="1:22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1"/>
      <c r="Q141" s="11"/>
      <c r="R141" s="11"/>
      <c r="S141" s="11"/>
      <c r="T141" s="11"/>
      <c r="U141" s="11"/>
      <c r="V141" s="18"/>
    </row>
    <row r="142" spans="1:22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1"/>
      <c r="Q142" s="11"/>
      <c r="R142" s="11"/>
      <c r="S142" s="11"/>
      <c r="T142" s="11"/>
      <c r="U142" s="11"/>
      <c r="V142" s="18"/>
    </row>
    <row r="143" spans="1:22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1"/>
      <c r="Q143" s="11"/>
      <c r="R143" s="11"/>
      <c r="S143" s="11"/>
      <c r="T143" s="11"/>
      <c r="U143" s="11"/>
      <c r="V143" s="18"/>
    </row>
    <row r="144" spans="1:22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1"/>
      <c r="Q144" s="11"/>
      <c r="R144" s="11"/>
      <c r="S144" s="11"/>
      <c r="T144" s="11"/>
      <c r="U144" s="11"/>
      <c r="V144" s="18"/>
    </row>
    <row r="145" spans="1:22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1"/>
      <c r="Q145" s="11"/>
      <c r="R145" s="11"/>
      <c r="S145" s="11"/>
      <c r="T145" s="11"/>
      <c r="U145" s="11"/>
      <c r="V145" s="18"/>
    </row>
    <row r="146" spans="1:22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1"/>
      <c r="Q146" s="11"/>
      <c r="R146" s="11"/>
      <c r="S146" s="11"/>
      <c r="T146" s="11"/>
      <c r="U146" s="11"/>
      <c r="V146" s="18"/>
    </row>
    <row r="147" spans="1:22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1"/>
      <c r="Q147" s="11"/>
      <c r="R147" s="11"/>
      <c r="S147" s="11"/>
      <c r="T147" s="11"/>
      <c r="U147" s="11"/>
      <c r="V147" s="18"/>
    </row>
    <row r="148" spans="1:22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1"/>
      <c r="Q148" s="11"/>
      <c r="R148" s="11"/>
      <c r="S148" s="11"/>
      <c r="T148" s="11"/>
      <c r="U148" s="11"/>
      <c r="V148" s="18"/>
    </row>
    <row r="149" spans="1:22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1"/>
      <c r="Q149" s="11"/>
      <c r="R149" s="11"/>
      <c r="S149" s="11"/>
      <c r="T149" s="11"/>
      <c r="U149" s="11"/>
      <c r="V149" s="18"/>
    </row>
    <row r="150" spans="1:22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1"/>
      <c r="Q150" s="11"/>
      <c r="R150" s="11"/>
      <c r="S150" s="11"/>
      <c r="T150" s="11"/>
      <c r="U150" s="11"/>
      <c r="V150" s="18"/>
    </row>
    <row r="151" spans="1:22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1"/>
      <c r="Q151" s="11"/>
      <c r="R151" s="11"/>
      <c r="S151" s="11"/>
      <c r="T151" s="11"/>
      <c r="U151" s="11"/>
      <c r="V151" s="18"/>
    </row>
    <row r="152" spans="1:22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1"/>
      <c r="Q152" s="11"/>
      <c r="R152" s="11"/>
      <c r="S152" s="11"/>
      <c r="T152" s="11"/>
      <c r="U152" s="11"/>
      <c r="V152" s="18"/>
    </row>
    <row r="153" spans="1:22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1"/>
      <c r="Q153" s="11"/>
      <c r="R153" s="11"/>
      <c r="S153" s="11"/>
      <c r="T153" s="11"/>
      <c r="U153" s="11"/>
      <c r="V153" s="18"/>
    </row>
    <row r="154" spans="1:22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1"/>
      <c r="Q154" s="11"/>
      <c r="R154" s="11"/>
      <c r="S154" s="11"/>
      <c r="T154" s="11"/>
      <c r="U154" s="11"/>
      <c r="V154" s="18"/>
    </row>
    <row r="155" spans="1:22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1"/>
      <c r="Q155" s="11"/>
      <c r="R155" s="11"/>
      <c r="S155" s="11"/>
      <c r="T155" s="11"/>
      <c r="U155" s="11"/>
      <c r="V155" s="18"/>
    </row>
    <row r="156" spans="1:22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1"/>
      <c r="Q156" s="11"/>
      <c r="R156" s="11"/>
      <c r="S156" s="11"/>
      <c r="T156" s="11"/>
      <c r="U156" s="11"/>
      <c r="V156" s="18"/>
    </row>
    <row r="157" spans="1:22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1"/>
      <c r="Q157" s="11"/>
      <c r="R157" s="11"/>
      <c r="S157" s="11"/>
      <c r="T157" s="11"/>
      <c r="U157" s="11"/>
      <c r="V157" s="18"/>
    </row>
    <row r="158" spans="1:22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1"/>
      <c r="Q158" s="11"/>
      <c r="R158" s="11"/>
      <c r="S158" s="11"/>
      <c r="T158" s="11"/>
      <c r="U158" s="11"/>
      <c r="V158" s="18"/>
    </row>
    <row r="159" spans="1:22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1"/>
      <c r="Q159" s="11"/>
      <c r="R159" s="11"/>
      <c r="S159" s="11"/>
      <c r="T159" s="11"/>
      <c r="U159" s="11"/>
      <c r="V159" s="18"/>
    </row>
    <row r="160" spans="1:22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1"/>
      <c r="Q160" s="11"/>
      <c r="R160" s="11"/>
      <c r="S160" s="11"/>
      <c r="T160" s="11"/>
      <c r="U160" s="11"/>
      <c r="V160" s="18"/>
    </row>
    <row r="161" spans="1:22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1"/>
      <c r="Q161" s="11"/>
      <c r="R161" s="11"/>
      <c r="S161" s="11"/>
      <c r="T161" s="11"/>
      <c r="U161" s="11"/>
      <c r="V161" s="18"/>
    </row>
    <row r="162" spans="1:22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1"/>
      <c r="Q162" s="11"/>
      <c r="R162" s="11"/>
      <c r="S162" s="11"/>
      <c r="T162" s="11"/>
      <c r="U162" s="11"/>
      <c r="V162" s="18"/>
    </row>
    <row r="163" spans="1:22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1"/>
      <c r="Q163" s="11"/>
      <c r="R163" s="11"/>
      <c r="S163" s="11"/>
      <c r="T163" s="11"/>
      <c r="U163" s="11"/>
      <c r="V163" s="18"/>
    </row>
    <row r="164" spans="1:22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1"/>
      <c r="Q164" s="11"/>
      <c r="R164" s="11"/>
      <c r="S164" s="11"/>
      <c r="T164" s="11"/>
      <c r="U164" s="11"/>
      <c r="V164" s="18"/>
    </row>
    <row r="165" spans="1:22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1"/>
      <c r="Q165" s="11"/>
      <c r="R165" s="11"/>
      <c r="S165" s="11"/>
      <c r="T165" s="11"/>
      <c r="U165" s="11"/>
      <c r="V165" s="18"/>
    </row>
    <row r="166" spans="1:22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1"/>
      <c r="Q166" s="11"/>
      <c r="R166" s="11"/>
      <c r="S166" s="11"/>
      <c r="T166" s="11"/>
      <c r="U166" s="11"/>
      <c r="V166" s="18"/>
    </row>
    <row r="167" spans="1:22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1"/>
      <c r="Q167" s="11"/>
      <c r="R167" s="11"/>
      <c r="S167" s="11"/>
      <c r="T167" s="11"/>
      <c r="U167" s="11"/>
      <c r="V167" s="18"/>
    </row>
    <row r="168" spans="1:22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1"/>
      <c r="Q168" s="11"/>
      <c r="R168" s="11"/>
      <c r="S168" s="11"/>
      <c r="T168" s="11"/>
      <c r="U168" s="11"/>
      <c r="V168" s="18"/>
    </row>
    <row r="169" spans="1:22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1"/>
      <c r="Q169" s="11"/>
      <c r="R169" s="11"/>
      <c r="S169" s="11"/>
      <c r="T169" s="11"/>
      <c r="U169" s="11"/>
      <c r="V169" s="18"/>
    </row>
    <row r="170" spans="1:22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1"/>
      <c r="Q170" s="11"/>
      <c r="R170" s="11"/>
      <c r="S170" s="11"/>
      <c r="T170" s="11"/>
      <c r="U170" s="11"/>
      <c r="V170" s="18"/>
    </row>
    <row r="171" spans="1:22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1"/>
      <c r="Q171" s="11"/>
      <c r="R171" s="11"/>
      <c r="S171" s="11"/>
      <c r="T171" s="11"/>
      <c r="U171" s="11"/>
      <c r="V171" s="18"/>
    </row>
    <row r="172" spans="1:22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1"/>
      <c r="Q172" s="11"/>
      <c r="R172" s="11"/>
      <c r="S172" s="11"/>
      <c r="T172" s="11"/>
      <c r="U172" s="11"/>
      <c r="V172" s="18"/>
    </row>
    <row r="173" spans="1:22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1"/>
      <c r="Q173" s="11"/>
      <c r="R173" s="11"/>
      <c r="S173" s="11"/>
      <c r="T173" s="11"/>
      <c r="U173" s="11"/>
      <c r="V173" s="18"/>
    </row>
    <row r="174" spans="1:22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1"/>
      <c r="Q174" s="11"/>
      <c r="R174" s="11"/>
      <c r="S174" s="11"/>
      <c r="T174" s="11"/>
      <c r="U174" s="11"/>
      <c r="V174" s="18"/>
    </row>
    <row r="175" spans="1:22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9"/>
      <c r="Q175" s="9"/>
      <c r="R175" s="9"/>
      <c r="S175" s="9"/>
      <c r="T175" s="9"/>
      <c r="U175" s="9"/>
      <c r="V175" s="18"/>
    </row>
    <row r="176" spans="1:22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9"/>
      <c r="Q176" s="9"/>
      <c r="R176" s="9"/>
      <c r="S176" s="9"/>
      <c r="T176" s="9"/>
      <c r="U176" s="9"/>
      <c r="V176" s="18"/>
    </row>
    <row r="177" spans="1:22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9"/>
      <c r="Q177" s="9"/>
      <c r="R177" s="9"/>
      <c r="S177" s="9"/>
      <c r="T177" s="9"/>
      <c r="U177" s="9"/>
      <c r="V177" s="18"/>
    </row>
    <row r="178" spans="1:22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9"/>
      <c r="Q178" s="9"/>
      <c r="R178" s="9"/>
      <c r="S178" s="9"/>
      <c r="T178" s="9"/>
      <c r="U178" s="9"/>
      <c r="V178" s="18"/>
    </row>
    <row r="179" spans="1:22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9"/>
      <c r="Q179" s="9"/>
      <c r="R179" s="9"/>
      <c r="S179" s="9"/>
      <c r="T179" s="9"/>
      <c r="U179" s="9"/>
      <c r="V179" s="18"/>
    </row>
    <row r="180" spans="1:22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9"/>
      <c r="Q180" s="9"/>
      <c r="R180" s="9"/>
      <c r="S180" s="9"/>
      <c r="T180" s="9"/>
      <c r="U180" s="9"/>
      <c r="V180" s="18"/>
    </row>
    <row r="181" spans="1:22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9"/>
      <c r="Q181" s="9"/>
      <c r="R181" s="9"/>
      <c r="S181" s="9"/>
      <c r="T181" s="9"/>
      <c r="U181" s="9"/>
      <c r="V181" s="18"/>
    </row>
    <row r="182" spans="1:22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9"/>
      <c r="Q182" s="9"/>
      <c r="R182" s="9"/>
      <c r="S182" s="9"/>
      <c r="T182" s="9"/>
      <c r="U182" s="9"/>
      <c r="V182" s="18"/>
    </row>
    <row r="183" spans="1:22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9"/>
      <c r="Q183" s="9"/>
      <c r="R183" s="9"/>
      <c r="S183" s="9"/>
      <c r="T183" s="9"/>
      <c r="U183" s="9"/>
      <c r="V183" s="18"/>
    </row>
    <row r="184" spans="1:22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9"/>
      <c r="Q184" s="9"/>
      <c r="R184" s="9"/>
      <c r="S184" s="9"/>
      <c r="T184" s="9"/>
      <c r="U184" s="9"/>
      <c r="V184" s="18"/>
    </row>
    <row r="185" spans="1:22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9"/>
      <c r="Q185" s="9"/>
      <c r="R185" s="9"/>
      <c r="S185" s="9"/>
      <c r="T185" s="9"/>
      <c r="U185" s="9"/>
      <c r="V185" s="18"/>
    </row>
    <row r="186" spans="1:22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9"/>
      <c r="Q186" s="9"/>
      <c r="R186" s="9"/>
      <c r="S186" s="9"/>
      <c r="T186" s="9"/>
      <c r="U186" s="9"/>
      <c r="V186" s="18"/>
    </row>
    <row r="187" spans="1:22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9"/>
      <c r="Q187" s="9"/>
      <c r="R187" s="9"/>
      <c r="S187" s="9"/>
      <c r="T187" s="9"/>
      <c r="U187" s="9"/>
      <c r="V187" s="18"/>
    </row>
    <row r="188" spans="1:22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9"/>
      <c r="Q188" s="9"/>
      <c r="R188" s="9"/>
      <c r="S188" s="9"/>
      <c r="T188" s="9"/>
      <c r="U188" s="9"/>
      <c r="V188" s="18"/>
    </row>
    <row r="189" spans="1:22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9"/>
      <c r="Q189" s="9"/>
      <c r="R189" s="9"/>
      <c r="S189" s="9"/>
      <c r="T189" s="9"/>
      <c r="U189" s="9"/>
      <c r="V189" s="18"/>
    </row>
    <row r="190" spans="1:22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9"/>
      <c r="Q190" s="9"/>
      <c r="R190" s="9"/>
      <c r="S190" s="9"/>
      <c r="T190" s="9"/>
      <c r="U190" s="9"/>
      <c r="V190" s="18"/>
    </row>
    <row r="191" spans="1:22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9"/>
      <c r="Q191" s="9"/>
      <c r="R191" s="9"/>
      <c r="S191" s="9"/>
      <c r="T191" s="9"/>
      <c r="U191" s="9"/>
      <c r="V191" s="18"/>
    </row>
    <row r="192" spans="1:22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9"/>
      <c r="Q192" s="9"/>
      <c r="R192" s="9"/>
      <c r="S192" s="9"/>
      <c r="T192" s="9"/>
      <c r="U192" s="9"/>
      <c r="V192" s="18"/>
    </row>
    <row r="193" spans="1:22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9"/>
      <c r="Q193" s="9"/>
      <c r="R193" s="9"/>
      <c r="S193" s="9"/>
      <c r="T193" s="9"/>
      <c r="U193" s="9"/>
      <c r="V193" s="18"/>
    </row>
    <row r="194" spans="1:22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9"/>
      <c r="Q194" s="9"/>
      <c r="R194" s="9"/>
      <c r="S194" s="9"/>
      <c r="T194" s="9"/>
      <c r="U194" s="9"/>
      <c r="V194" s="18"/>
    </row>
    <row r="195" spans="1:22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9"/>
      <c r="Q195" s="9"/>
      <c r="R195" s="9"/>
      <c r="S195" s="9"/>
      <c r="T195" s="9"/>
      <c r="U195" s="9"/>
      <c r="V195" s="18"/>
    </row>
    <row r="196" spans="1:22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9"/>
      <c r="Q196" s="9"/>
      <c r="R196" s="9"/>
      <c r="S196" s="9"/>
      <c r="T196" s="9"/>
      <c r="U196" s="9"/>
      <c r="V196" s="18"/>
    </row>
    <row r="197" spans="1:22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9"/>
      <c r="Q197" s="9"/>
      <c r="R197" s="9"/>
      <c r="S197" s="9"/>
      <c r="T197" s="9"/>
      <c r="U197" s="9"/>
      <c r="V197" s="18"/>
    </row>
    <row r="198" spans="1:22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9"/>
      <c r="Q198" s="9"/>
      <c r="R198" s="9"/>
      <c r="S198" s="9"/>
      <c r="T198" s="9"/>
      <c r="U198" s="9"/>
      <c r="V198" s="18"/>
    </row>
    <row r="199" spans="1:22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9"/>
      <c r="Q199" s="9"/>
      <c r="R199" s="9"/>
      <c r="S199" s="9"/>
      <c r="T199" s="9"/>
      <c r="U199" s="9"/>
      <c r="V199" s="18"/>
    </row>
    <row r="200" spans="1:22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9"/>
      <c r="Q200" s="9"/>
      <c r="R200" s="9"/>
      <c r="S200" s="9"/>
      <c r="T200" s="9"/>
      <c r="U200" s="9"/>
      <c r="V200" s="18"/>
    </row>
    <row r="201" spans="1:22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9"/>
      <c r="Q201" s="9"/>
      <c r="R201" s="9"/>
      <c r="S201" s="9"/>
      <c r="T201" s="9"/>
      <c r="U201" s="9"/>
      <c r="V201" s="18"/>
    </row>
    <row r="202" spans="1:22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9"/>
      <c r="Q202" s="9"/>
      <c r="R202" s="9"/>
      <c r="S202" s="9"/>
      <c r="T202" s="9"/>
      <c r="U202" s="9"/>
      <c r="V202" s="18"/>
    </row>
    <row r="203" spans="1:22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9"/>
      <c r="Q203" s="9"/>
      <c r="R203" s="9"/>
      <c r="S203" s="9"/>
      <c r="T203" s="9"/>
      <c r="U203" s="9"/>
      <c r="V203" s="18"/>
    </row>
    <row r="204" spans="1:22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9"/>
      <c r="Q204" s="9"/>
      <c r="R204" s="9"/>
      <c r="S204" s="9"/>
      <c r="T204" s="9"/>
      <c r="U204" s="9"/>
      <c r="V204" s="18"/>
    </row>
    <row r="205" spans="1:22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9"/>
      <c r="Q205" s="9"/>
      <c r="R205" s="9"/>
      <c r="S205" s="9"/>
      <c r="T205" s="9"/>
      <c r="U205" s="9"/>
      <c r="V205" s="18"/>
    </row>
    <row r="206" spans="1:22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9"/>
      <c r="Q206" s="9"/>
      <c r="R206" s="9"/>
      <c r="S206" s="9"/>
      <c r="T206" s="9"/>
      <c r="U206" s="9"/>
      <c r="V206" s="18"/>
    </row>
    <row r="207" spans="1:22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9"/>
      <c r="Q207" s="9"/>
      <c r="R207" s="9"/>
      <c r="S207" s="9"/>
      <c r="T207" s="9"/>
      <c r="U207" s="9"/>
      <c r="V207" s="18"/>
    </row>
    <row r="208" spans="1:22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9"/>
      <c r="Q208" s="9"/>
      <c r="R208" s="9"/>
      <c r="S208" s="9"/>
      <c r="T208" s="9"/>
      <c r="U208" s="9"/>
      <c r="V208" s="18"/>
    </row>
    <row r="209" spans="1:22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9"/>
      <c r="Q209" s="9"/>
      <c r="R209" s="9"/>
      <c r="S209" s="9"/>
      <c r="T209" s="9"/>
      <c r="U209" s="9"/>
      <c r="V209" s="18"/>
    </row>
    <row r="210" spans="1:22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9"/>
      <c r="Q210" s="9"/>
      <c r="R210" s="9"/>
      <c r="S210" s="9"/>
      <c r="T210" s="9"/>
      <c r="U210" s="9"/>
      <c r="V210" s="18"/>
    </row>
    <row r="211" spans="1:22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9"/>
      <c r="Q211" s="9"/>
      <c r="R211" s="9"/>
      <c r="S211" s="9"/>
      <c r="T211" s="9"/>
      <c r="U211" s="9"/>
      <c r="V211" s="18"/>
    </row>
    <row r="212" spans="1:22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9"/>
      <c r="Q212" s="9"/>
      <c r="R212" s="9"/>
      <c r="S212" s="9"/>
      <c r="T212" s="9"/>
      <c r="U212" s="9"/>
      <c r="V212" s="18"/>
    </row>
    <row r="213" spans="1:22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9"/>
      <c r="Q213" s="9"/>
      <c r="R213" s="9"/>
      <c r="S213" s="9"/>
      <c r="T213" s="9"/>
      <c r="U213" s="9"/>
      <c r="V213" s="18"/>
    </row>
    <row r="214" spans="1:22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9"/>
      <c r="Q214" s="9"/>
      <c r="R214" s="9"/>
      <c r="S214" s="9"/>
      <c r="T214" s="9"/>
      <c r="U214" s="9"/>
      <c r="V214" s="18"/>
    </row>
    <row r="215" spans="1:22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9"/>
      <c r="Q215" s="9"/>
      <c r="R215" s="9"/>
      <c r="S215" s="9"/>
      <c r="T215" s="9"/>
      <c r="U215" s="9"/>
      <c r="V215" s="18"/>
    </row>
    <row r="216" spans="1:22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9"/>
      <c r="Q216" s="9"/>
      <c r="R216" s="9"/>
      <c r="S216" s="9"/>
      <c r="T216" s="9"/>
      <c r="U216" s="9"/>
      <c r="V216" s="18"/>
    </row>
    <row r="217" spans="1:22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9"/>
      <c r="Q217" s="9"/>
      <c r="R217" s="9"/>
      <c r="S217" s="9"/>
      <c r="T217" s="9"/>
      <c r="U217" s="9"/>
      <c r="V217" s="18"/>
    </row>
    <row r="218" spans="1:22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9"/>
      <c r="Q218" s="9"/>
      <c r="R218" s="9"/>
      <c r="S218" s="9"/>
      <c r="T218" s="9"/>
      <c r="U218" s="9"/>
      <c r="V218" s="18"/>
    </row>
    <row r="219" spans="1:22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9"/>
      <c r="Q219" s="9"/>
      <c r="R219" s="9"/>
      <c r="S219" s="9"/>
      <c r="T219" s="9"/>
      <c r="U219" s="9"/>
      <c r="V219" s="18"/>
    </row>
    <row r="220" spans="1:22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9"/>
      <c r="Q220" s="9"/>
      <c r="R220" s="9"/>
      <c r="S220" s="9"/>
      <c r="T220" s="9"/>
      <c r="U220" s="9"/>
      <c r="V220" s="18"/>
    </row>
    <row r="221" spans="1:22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9"/>
      <c r="Q221" s="9"/>
      <c r="R221" s="9"/>
      <c r="S221" s="9"/>
      <c r="T221" s="9"/>
      <c r="U221" s="9"/>
      <c r="V221" s="18"/>
    </row>
    <row r="222" spans="1:22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9"/>
      <c r="Q222" s="9"/>
      <c r="R222" s="9"/>
      <c r="S222" s="9"/>
      <c r="T222" s="9"/>
      <c r="U222" s="9"/>
      <c r="V222" s="18"/>
    </row>
    <row r="223" spans="1:22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9"/>
      <c r="Q223" s="9"/>
      <c r="R223" s="9"/>
      <c r="S223" s="9"/>
      <c r="T223" s="9"/>
      <c r="U223" s="9"/>
      <c r="V223" s="18"/>
    </row>
    <row r="224" spans="1:22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9"/>
      <c r="Q224" s="9"/>
      <c r="R224" s="9"/>
      <c r="S224" s="9"/>
      <c r="T224" s="9"/>
      <c r="U224" s="9"/>
      <c r="V224" s="18"/>
    </row>
    <row r="225" spans="1:22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9"/>
      <c r="Q225" s="9"/>
      <c r="R225" s="9"/>
      <c r="S225" s="9"/>
      <c r="T225" s="9"/>
      <c r="U225" s="9"/>
      <c r="V225" s="18"/>
    </row>
    <row r="226" spans="1:22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9"/>
      <c r="Q226" s="9"/>
      <c r="R226" s="9"/>
      <c r="S226" s="9"/>
      <c r="T226" s="9"/>
      <c r="U226" s="9"/>
      <c r="V226" s="18"/>
    </row>
    <row r="227" spans="1:22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9"/>
      <c r="Q227" s="9"/>
      <c r="R227" s="9"/>
      <c r="S227" s="9"/>
      <c r="T227" s="9"/>
      <c r="U227" s="9"/>
      <c r="V227" s="18"/>
    </row>
    <row r="228" spans="1:22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9"/>
      <c r="Q228" s="9"/>
      <c r="R228" s="9"/>
      <c r="S228" s="9"/>
      <c r="T228" s="9"/>
      <c r="U228" s="9"/>
      <c r="V228" s="18"/>
    </row>
    <row r="229" spans="1:22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9"/>
      <c r="Q229" s="9"/>
      <c r="R229" s="9"/>
      <c r="S229" s="9"/>
      <c r="T229" s="9"/>
      <c r="U229" s="9"/>
      <c r="V229" s="18"/>
    </row>
    <row r="230" spans="1:22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9"/>
      <c r="Q230" s="9"/>
      <c r="R230" s="9"/>
      <c r="S230" s="9"/>
      <c r="T230" s="9"/>
      <c r="U230" s="9"/>
      <c r="V230" s="18"/>
    </row>
    <row r="231" spans="1:22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9"/>
      <c r="Q231" s="9"/>
      <c r="R231" s="9"/>
      <c r="S231" s="9"/>
      <c r="T231" s="9"/>
      <c r="U231" s="9"/>
      <c r="V231" s="18"/>
    </row>
    <row r="232" spans="1:22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9"/>
      <c r="Q232" s="9"/>
      <c r="R232" s="9"/>
      <c r="S232" s="9"/>
      <c r="T232" s="9"/>
      <c r="U232" s="9"/>
      <c r="V232" s="18"/>
    </row>
    <row r="233" spans="1:22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9"/>
      <c r="Q233" s="9"/>
      <c r="R233" s="9"/>
      <c r="S233" s="9"/>
      <c r="T233" s="9"/>
      <c r="U233" s="9"/>
      <c r="V233" s="18"/>
    </row>
    <row r="234" spans="1:22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9"/>
      <c r="Q234" s="9"/>
      <c r="R234" s="9"/>
      <c r="S234" s="9"/>
      <c r="T234" s="9"/>
      <c r="U234" s="9"/>
      <c r="V234" s="18"/>
    </row>
    <row r="235" spans="1:22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9"/>
      <c r="Q235" s="9"/>
      <c r="R235" s="9"/>
      <c r="S235" s="9"/>
      <c r="T235" s="9"/>
      <c r="U235" s="9"/>
      <c r="V235" s="18"/>
    </row>
    <row r="236" spans="1:22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9"/>
      <c r="Q236" s="9"/>
      <c r="R236" s="9"/>
      <c r="S236" s="9"/>
      <c r="T236" s="9"/>
      <c r="U236" s="9"/>
      <c r="V236" s="18"/>
    </row>
    <row r="237" spans="1:22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9"/>
      <c r="Q237" s="9"/>
      <c r="R237" s="9"/>
      <c r="S237" s="9"/>
      <c r="T237" s="9"/>
      <c r="U237" s="9"/>
      <c r="V237" s="18"/>
    </row>
    <row r="238" spans="1:22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9"/>
      <c r="Q238" s="9"/>
      <c r="R238" s="9"/>
      <c r="S238" s="9"/>
      <c r="T238" s="9"/>
      <c r="U238" s="9"/>
      <c r="V238" s="18"/>
    </row>
    <row r="239" spans="1:22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9"/>
      <c r="Q239" s="9"/>
      <c r="R239" s="9"/>
      <c r="S239" s="9"/>
      <c r="T239" s="9"/>
      <c r="U239" s="9"/>
      <c r="V239" s="18"/>
    </row>
    <row r="240" spans="1:22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9"/>
      <c r="Q240" s="9"/>
      <c r="R240" s="9"/>
      <c r="S240" s="9"/>
      <c r="T240" s="9"/>
      <c r="U240" s="9"/>
      <c r="V240" s="18"/>
    </row>
    <row r="241" spans="1:22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9"/>
      <c r="Q241" s="9"/>
      <c r="R241" s="9"/>
      <c r="S241" s="9"/>
      <c r="T241" s="9"/>
      <c r="U241" s="9"/>
      <c r="V241" s="18"/>
    </row>
    <row r="242" spans="1:22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9"/>
      <c r="Q242" s="9"/>
      <c r="R242" s="9"/>
      <c r="S242" s="9"/>
      <c r="T242" s="9"/>
      <c r="U242" s="9"/>
      <c r="V242" s="18"/>
    </row>
    <row r="243" spans="1:22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9"/>
      <c r="Q243" s="9"/>
      <c r="R243" s="9"/>
      <c r="S243" s="9"/>
      <c r="T243" s="9"/>
      <c r="U243" s="9"/>
      <c r="V243" s="18"/>
    </row>
    <row r="244" spans="1:22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9"/>
      <c r="Q244" s="9"/>
      <c r="R244" s="9"/>
      <c r="S244" s="9"/>
      <c r="T244" s="9"/>
      <c r="U244" s="9"/>
      <c r="V244" s="18"/>
    </row>
    <row r="245" spans="1:22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9"/>
      <c r="Q245" s="9"/>
      <c r="R245" s="9"/>
      <c r="S245" s="9"/>
      <c r="T245" s="9"/>
      <c r="U245" s="9"/>
      <c r="V245" s="18"/>
    </row>
    <row r="246" spans="1:22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9"/>
      <c r="Q246" s="9"/>
      <c r="R246" s="9"/>
      <c r="S246" s="9"/>
      <c r="T246" s="9"/>
      <c r="U246" s="9"/>
      <c r="V246" s="18"/>
    </row>
    <row r="247" spans="1:22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9"/>
      <c r="Q247" s="9"/>
      <c r="R247" s="9"/>
      <c r="S247" s="9"/>
      <c r="T247" s="9"/>
      <c r="U247" s="9"/>
      <c r="V247" s="18"/>
    </row>
    <row r="248" spans="1:22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9"/>
      <c r="Q248" s="9"/>
      <c r="R248" s="9"/>
      <c r="S248" s="9"/>
      <c r="T248" s="9"/>
      <c r="U248" s="9"/>
      <c r="V248" s="18"/>
    </row>
    <row r="249" spans="1:22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9"/>
      <c r="Q249" s="9"/>
      <c r="R249" s="9"/>
      <c r="S249" s="9"/>
      <c r="T249" s="9"/>
      <c r="U249" s="9"/>
      <c r="V249" s="18"/>
    </row>
    <row r="250" spans="1:22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9"/>
      <c r="Q250" s="9"/>
      <c r="R250" s="9"/>
      <c r="S250" s="9"/>
      <c r="T250" s="9"/>
      <c r="U250" s="9"/>
      <c r="V250" s="18"/>
    </row>
    <row r="251" spans="1:22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9"/>
      <c r="Q251" s="9"/>
      <c r="R251" s="9"/>
      <c r="S251" s="9"/>
      <c r="T251" s="9"/>
      <c r="U251" s="9"/>
      <c r="V251" s="18"/>
    </row>
    <row r="252" spans="1:22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9"/>
      <c r="Q252" s="9"/>
      <c r="R252" s="9"/>
      <c r="S252" s="9"/>
      <c r="T252" s="9"/>
      <c r="U252" s="9"/>
      <c r="V252" s="18"/>
    </row>
    <row r="253" spans="1:22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9"/>
      <c r="Q253" s="9"/>
      <c r="R253" s="9"/>
      <c r="S253" s="9"/>
      <c r="T253" s="9"/>
      <c r="U253" s="9"/>
      <c r="V253" s="18"/>
    </row>
    <row r="254" spans="1:22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9"/>
      <c r="Q254" s="9"/>
      <c r="R254" s="9"/>
      <c r="S254" s="9"/>
      <c r="T254" s="9"/>
      <c r="U254" s="9"/>
      <c r="V254" s="18"/>
    </row>
    <row r="255" spans="1:22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9"/>
      <c r="Q255" s="9"/>
      <c r="R255" s="9"/>
      <c r="S255" s="9"/>
      <c r="T255" s="9"/>
      <c r="U255" s="9"/>
      <c r="V255" s="18"/>
    </row>
    <row r="256" spans="1:22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9"/>
      <c r="Q256" s="9"/>
      <c r="R256" s="9"/>
      <c r="S256" s="9"/>
      <c r="T256" s="9"/>
      <c r="U256" s="9"/>
      <c r="V256" s="18"/>
    </row>
    <row r="257" spans="1:22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9"/>
      <c r="Q257" s="9"/>
      <c r="R257" s="9"/>
      <c r="S257" s="9"/>
      <c r="T257" s="9"/>
      <c r="U257" s="9"/>
      <c r="V257" s="18"/>
    </row>
    <row r="258" spans="1:22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9"/>
      <c r="Q258" s="9"/>
      <c r="R258" s="9"/>
      <c r="S258" s="9"/>
      <c r="T258" s="9"/>
      <c r="U258" s="9"/>
      <c r="V258" s="18"/>
    </row>
    <row r="259" spans="1:22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9"/>
      <c r="Q259" s="9"/>
      <c r="R259" s="9"/>
      <c r="S259" s="9"/>
      <c r="T259" s="9"/>
      <c r="U259" s="9"/>
      <c r="V259" s="18"/>
    </row>
    <row r="260" spans="1:22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9"/>
      <c r="Q260" s="9"/>
      <c r="R260" s="9"/>
      <c r="S260" s="9"/>
      <c r="T260" s="9"/>
      <c r="U260" s="9"/>
      <c r="V260" s="18"/>
    </row>
    <row r="261" spans="1:22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9"/>
      <c r="Q261" s="9"/>
      <c r="R261" s="9"/>
      <c r="S261" s="9"/>
      <c r="T261" s="9"/>
      <c r="U261" s="9"/>
      <c r="V261" s="18"/>
    </row>
    <row r="262" spans="1:22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9"/>
      <c r="Q262" s="9"/>
      <c r="R262" s="9"/>
      <c r="S262" s="9"/>
      <c r="T262" s="9"/>
      <c r="U262" s="9"/>
      <c r="V262" s="18"/>
    </row>
    <row r="263" spans="1:22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9"/>
      <c r="Q263" s="9"/>
      <c r="R263" s="9"/>
      <c r="S263" s="9"/>
      <c r="T263" s="9"/>
      <c r="U263" s="9"/>
      <c r="V263" s="18"/>
    </row>
    <row r="264" spans="1:22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9"/>
      <c r="Q264" s="9"/>
      <c r="R264" s="9"/>
      <c r="S264" s="9"/>
      <c r="T264" s="9"/>
      <c r="U264" s="9"/>
      <c r="V264" s="18"/>
    </row>
    <row r="265" spans="1:22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</row>
    <row r="272" spans="1:22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</row>
    <row r="273" spans="1:22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</row>
    <row r="275" spans="1:22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</row>
    <row r="276" spans="1:22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</row>
    <row r="277" spans="1:22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</row>
    <row r="278" spans="1:22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</row>
    <row r="279" spans="1:22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</row>
    <row r="280" spans="1:22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</row>
    <row r="281" spans="1:22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</row>
    <row r="282" spans="1:22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</row>
    <row r="283" spans="1:22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</row>
    <row r="284" spans="1:22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</row>
  </sheetData>
  <mergeCells count="3">
    <mergeCell ref="A1:V1"/>
    <mergeCell ref="A2:V2"/>
    <mergeCell ref="A3:V3"/>
  </mergeCells>
  <pageMargins left="0.45" right="0.2" top="0.5" bottom="0.2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 Coal</vt:lpstr>
      <vt:lpstr>LG&amp;E Coal</vt:lpstr>
      <vt:lpstr>'KU Coal'!Print_Titles</vt:lpstr>
      <vt:lpstr>'LG&amp;E Coal'!Print_Titles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Randy1</dc:creator>
  <cp:lastModifiedBy>Randy1</cp:lastModifiedBy>
  <cp:lastPrinted>2021-02-24T16:09:43Z</cp:lastPrinted>
  <dcterms:created xsi:type="dcterms:W3CDTF">2021-02-24T13:55:42Z</dcterms:created>
  <dcterms:modified xsi:type="dcterms:W3CDTF">2021-02-24T19:06:12Z</dcterms:modified>
</cp:coreProperties>
</file>