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840"/>
  </bookViews>
  <sheets>
    <sheet name="Summary Savings Table for Test" sheetId="9" r:id="rId1"/>
    <sheet name="Summary Savings" sheetId="7" r:id="rId2"/>
    <sheet name="Level Rev Req - Grossed Up WACC" sheetId="6" r:id="rId3"/>
    <sheet name="Securitized Rev Req" sheetId="8" r:id="rId4"/>
  </sheets>
  <definedNames>
    <definedName name="_xlnm.Print_Area" localSheetId="2">'Level Rev Req - Grossed Up WACC'!$A$1:$H$195</definedName>
    <definedName name="_xlnm.Print_Area" localSheetId="3">'Securitized Rev Req'!$A$1:$H$195</definedName>
    <definedName name="_xlnm.Print_Area" localSheetId="1">'Summary Savings'!$A$1:$J$20</definedName>
    <definedName name="_xlnm.Print_Area" localSheetId="0">'Summary Savings Table for Test'!$B$2:$H$52</definedName>
    <definedName name="_xlnm.Print_Titles" localSheetId="2">'Level Rev Req - Grossed Up WACC'!$1:$13</definedName>
    <definedName name="_xlnm.Print_Titles" localSheetId="3">'Securitized Rev Req'!$1:$13</definedName>
    <definedName name="tim" localSheetId="3">#REF!</definedName>
    <definedName name="tim" localSheetId="0">#REF!</definedName>
    <definedName name="tim">#REF!</definedName>
  </definedNames>
  <calcPr calcId="145621" iterate="1"/>
</workbook>
</file>

<file path=xl/calcChain.xml><?xml version="1.0" encoding="utf-8"?>
<calcChain xmlns="http://schemas.openxmlformats.org/spreadsheetml/2006/main">
  <c r="F30" i="9" l="1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D30" i="9"/>
  <c r="D29" i="9"/>
  <c r="D28" i="9"/>
  <c r="D27" i="9"/>
  <c r="H27" i="9" s="1"/>
  <c r="D26" i="9"/>
  <c r="D25" i="9"/>
  <c r="D24" i="9"/>
  <c r="D23" i="9"/>
  <c r="H23" i="9" s="1"/>
  <c r="D22" i="9"/>
  <c r="D21" i="9"/>
  <c r="D20" i="9"/>
  <c r="D19" i="9"/>
  <c r="H19" i="9" s="1"/>
  <c r="D18" i="9"/>
  <c r="D17" i="9"/>
  <c r="D16" i="9"/>
  <c r="M47" i="9"/>
  <c r="H16" i="9" l="1"/>
  <c r="H20" i="9"/>
  <c r="H24" i="9"/>
  <c r="H28" i="9"/>
  <c r="H17" i="9"/>
  <c r="H21" i="9"/>
  <c r="H25" i="9"/>
  <c r="H29" i="9"/>
  <c r="H18" i="9"/>
  <c r="H22" i="9"/>
  <c r="H26" i="9"/>
  <c r="H30" i="9"/>
  <c r="F32" i="9"/>
  <c r="D32" i="9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H10" i="8"/>
  <c r="F14" i="8" s="1"/>
  <c r="G14" i="8" s="1"/>
  <c r="D4" i="8"/>
  <c r="J10" i="7" s="1"/>
  <c r="D2" i="8"/>
  <c r="H10" i="6"/>
  <c r="F14" i="6" s="1"/>
  <c r="G14" i="6" s="1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95" i="6" s="1"/>
  <c r="H32" i="9" l="1"/>
  <c r="H14" i="8"/>
  <c r="D15" i="8" s="1"/>
  <c r="E195" i="8"/>
  <c r="F15" i="8" l="1"/>
  <c r="G15" i="8" l="1"/>
  <c r="H15" i="8" s="1"/>
  <c r="D16" i="8" s="1"/>
  <c r="F16" i="8" s="1"/>
  <c r="G16" i="8" l="1"/>
  <c r="H16" i="8" s="1"/>
  <c r="D17" i="8" s="1"/>
  <c r="F17" i="8" s="1"/>
  <c r="G17" i="8" l="1"/>
  <c r="H17" i="8" s="1"/>
  <c r="D18" i="8" s="1"/>
  <c r="F18" i="8" l="1"/>
  <c r="G18" i="8" l="1"/>
  <c r="H18" i="8" s="1"/>
  <c r="D19" i="8" s="1"/>
  <c r="F19" i="8" s="1"/>
  <c r="G19" i="8" l="1"/>
  <c r="H19" i="8" s="1"/>
  <c r="D20" i="8" s="1"/>
  <c r="F20" i="8" s="1"/>
  <c r="G20" i="8" l="1"/>
  <c r="H20" i="8" s="1"/>
  <c r="D21" i="8" s="1"/>
  <c r="F21" i="8" s="1"/>
  <c r="G21" i="8" l="1"/>
  <c r="H21" i="8" s="1"/>
  <c r="D22" i="8" s="1"/>
  <c r="F22" i="8" s="1"/>
  <c r="G22" i="8" l="1"/>
  <c r="H22" i="8" s="1"/>
  <c r="D23" i="8" s="1"/>
  <c r="F23" i="8" s="1"/>
  <c r="G23" i="8" l="1"/>
  <c r="H23" i="8" s="1"/>
  <c r="D24" i="8" s="1"/>
  <c r="F24" i="8" s="1"/>
  <c r="G24" i="8" l="1"/>
  <c r="H24" i="8" s="1"/>
  <c r="D25" i="8" s="1"/>
  <c r="F25" i="8" s="1"/>
  <c r="G25" i="8" l="1"/>
  <c r="H25" i="8" s="1"/>
  <c r="D26" i="8" s="1"/>
  <c r="F26" i="8" s="1"/>
  <c r="G26" i="8" l="1"/>
  <c r="H26" i="8" s="1"/>
  <c r="D27" i="8" s="1"/>
  <c r="F27" i="8" s="1"/>
  <c r="G27" i="8" l="1"/>
  <c r="H27" i="8" s="1"/>
  <c r="D28" i="8" s="1"/>
  <c r="F28" i="8" s="1"/>
  <c r="G28" i="8" l="1"/>
  <c r="H28" i="8" s="1"/>
  <c r="D29" i="8" s="1"/>
  <c r="F29" i="8" s="1"/>
  <c r="G29" i="8" l="1"/>
  <c r="H29" i="8" s="1"/>
  <c r="D30" i="8" s="1"/>
  <c r="F30" i="8" s="1"/>
  <c r="G30" i="8" l="1"/>
  <c r="H30" i="8" s="1"/>
  <c r="D31" i="8" s="1"/>
  <c r="F31" i="8" s="1"/>
  <c r="G31" i="8" l="1"/>
  <c r="H31" i="8" s="1"/>
  <c r="D32" i="8" s="1"/>
  <c r="F32" i="8" s="1"/>
  <c r="G32" i="8" l="1"/>
  <c r="H32" i="8" s="1"/>
  <c r="D33" i="8" s="1"/>
  <c r="F33" i="8" s="1"/>
  <c r="G33" i="8" l="1"/>
  <c r="H33" i="8" s="1"/>
  <c r="D34" i="8" s="1"/>
  <c r="F34" i="8" s="1"/>
  <c r="G34" i="8" l="1"/>
  <c r="H34" i="8" s="1"/>
  <c r="D35" i="8" s="1"/>
  <c r="F35" i="8" s="1"/>
  <c r="G35" i="8" l="1"/>
  <c r="H35" i="8" s="1"/>
  <c r="D36" i="8" s="1"/>
  <c r="F36" i="8" s="1"/>
  <c r="G36" i="8" l="1"/>
  <c r="H36" i="8" s="1"/>
  <c r="D37" i="8" s="1"/>
  <c r="F37" i="8" s="1"/>
  <c r="G37" i="8" l="1"/>
  <c r="H37" i="8" s="1"/>
  <c r="D38" i="8" s="1"/>
  <c r="F38" i="8" s="1"/>
  <c r="G38" i="8" l="1"/>
  <c r="H38" i="8" s="1"/>
  <c r="D39" i="8" s="1"/>
  <c r="F39" i="8" s="1"/>
  <c r="G39" i="8" l="1"/>
  <c r="H39" i="8" s="1"/>
  <c r="D40" i="8" s="1"/>
  <c r="F40" i="8" s="1"/>
  <c r="G40" i="8" l="1"/>
  <c r="H40" i="8" s="1"/>
  <c r="D41" i="8" s="1"/>
  <c r="F41" i="8" s="1"/>
  <c r="H14" i="6"/>
  <c r="D2" i="6"/>
  <c r="G41" i="8" l="1"/>
  <c r="H41" i="8" s="1"/>
  <c r="D42" i="8" s="1"/>
  <c r="F42" i="8" s="1"/>
  <c r="D15" i="6"/>
  <c r="F15" i="6" l="1"/>
  <c r="G42" i="8"/>
  <c r="H42" i="8" s="1"/>
  <c r="D43" i="8" s="1"/>
  <c r="F43" i="8" s="1"/>
  <c r="G15" i="6"/>
  <c r="H15" i="6" s="1"/>
  <c r="D16" i="6" s="1"/>
  <c r="F16" i="6" s="1"/>
  <c r="G43" i="8" l="1"/>
  <c r="H43" i="8" s="1"/>
  <c r="D44" i="8" s="1"/>
  <c r="F44" i="8" s="1"/>
  <c r="G16" i="6"/>
  <c r="H16" i="6" s="1"/>
  <c r="D17" i="6" s="1"/>
  <c r="F17" i="6" s="1"/>
  <c r="G44" i="8" l="1"/>
  <c r="H44" i="8" s="1"/>
  <c r="D45" i="8" s="1"/>
  <c r="F45" i="8" s="1"/>
  <c r="G17" i="6"/>
  <c r="H17" i="6" s="1"/>
  <c r="D18" i="6" s="1"/>
  <c r="F18" i="6" s="1"/>
  <c r="G45" i="8" l="1"/>
  <c r="H45" i="8" s="1"/>
  <c r="D46" i="8" s="1"/>
  <c r="F46" i="8" s="1"/>
  <c r="G18" i="6"/>
  <c r="H18" i="6" s="1"/>
  <c r="D19" i="6" s="1"/>
  <c r="F19" i="6" s="1"/>
  <c r="G46" i="8" l="1"/>
  <c r="H46" i="8" s="1"/>
  <c r="D47" i="8" s="1"/>
  <c r="F47" i="8" s="1"/>
  <c r="G19" i="6"/>
  <c r="H19" i="6" s="1"/>
  <c r="D20" i="6" s="1"/>
  <c r="F20" i="6" l="1"/>
  <c r="G20" i="6" s="1"/>
  <c r="H20" i="6" s="1"/>
  <c r="D21" i="6" s="1"/>
  <c r="F21" i="6" s="1"/>
  <c r="G47" i="8"/>
  <c r="H47" i="8" s="1"/>
  <c r="D48" i="8" s="1"/>
  <c r="F48" i="8" s="1"/>
  <c r="G48" i="8" l="1"/>
  <c r="H48" i="8" s="1"/>
  <c r="D49" i="8" s="1"/>
  <c r="F49" i="8" s="1"/>
  <c r="G21" i="6"/>
  <c r="H21" i="6" s="1"/>
  <c r="D22" i="6" s="1"/>
  <c r="F22" i="6" s="1"/>
  <c r="G49" i="8" l="1"/>
  <c r="H49" i="8" s="1"/>
  <c r="D50" i="8" s="1"/>
  <c r="F50" i="8" s="1"/>
  <c r="G22" i="6"/>
  <c r="H22" i="6" s="1"/>
  <c r="D23" i="6" s="1"/>
  <c r="F23" i="6" s="1"/>
  <c r="G50" i="8" l="1"/>
  <c r="H50" i="8" s="1"/>
  <c r="D51" i="8" s="1"/>
  <c r="F51" i="8" s="1"/>
  <c r="G23" i="6"/>
  <c r="H23" i="6" s="1"/>
  <c r="D24" i="6" s="1"/>
  <c r="F24" i="6" s="1"/>
  <c r="G51" i="8" l="1"/>
  <c r="H51" i="8" s="1"/>
  <c r="D52" i="8" s="1"/>
  <c r="F52" i="8" s="1"/>
  <c r="G24" i="6"/>
  <c r="H24" i="6" s="1"/>
  <c r="D25" i="6" s="1"/>
  <c r="F25" i="6" s="1"/>
  <c r="G52" i="8" l="1"/>
  <c r="H52" i="8" s="1"/>
  <c r="D53" i="8" s="1"/>
  <c r="F53" i="8" s="1"/>
  <c r="G25" i="6"/>
  <c r="H25" i="6" s="1"/>
  <c r="D26" i="6" s="1"/>
  <c r="F26" i="6" s="1"/>
  <c r="G53" i="8" l="1"/>
  <c r="H53" i="8" s="1"/>
  <c r="D54" i="8" s="1"/>
  <c r="F54" i="8" s="1"/>
  <c r="G26" i="6"/>
  <c r="H26" i="6" s="1"/>
  <c r="D27" i="6" s="1"/>
  <c r="F27" i="6" s="1"/>
  <c r="G54" i="8" l="1"/>
  <c r="H54" i="8" s="1"/>
  <c r="D55" i="8" s="1"/>
  <c r="F55" i="8" s="1"/>
  <c r="G27" i="6"/>
  <c r="H27" i="6" s="1"/>
  <c r="D28" i="6" s="1"/>
  <c r="F28" i="6" s="1"/>
  <c r="G55" i="8" l="1"/>
  <c r="H55" i="8" s="1"/>
  <c r="D56" i="8" s="1"/>
  <c r="F56" i="8" s="1"/>
  <c r="G28" i="6"/>
  <c r="H28" i="6" s="1"/>
  <c r="D29" i="6" s="1"/>
  <c r="F29" i="6" s="1"/>
  <c r="G56" i="8" l="1"/>
  <c r="H56" i="8" s="1"/>
  <c r="D57" i="8" s="1"/>
  <c r="F57" i="8" s="1"/>
  <c r="G29" i="6"/>
  <c r="H29" i="6" s="1"/>
  <c r="D30" i="6" s="1"/>
  <c r="F30" i="6" s="1"/>
  <c r="G57" i="8" l="1"/>
  <c r="H57" i="8" s="1"/>
  <c r="D58" i="8" s="1"/>
  <c r="F58" i="8" s="1"/>
  <c r="G30" i="6"/>
  <c r="H30" i="6" s="1"/>
  <c r="D31" i="6" s="1"/>
  <c r="F31" i="6" s="1"/>
  <c r="G58" i="8" l="1"/>
  <c r="H58" i="8" s="1"/>
  <c r="D59" i="8" s="1"/>
  <c r="F59" i="8" s="1"/>
  <c r="G31" i="6"/>
  <c r="H31" i="6" s="1"/>
  <c r="D32" i="6" s="1"/>
  <c r="F32" i="6" s="1"/>
  <c r="G59" i="8" l="1"/>
  <c r="H59" i="8" s="1"/>
  <c r="D60" i="8" s="1"/>
  <c r="F60" i="8" s="1"/>
  <c r="G32" i="6"/>
  <c r="H32" i="6" s="1"/>
  <c r="D33" i="6" s="1"/>
  <c r="F33" i="6" s="1"/>
  <c r="G60" i="8" l="1"/>
  <c r="H60" i="8" s="1"/>
  <c r="D61" i="8" s="1"/>
  <c r="F61" i="8" s="1"/>
  <c r="G33" i="6"/>
  <c r="H33" i="6" s="1"/>
  <c r="D34" i="6" s="1"/>
  <c r="F34" i="6" s="1"/>
  <c r="G61" i="8" l="1"/>
  <c r="H61" i="8" s="1"/>
  <c r="D62" i="8" s="1"/>
  <c r="F62" i="8" s="1"/>
  <c r="G34" i="6"/>
  <c r="H34" i="6" s="1"/>
  <c r="D35" i="6" s="1"/>
  <c r="F35" i="6" s="1"/>
  <c r="G62" i="8" l="1"/>
  <c r="H62" i="8" s="1"/>
  <c r="D63" i="8" s="1"/>
  <c r="F63" i="8" s="1"/>
  <c r="G35" i="6"/>
  <c r="H35" i="6" s="1"/>
  <c r="D36" i="6" s="1"/>
  <c r="F36" i="6" s="1"/>
  <c r="G63" i="8" l="1"/>
  <c r="H63" i="8" s="1"/>
  <c r="D64" i="8" s="1"/>
  <c r="F64" i="8" s="1"/>
  <c r="G36" i="6"/>
  <c r="H36" i="6" s="1"/>
  <c r="D37" i="6" s="1"/>
  <c r="F37" i="6" s="1"/>
  <c r="G64" i="8" l="1"/>
  <c r="H64" i="8" s="1"/>
  <c r="D65" i="8" s="1"/>
  <c r="F65" i="8" s="1"/>
  <c r="G37" i="6"/>
  <c r="H37" i="6" s="1"/>
  <c r="D38" i="6" s="1"/>
  <c r="F38" i="6" s="1"/>
  <c r="G65" i="8" l="1"/>
  <c r="H65" i="8" s="1"/>
  <c r="D66" i="8" s="1"/>
  <c r="F66" i="8" s="1"/>
  <c r="G38" i="6"/>
  <c r="H38" i="6" s="1"/>
  <c r="D39" i="6" s="1"/>
  <c r="F39" i="6" s="1"/>
  <c r="G66" i="8" l="1"/>
  <c r="H66" i="8" s="1"/>
  <c r="D67" i="8" s="1"/>
  <c r="F67" i="8" s="1"/>
  <c r="G39" i="6"/>
  <c r="H39" i="6" s="1"/>
  <c r="D40" i="6" s="1"/>
  <c r="F40" i="6" s="1"/>
  <c r="G67" i="8" l="1"/>
  <c r="H67" i="8" s="1"/>
  <c r="D68" i="8" s="1"/>
  <c r="F68" i="8" s="1"/>
  <c r="G40" i="6"/>
  <c r="H40" i="6" s="1"/>
  <c r="D41" i="6" s="1"/>
  <c r="F41" i="6" s="1"/>
  <c r="G68" i="8" l="1"/>
  <c r="H68" i="8" s="1"/>
  <c r="D69" i="8" s="1"/>
  <c r="F69" i="8" s="1"/>
  <c r="G41" i="6"/>
  <c r="H41" i="6" s="1"/>
  <c r="D42" i="6" s="1"/>
  <c r="F42" i="6" s="1"/>
  <c r="G69" i="8" l="1"/>
  <c r="H69" i="8" s="1"/>
  <c r="D70" i="8" s="1"/>
  <c r="F70" i="8" s="1"/>
  <c r="G42" i="6"/>
  <c r="H42" i="6" s="1"/>
  <c r="D43" i="6" s="1"/>
  <c r="F43" i="6" s="1"/>
  <c r="G70" i="8" l="1"/>
  <c r="H70" i="8" s="1"/>
  <c r="D71" i="8" s="1"/>
  <c r="F71" i="8" s="1"/>
  <c r="G43" i="6"/>
  <c r="H43" i="6" s="1"/>
  <c r="D44" i="6" s="1"/>
  <c r="F44" i="6" s="1"/>
  <c r="G71" i="8" l="1"/>
  <c r="H71" i="8" s="1"/>
  <c r="D72" i="8" s="1"/>
  <c r="F72" i="8" s="1"/>
  <c r="G44" i="6"/>
  <c r="H44" i="6" s="1"/>
  <c r="D45" i="6" s="1"/>
  <c r="F45" i="6" s="1"/>
  <c r="G72" i="8" l="1"/>
  <c r="H72" i="8" s="1"/>
  <c r="D73" i="8" s="1"/>
  <c r="F73" i="8" s="1"/>
  <c r="G45" i="6"/>
  <c r="H45" i="6" s="1"/>
  <c r="D46" i="6" s="1"/>
  <c r="F46" i="6" s="1"/>
  <c r="G73" i="8" l="1"/>
  <c r="H73" i="8" s="1"/>
  <c r="D74" i="8" s="1"/>
  <c r="F74" i="8" s="1"/>
  <c r="G46" i="6"/>
  <c r="H46" i="6" s="1"/>
  <c r="D47" i="6" s="1"/>
  <c r="F47" i="6" s="1"/>
  <c r="G74" i="8" l="1"/>
  <c r="H74" i="8" s="1"/>
  <c r="D75" i="8" s="1"/>
  <c r="F75" i="8" s="1"/>
  <c r="G47" i="6"/>
  <c r="H47" i="6" s="1"/>
  <c r="D48" i="6" s="1"/>
  <c r="F48" i="6" s="1"/>
  <c r="G75" i="8" l="1"/>
  <c r="H75" i="8" s="1"/>
  <c r="D76" i="8" s="1"/>
  <c r="F76" i="8" s="1"/>
  <c r="G48" i="6"/>
  <c r="H48" i="6" s="1"/>
  <c r="D49" i="6" s="1"/>
  <c r="F49" i="6" s="1"/>
  <c r="G76" i="8" l="1"/>
  <c r="H76" i="8" s="1"/>
  <c r="D77" i="8" s="1"/>
  <c r="F77" i="8" s="1"/>
  <c r="G49" i="6"/>
  <c r="G77" i="8" l="1"/>
  <c r="H77" i="8" s="1"/>
  <c r="D78" i="8" s="1"/>
  <c r="F78" i="8" s="1"/>
  <c r="H49" i="6"/>
  <c r="D50" i="6" s="1"/>
  <c r="F50" i="6" s="1"/>
  <c r="G78" i="8" l="1"/>
  <c r="H78" i="8" s="1"/>
  <c r="D79" i="8" s="1"/>
  <c r="F79" i="8" s="1"/>
  <c r="G50" i="6"/>
  <c r="H50" i="6" s="1"/>
  <c r="D51" i="6" s="1"/>
  <c r="F51" i="6" s="1"/>
  <c r="G79" i="8" l="1"/>
  <c r="H79" i="8" s="1"/>
  <c r="D80" i="8" s="1"/>
  <c r="F80" i="8" s="1"/>
  <c r="G51" i="6"/>
  <c r="H51" i="6" s="1"/>
  <c r="D52" i="6" s="1"/>
  <c r="F52" i="6" s="1"/>
  <c r="G80" i="8" l="1"/>
  <c r="H80" i="8" s="1"/>
  <c r="D81" i="8" s="1"/>
  <c r="F81" i="8" s="1"/>
  <c r="G52" i="6"/>
  <c r="H52" i="6" s="1"/>
  <c r="D53" i="6" s="1"/>
  <c r="F53" i="6" s="1"/>
  <c r="G81" i="8" l="1"/>
  <c r="H81" i="8" s="1"/>
  <c r="D82" i="8" s="1"/>
  <c r="F82" i="8" s="1"/>
  <c r="G53" i="6"/>
  <c r="H53" i="6" s="1"/>
  <c r="D54" i="6" s="1"/>
  <c r="F54" i="6" s="1"/>
  <c r="G82" i="8" l="1"/>
  <c r="H82" i="8" s="1"/>
  <c r="D83" i="8" s="1"/>
  <c r="F83" i="8" s="1"/>
  <c r="G54" i="6"/>
  <c r="H54" i="6" s="1"/>
  <c r="D55" i="6" s="1"/>
  <c r="F55" i="6" s="1"/>
  <c r="G83" i="8" l="1"/>
  <c r="H83" i="8" s="1"/>
  <c r="D84" i="8" s="1"/>
  <c r="F84" i="8" s="1"/>
  <c r="G55" i="6"/>
  <c r="G84" i="8" l="1"/>
  <c r="H84" i="8" s="1"/>
  <c r="D85" i="8" s="1"/>
  <c r="F85" i="8" s="1"/>
  <c r="H55" i="6"/>
  <c r="D56" i="6" s="1"/>
  <c r="F56" i="6" s="1"/>
  <c r="G85" i="8" l="1"/>
  <c r="H85" i="8" s="1"/>
  <c r="D86" i="8" s="1"/>
  <c r="F86" i="8" s="1"/>
  <c r="G56" i="6"/>
  <c r="H56" i="6" s="1"/>
  <c r="D57" i="6" s="1"/>
  <c r="F57" i="6" s="1"/>
  <c r="G86" i="8" l="1"/>
  <c r="H86" i="8" s="1"/>
  <c r="D87" i="8" s="1"/>
  <c r="F87" i="8" s="1"/>
  <c r="G57" i="6"/>
  <c r="H57" i="6" s="1"/>
  <c r="D58" i="6" s="1"/>
  <c r="F58" i="6" s="1"/>
  <c r="G87" i="8" l="1"/>
  <c r="H87" i="8" s="1"/>
  <c r="D88" i="8" s="1"/>
  <c r="F88" i="8" s="1"/>
  <c r="G58" i="6"/>
  <c r="H58" i="6" s="1"/>
  <c r="D59" i="6" s="1"/>
  <c r="F59" i="6" s="1"/>
  <c r="G88" i="8" l="1"/>
  <c r="H88" i="8" s="1"/>
  <c r="D89" i="8" s="1"/>
  <c r="F89" i="8" s="1"/>
  <c r="G59" i="6"/>
  <c r="H59" i="6" s="1"/>
  <c r="D60" i="6" s="1"/>
  <c r="F60" i="6" s="1"/>
  <c r="G89" i="8" l="1"/>
  <c r="H89" i="8" s="1"/>
  <c r="D90" i="8" s="1"/>
  <c r="F90" i="8" s="1"/>
  <c r="G60" i="6"/>
  <c r="H60" i="6" s="1"/>
  <c r="D61" i="6" s="1"/>
  <c r="F61" i="6" s="1"/>
  <c r="G90" i="8" l="1"/>
  <c r="H90" i="8" s="1"/>
  <c r="D91" i="8" s="1"/>
  <c r="F91" i="8" s="1"/>
  <c r="G61" i="6"/>
  <c r="H61" i="6" s="1"/>
  <c r="D62" i="6" s="1"/>
  <c r="F62" i="6" s="1"/>
  <c r="G91" i="8" l="1"/>
  <c r="H91" i="8" s="1"/>
  <c r="D92" i="8" s="1"/>
  <c r="F92" i="8" s="1"/>
  <c r="G62" i="6"/>
  <c r="H62" i="6" s="1"/>
  <c r="D63" i="6" s="1"/>
  <c r="F63" i="6" s="1"/>
  <c r="G92" i="8" l="1"/>
  <c r="H92" i="8" s="1"/>
  <c r="D93" i="8" s="1"/>
  <c r="F93" i="8" s="1"/>
  <c r="G63" i="6"/>
  <c r="H63" i="6" s="1"/>
  <c r="D64" i="6" s="1"/>
  <c r="F64" i="6" s="1"/>
  <c r="G93" i="8" l="1"/>
  <c r="H93" i="8" s="1"/>
  <c r="D94" i="8" s="1"/>
  <c r="F94" i="8" s="1"/>
  <c r="G64" i="6"/>
  <c r="H64" i="6" s="1"/>
  <c r="D65" i="6" s="1"/>
  <c r="F65" i="6" s="1"/>
  <c r="G94" i="8" l="1"/>
  <c r="H94" i="8" s="1"/>
  <c r="D95" i="8" s="1"/>
  <c r="F95" i="8" s="1"/>
  <c r="G65" i="6"/>
  <c r="H65" i="6" s="1"/>
  <c r="D66" i="6" s="1"/>
  <c r="F66" i="6" s="1"/>
  <c r="G95" i="8" l="1"/>
  <c r="H95" i="8" s="1"/>
  <c r="D96" i="8" s="1"/>
  <c r="F96" i="8" s="1"/>
  <c r="G66" i="6"/>
  <c r="H66" i="6" s="1"/>
  <c r="D67" i="6" s="1"/>
  <c r="F67" i="6" s="1"/>
  <c r="G96" i="8" l="1"/>
  <c r="H96" i="8" s="1"/>
  <c r="D97" i="8" s="1"/>
  <c r="F97" i="8" s="1"/>
  <c r="G67" i="6"/>
  <c r="H67" i="6" s="1"/>
  <c r="D68" i="6" s="1"/>
  <c r="F68" i="6" s="1"/>
  <c r="G97" i="8" l="1"/>
  <c r="H97" i="8" s="1"/>
  <c r="D98" i="8" s="1"/>
  <c r="F98" i="8" s="1"/>
  <c r="G68" i="6"/>
  <c r="H68" i="6" s="1"/>
  <c r="D69" i="6" s="1"/>
  <c r="F69" i="6" s="1"/>
  <c r="G98" i="8" l="1"/>
  <c r="H98" i="8" s="1"/>
  <c r="D99" i="8" s="1"/>
  <c r="F99" i="8" s="1"/>
  <c r="G69" i="6"/>
  <c r="H69" i="6" s="1"/>
  <c r="D70" i="6" s="1"/>
  <c r="F70" i="6" s="1"/>
  <c r="G99" i="8" l="1"/>
  <c r="H99" i="8" s="1"/>
  <c r="D100" i="8" s="1"/>
  <c r="F100" i="8" s="1"/>
  <c r="G70" i="6"/>
  <c r="H70" i="6" s="1"/>
  <c r="D71" i="6" s="1"/>
  <c r="F71" i="6" s="1"/>
  <c r="G100" i="8" l="1"/>
  <c r="H100" i="8" s="1"/>
  <c r="D101" i="8" s="1"/>
  <c r="F101" i="8" s="1"/>
  <c r="G71" i="6"/>
  <c r="H71" i="6" s="1"/>
  <c r="D72" i="6" s="1"/>
  <c r="F72" i="6" s="1"/>
  <c r="G101" i="8" l="1"/>
  <c r="H101" i="8" s="1"/>
  <c r="D102" i="8" s="1"/>
  <c r="F102" i="8" s="1"/>
  <c r="G72" i="6"/>
  <c r="H72" i="6" s="1"/>
  <c r="D73" i="6" s="1"/>
  <c r="F73" i="6" s="1"/>
  <c r="G102" i="8" l="1"/>
  <c r="H102" i="8" s="1"/>
  <c r="D103" i="8" s="1"/>
  <c r="F103" i="8" s="1"/>
  <c r="G73" i="6"/>
  <c r="H73" i="6" s="1"/>
  <c r="D74" i="6" s="1"/>
  <c r="F74" i="6" s="1"/>
  <c r="G103" i="8" l="1"/>
  <c r="H103" i="8" s="1"/>
  <c r="D104" i="8" s="1"/>
  <c r="F104" i="8" s="1"/>
  <c r="G74" i="6"/>
  <c r="H74" i="6" s="1"/>
  <c r="D75" i="6" s="1"/>
  <c r="F75" i="6" s="1"/>
  <c r="G104" i="8" l="1"/>
  <c r="H104" i="8" s="1"/>
  <c r="D105" i="8" s="1"/>
  <c r="F105" i="8" s="1"/>
  <c r="G75" i="6"/>
  <c r="H75" i="6" s="1"/>
  <c r="D76" i="6" s="1"/>
  <c r="F76" i="6" s="1"/>
  <c r="G105" i="8" l="1"/>
  <c r="H105" i="8" s="1"/>
  <c r="D106" i="8" s="1"/>
  <c r="F106" i="8" s="1"/>
  <c r="G76" i="6"/>
  <c r="H76" i="6" s="1"/>
  <c r="D77" i="6" s="1"/>
  <c r="F77" i="6" s="1"/>
  <c r="G106" i="8" l="1"/>
  <c r="H106" i="8" s="1"/>
  <c r="D107" i="8" s="1"/>
  <c r="F107" i="8" s="1"/>
  <c r="G77" i="6"/>
  <c r="H77" i="6" s="1"/>
  <c r="D78" i="6" s="1"/>
  <c r="F78" i="6" s="1"/>
  <c r="G107" i="8" l="1"/>
  <c r="H107" i="8" s="1"/>
  <c r="D108" i="8" s="1"/>
  <c r="F108" i="8" s="1"/>
  <c r="G78" i="6"/>
  <c r="H78" i="6" s="1"/>
  <c r="D79" i="6" s="1"/>
  <c r="F79" i="6" s="1"/>
  <c r="G108" i="8" l="1"/>
  <c r="H108" i="8" s="1"/>
  <c r="D109" i="8" s="1"/>
  <c r="F109" i="8" s="1"/>
  <c r="G79" i="6"/>
  <c r="H79" i="6" s="1"/>
  <c r="D80" i="6" s="1"/>
  <c r="F80" i="6" s="1"/>
  <c r="G109" i="8" l="1"/>
  <c r="H109" i="8" s="1"/>
  <c r="D110" i="8" s="1"/>
  <c r="F110" i="8" s="1"/>
  <c r="G80" i="6"/>
  <c r="H80" i="6" s="1"/>
  <c r="D81" i="6" s="1"/>
  <c r="F81" i="6" s="1"/>
  <c r="G110" i="8" l="1"/>
  <c r="H110" i="8" s="1"/>
  <c r="D111" i="8" s="1"/>
  <c r="F111" i="8" s="1"/>
  <c r="G81" i="6"/>
  <c r="H81" i="6" s="1"/>
  <c r="D82" i="6" s="1"/>
  <c r="F82" i="6" s="1"/>
  <c r="G111" i="8" l="1"/>
  <c r="H111" i="8" s="1"/>
  <c r="D112" i="8" s="1"/>
  <c r="F112" i="8" s="1"/>
  <c r="G82" i="6"/>
  <c r="H82" i="6" s="1"/>
  <c r="D83" i="6" s="1"/>
  <c r="F83" i="6" s="1"/>
  <c r="G112" i="8" l="1"/>
  <c r="H112" i="8" s="1"/>
  <c r="D113" i="8" s="1"/>
  <c r="F113" i="8" s="1"/>
  <c r="G83" i="6"/>
  <c r="H83" i="6" s="1"/>
  <c r="D84" i="6" s="1"/>
  <c r="F84" i="6" s="1"/>
  <c r="G113" i="8" l="1"/>
  <c r="H113" i="8" s="1"/>
  <c r="D114" i="8" s="1"/>
  <c r="F114" i="8" s="1"/>
  <c r="G84" i="6"/>
  <c r="H84" i="6" s="1"/>
  <c r="D85" i="6" s="1"/>
  <c r="F85" i="6" s="1"/>
  <c r="G114" i="8" l="1"/>
  <c r="H114" i="8" s="1"/>
  <c r="D115" i="8" s="1"/>
  <c r="F115" i="8" s="1"/>
  <c r="G85" i="6"/>
  <c r="H85" i="6" s="1"/>
  <c r="D86" i="6" s="1"/>
  <c r="F86" i="6" s="1"/>
  <c r="G115" i="8" l="1"/>
  <c r="H115" i="8" s="1"/>
  <c r="D116" i="8" s="1"/>
  <c r="F116" i="8" s="1"/>
  <c r="G86" i="6"/>
  <c r="H86" i="6" s="1"/>
  <c r="D87" i="6" s="1"/>
  <c r="F87" i="6" s="1"/>
  <c r="G116" i="8" l="1"/>
  <c r="H116" i="8" s="1"/>
  <c r="D117" i="8" s="1"/>
  <c r="F117" i="8" s="1"/>
  <c r="G87" i="6"/>
  <c r="H87" i="6" s="1"/>
  <c r="D88" i="6" s="1"/>
  <c r="F88" i="6" s="1"/>
  <c r="G117" i="8" l="1"/>
  <c r="H117" i="8" s="1"/>
  <c r="D118" i="8" s="1"/>
  <c r="F118" i="8" s="1"/>
  <c r="G88" i="6"/>
  <c r="H88" i="6" s="1"/>
  <c r="D89" i="6" s="1"/>
  <c r="F89" i="6" s="1"/>
  <c r="G118" i="8" l="1"/>
  <c r="H118" i="8" s="1"/>
  <c r="D119" i="8" s="1"/>
  <c r="F119" i="8" s="1"/>
  <c r="G89" i="6"/>
  <c r="H89" i="6" s="1"/>
  <c r="D90" i="6" s="1"/>
  <c r="F90" i="6" s="1"/>
  <c r="G119" i="8" l="1"/>
  <c r="H119" i="8" s="1"/>
  <c r="D120" i="8" s="1"/>
  <c r="F120" i="8" s="1"/>
  <c r="G90" i="6"/>
  <c r="H90" i="6" s="1"/>
  <c r="D91" i="6" s="1"/>
  <c r="F91" i="6" s="1"/>
  <c r="G120" i="8" l="1"/>
  <c r="H120" i="8" s="1"/>
  <c r="D121" i="8" s="1"/>
  <c r="F121" i="8" s="1"/>
  <c r="G91" i="6"/>
  <c r="H91" i="6" s="1"/>
  <c r="D92" i="6" s="1"/>
  <c r="F92" i="6" s="1"/>
  <c r="G121" i="8" l="1"/>
  <c r="H121" i="8" s="1"/>
  <c r="D122" i="8" s="1"/>
  <c r="F122" i="8" s="1"/>
  <c r="G92" i="6"/>
  <c r="H92" i="6" s="1"/>
  <c r="D93" i="6" s="1"/>
  <c r="F93" i="6" s="1"/>
  <c r="G122" i="8" l="1"/>
  <c r="H122" i="8" s="1"/>
  <c r="D123" i="8" s="1"/>
  <c r="F123" i="8" s="1"/>
  <c r="G93" i="6"/>
  <c r="H93" i="6" s="1"/>
  <c r="D94" i="6" s="1"/>
  <c r="F94" i="6" s="1"/>
  <c r="G123" i="8" l="1"/>
  <c r="H123" i="8" s="1"/>
  <c r="D124" i="8" s="1"/>
  <c r="F124" i="8" s="1"/>
  <c r="G94" i="6"/>
  <c r="H94" i="6" s="1"/>
  <c r="D95" i="6" s="1"/>
  <c r="F95" i="6" s="1"/>
  <c r="G124" i="8" l="1"/>
  <c r="H124" i="8" s="1"/>
  <c r="D125" i="8" s="1"/>
  <c r="F125" i="8" s="1"/>
  <c r="G95" i="6"/>
  <c r="H95" i="6" s="1"/>
  <c r="D96" i="6" s="1"/>
  <c r="F96" i="6" s="1"/>
  <c r="G125" i="8" l="1"/>
  <c r="H125" i="8" s="1"/>
  <c r="D126" i="8" s="1"/>
  <c r="F126" i="8" s="1"/>
  <c r="G96" i="6"/>
  <c r="H96" i="6" s="1"/>
  <c r="D97" i="6" s="1"/>
  <c r="F97" i="6" s="1"/>
  <c r="G126" i="8" l="1"/>
  <c r="H126" i="8" s="1"/>
  <c r="D127" i="8" s="1"/>
  <c r="F127" i="8" s="1"/>
  <c r="G97" i="6"/>
  <c r="H97" i="6" s="1"/>
  <c r="D98" i="6" s="1"/>
  <c r="F98" i="6" s="1"/>
  <c r="G127" i="8" l="1"/>
  <c r="H127" i="8" s="1"/>
  <c r="D128" i="8" s="1"/>
  <c r="F128" i="8" s="1"/>
  <c r="G98" i="6"/>
  <c r="H98" i="6" s="1"/>
  <c r="D99" i="6" s="1"/>
  <c r="F99" i="6" s="1"/>
  <c r="G128" i="8" l="1"/>
  <c r="H128" i="8" s="1"/>
  <c r="D129" i="8" s="1"/>
  <c r="F129" i="8" s="1"/>
  <c r="G99" i="6"/>
  <c r="H99" i="6" s="1"/>
  <c r="D100" i="6" s="1"/>
  <c r="F100" i="6" s="1"/>
  <c r="G129" i="8" l="1"/>
  <c r="H129" i="8" s="1"/>
  <c r="D130" i="8" s="1"/>
  <c r="F130" i="8" s="1"/>
  <c r="G100" i="6"/>
  <c r="H100" i="6" s="1"/>
  <c r="D101" i="6" s="1"/>
  <c r="F101" i="6" s="1"/>
  <c r="G130" i="8" l="1"/>
  <c r="H130" i="8" s="1"/>
  <c r="D131" i="8" s="1"/>
  <c r="F131" i="8" s="1"/>
  <c r="G101" i="6"/>
  <c r="H101" i="6" s="1"/>
  <c r="D102" i="6" s="1"/>
  <c r="F102" i="6" s="1"/>
  <c r="G131" i="8" l="1"/>
  <c r="H131" i="8" s="1"/>
  <c r="D132" i="8" s="1"/>
  <c r="F132" i="8" s="1"/>
  <c r="G102" i="6"/>
  <c r="H102" i="6" s="1"/>
  <c r="D103" i="6" s="1"/>
  <c r="F103" i="6" s="1"/>
  <c r="G132" i="8" l="1"/>
  <c r="H132" i="8" s="1"/>
  <c r="D133" i="8" s="1"/>
  <c r="F133" i="8" s="1"/>
  <c r="G103" i="6"/>
  <c r="H103" i="6" s="1"/>
  <c r="D104" i="6" s="1"/>
  <c r="F104" i="6" s="1"/>
  <c r="G133" i="8" l="1"/>
  <c r="H133" i="8" s="1"/>
  <c r="D134" i="8" s="1"/>
  <c r="F134" i="8" s="1"/>
  <c r="G104" i="6"/>
  <c r="H104" i="6" s="1"/>
  <c r="D105" i="6" s="1"/>
  <c r="F105" i="6" s="1"/>
  <c r="G134" i="8" l="1"/>
  <c r="H134" i="8" s="1"/>
  <c r="D135" i="8" s="1"/>
  <c r="F135" i="8" s="1"/>
  <c r="G105" i="6"/>
  <c r="H105" i="6" s="1"/>
  <c r="D106" i="6" s="1"/>
  <c r="F106" i="6" s="1"/>
  <c r="G135" i="8" l="1"/>
  <c r="H135" i="8" s="1"/>
  <c r="D136" i="8" s="1"/>
  <c r="F136" i="8" s="1"/>
  <c r="G106" i="6"/>
  <c r="H106" i="6" s="1"/>
  <c r="D107" i="6" s="1"/>
  <c r="F107" i="6" s="1"/>
  <c r="G136" i="8" l="1"/>
  <c r="H136" i="8" s="1"/>
  <c r="D137" i="8" s="1"/>
  <c r="F137" i="8" s="1"/>
  <c r="G107" i="6"/>
  <c r="H107" i="6" s="1"/>
  <c r="D108" i="6" s="1"/>
  <c r="F108" i="6" s="1"/>
  <c r="G137" i="8" l="1"/>
  <c r="H137" i="8" s="1"/>
  <c r="D138" i="8" s="1"/>
  <c r="F138" i="8" s="1"/>
  <c r="G108" i="6"/>
  <c r="H108" i="6" s="1"/>
  <c r="D109" i="6" s="1"/>
  <c r="F109" i="6" s="1"/>
  <c r="G138" i="8" l="1"/>
  <c r="H138" i="8" s="1"/>
  <c r="D139" i="8" s="1"/>
  <c r="F139" i="8" s="1"/>
  <c r="G109" i="6"/>
  <c r="H109" i="6" s="1"/>
  <c r="D110" i="6" s="1"/>
  <c r="F110" i="6" s="1"/>
  <c r="G139" i="8" l="1"/>
  <c r="H139" i="8" s="1"/>
  <c r="D140" i="8" s="1"/>
  <c r="F140" i="8" s="1"/>
  <c r="G110" i="6"/>
  <c r="H110" i="6" s="1"/>
  <c r="D111" i="6" s="1"/>
  <c r="F111" i="6" s="1"/>
  <c r="G140" i="8" l="1"/>
  <c r="H140" i="8" s="1"/>
  <c r="D141" i="8" s="1"/>
  <c r="F141" i="8" s="1"/>
  <c r="G111" i="6"/>
  <c r="H111" i="6" s="1"/>
  <c r="D112" i="6" s="1"/>
  <c r="F112" i="6" s="1"/>
  <c r="G141" i="8" l="1"/>
  <c r="H141" i="8" s="1"/>
  <c r="D142" i="8" s="1"/>
  <c r="F142" i="8" s="1"/>
  <c r="G112" i="6"/>
  <c r="H112" i="6" s="1"/>
  <c r="D113" i="6" s="1"/>
  <c r="F113" i="6" s="1"/>
  <c r="G142" i="8" l="1"/>
  <c r="H142" i="8" s="1"/>
  <c r="D143" i="8" s="1"/>
  <c r="F143" i="8" s="1"/>
  <c r="G113" i="6"/>
  <c r="H113" i="6" s="1"/>
  <c r="D114" i="6" s="1"/>
  <c r="F114" i="6" s="1"/>
  <c r="G143" i="8" l="1"/>
  <c r="H143" i="8" s="1"/>
  <c r="D144" i="8" s="1"/>
  <c r="F144" i="8" s="1"/>
  <c r="G114" i="6"/>
  <c r="H114" i="6" s="1"/>
  <c r="D115" i="6" s="1"/>
  <c r="F115" i="6" s="1"/>
  <c r="G144" i="8" l="1"/>
  <c r="H144" i="8" s="1"/>
  <c r="D145" i="8" s="1"/>
  <c r="F145" i="8" s="1"/>
  <c r="G115" i="6"/>
  <c r="H115" i="6" s="1"/>
  <c r="D116" i="6" s="1"/>
  <c r="F116" i="6" s="1"/>
  <c r="G145" i="8" l="1"/>
  <c r="H145" i="8" s="1"/>
  <c r="D146" i="8" s="1"/>
  <c r="F146" i="8" s="1"/>
  <c r="G116" i="6"/>
  <c r="H116" i="6" s="1"/>
  <c r="D117" i="6" s="1"/>
  <c r="F117" i="6" s="1"/>
  <c r="G146" i="8" l="1"/>
  <c r="H146" i="8" s="1"/>
  <c r="D147" i="8" s="1"/>
  <c r="F147" i="8" s="1"/>
  <c r="G117" i="6"/>
  <c r="H117" i="6" s="1"/>
  <c r="D118" i="6" s="1"/>
  <c r="F118" i="6" s="1"/>
  <c r="G147" i="8" l="1"/>
  <c r="H147" i="8" s="1"/>
  <c r="D148" i="8" s="1"/>
  <c r="F148" i="8" s="1"/>
  <c r="G118" i="6"/>
  <c r="H118" i="6" s="1"/>
  <c r="D119" i="6" s="1"/>
  <c r="F119" i="6" s="1"/>
  <c r="G148" i="8" l="1"/>
  <c r="H148" i="8" s="1"/>
  <c r="D149" i="8" s="1"/>
  <c r="F149" i="8" s="1"/>
  <c r="G119" i="6"/>
  <c r="H119" i="6" s="1"/>
  <c r="D120" i="6" s="1"/>
  <c r="F120" i="6" s="1"/>
  <c r="G149" i="8" l="1"/>
  <c r="H149" i="8" s="1"/>
  <c r="D150" i="8" s="1"/>
  <c r="F150" i="8" s="1"/>
  <c r="G120" i="6"/>
  <c r="H120" i="6" s="1"/>
  <c r="D121" i="6" s="1"/>
  <c r="F121" i="6" s="1"/>
  <c r="G150" i="8" l="1"/>
  <c r="H150" i="8" s="1"/>
  <c r="D151" i="8" s="1"/>
  <c r="F151" i="8" s="1"/>
  <c r="G121" i="6"/>
  <c r="H121" i="6" s="1"/>
  <c r="D122" i="6" s="1"/>
  <c r="F122" i="6" s="1"/>
  <c r="G151" i="8" l="1"/>
  <c r="H151" i="8" s="1"/>
  <c r="D152" i="8" s="1"/>
  <c r="F152" i="8" s="1"/>
  <c r="G122" i="6"/>
  <c r="H122" i="6" s="1"/>
  <c r="D123" i="6" s="1"/>
  <c r="F123" i="6" s="1"/>
  <c r="G152" i="8" l="1"/>
  <c r="H152" i="8" s="1"/>
  <c r="D153" i="8" s="1"/>
  <c r="F153" i="8" s="1"/>
  <c r="G123" i="6"/>
  <c r="H123" i="6" s="1"/>
  <c r="D124" i="6" s="1"/>
  <c r="F124" i="6" s="1"/>
  <c r="G153" i="8" l="1"/>
  <c r="H153" i="8" s="1"/>
  <c r="D154" i="8" s="1"/>
  <c r="F154" i="8" s="1"/>
  <c r="G124" i="6"/>
  <c r="H124" i="6" s="1"/>
  <c r="D125" i="6" s="1"/>
  <c r="F125" i="6" s="1"/>
  <c r="G154" i="8" l="1"/>
  <c r="H154" i="8" s="1"/>
  <c r="D155" i="8" s="1"/>
  <c r="F155" i="8" s="1"/>
  <c r="G125" i="6"/>
  <c r="H125" i="6" s="1"/>
  <c r="D126" i="6" s="1"/>
  <c r="F126" i="6" s="1"/>
  <c r="G155" i="8" l="1"/>
  <c r="H155" i="8" s="1"/>
  <c r="D156" i="8" s="1"/>
  <c r="F156" i="8" s="1"/>
  <c r="G126" i="6"/>
  <c r="H126" i="6" s="1"/>
  <c r="D127" i="6" s="1"/>
  <c r="F127" i="6" s="1"/>
  <c r="G156" i="8" l="1"/>
  <c r="H156" i="8" s="1"/>
  <c r="D157" i="8" s="1"/>
  <c r="F157" i="8" s="1"/>
  <c r="G127" i="6"/>
  <c r="H127" i="6" s="1"/>
  <c r="D128" i="6" s="1"/>
  <c r="F128" i="6" s="1"/>
  <c r="G157" i="8" l="1"/>
  <c r="H157" i="8" s="1"/>
  <c r="D158" i="8" s="1"/>
  <c r="F158" i="8" s="1"/>
  <c r="G128" i="6"/>
  <c r="H128" i="6" s="1"/>
  <c r="D129" i="6" s="1"/>
  <c r="F129" i="6" s="1"/>
  <c r="G158" i="8" l="1"/>
  <c r="H158" i="8" s="1"/>
  <c r="D159" i="8" s="1"/>
  <c r="F159" i="8" s="1"/>
  <c r="G129" i="6"/>
  <c r="H129" i="6" s="1"/>
  <c r="D130" i="6" s="1"/>
  <c r="F130" i="6" s="1"/>
  <c r="G159" i="8" l="1"/>
  <c r="H159" i="8" s="1"/>
  <c r="D160" i="8" s="1"/>
  <c r="F160" i="8" s="1"/>
  <c r="G130" i="6"/>
  <c r="H130" i="6" s="1"/>
  <c r="D131" i="6" s="1"/>
  <c r="F131" i="6" s="1"/>
  <c r="G160" i="8" l="1"/>
  <c r="H160" i="8" s="1"/>
  <c r="D161" i="8" s="1"/>
  <c r="F161" i="8" s="1"/>
  <c r="G131" i="6"/>
  <c r="H131" i="6" s="1"/>
  <c r="D132" i="6" s="1"/>
  <c r="F132" i="6" s="1"/>
  <c r="G161" i="8" l="1"/>
  <c r="H161" i="8" s="1"/>
  <c r="D162" i="8" s="1"/>
  <c r="F162" i="8" s="1"/>
  <c r="G132" i="6"/>
  <c r="H132" i="6" s="1"/>
  <c r="D133" i="6" s="1"/>
  <c r="F133" i="6" s="1"/>
  <c r="G162" i="8" l="1"/>
  <c r="H162" i="8" s="1"/>
  <c r="D163" i="8" s="1"/>
  <c r="F163" i="8" s="1"/>
  <c r="G133" i="6"/>
  <c r="H133" i="6" s="1"/>
  <c r="D134" i="6" s="1"/>
  <c r="F134" i="6" s="1"/>
  <c r="G163" i="8" l="1"/>
  <c r="H163" i="8" s="1"/>
  <c r="D164" i="8" s="1"/>
  <c r="F164" i="8" s="1"/>
  <c r="G134" i="6"/>
  <c r="H134" i="6" s="1"/>
  <c r="D135" i="6" s="1"/>
  <c r="F135" i="6" s="1"/>
  <c r="G164" i="8" l="1"/>
  <c r="H164" i="8" s="1"/>
  <c r="D165" i="8" s="1"/>
  <c r="F165" i="8" s="1"/>
  <c r="G135" i="6"/>
  <c r="H135" i="6" s="1"/>
  <c r="D136" i="6" s="1"/>
  <c r="F136" i="6" s="1"/>
  <c r="G165" i="8" l="1"/>
  <c r="H165" i="8" s="1"/>
  <c r="D166" i="8" s="1"/>
  <c r="F166" i="8" s="1"/>
  <c r="G136" i="6"/>
  <c r="H136" i="6" s="1"/>
  <c r="D137" i="6" s="1"/>
  <c r="F137" i="6" s="1"/>
  <c r="G166" i="8" l="1"/>
  <c r="H166" i="8" s="1"/>
  <c r="D167" i="8" s="1"/>
  <c r="F167" i="8" s="1"/>
  <c r="G137" i="6"/>
  <c r="H137" i="6" s="1"/>
  <c r="D138" i="6" s="1"/>
  <c r="F138" i="6" s="1"/>
  <c r="G167" i="8" l="1"/>
  <c r="H167" i="8" s="1"/>
  <c r="D168" i="8" s="1"/>
  <c r="F168" i="8" s="1"/>
  <c r="G138" i="6"/>
  <c r="H138" i="6" s="1"/>
  <c r="D139" i="6" s="1"/>
  <c r="F139" i="6" s="1"/>
  <c r="G168" i="8" l="1"/>
  <c r="H168" i="8" s="1"/>
  <c r="D169" i="8" s="1"/>
  <c r="F169" i="8" s="1"/>
  <c r="G139" i="6"/>
  <c r="H139" i="6" s="1"/>
  <c r="D140" i="6" s="1"/>
  <c r="F140" i="6" s="1"/>
  <c r="G169" i="8" l="1"/>
  <c r="H169" i="8" s="1"/>
  <c r="D170" i="8" s="1"/>
  <c r="F170" i="8" s="1"/>
  <c r="G140" i="6"/>
  <c r="H140" i="6" s="1"/>
  <c r="D141" i="6" s="1"/>
  <c r="F141" i="6" s="1"/>
  <c r="G170" i="8" l="1"/>
  <c r="H170" i="8" s="1"/>
  <c r="D171" i="8" s="1"/>
  <c r="F171" i="8" s="1"/>
  <c r="G141" i="6"/>
  <c r="H141" i="6" s="1"/>
  <c r="D142" i="6" s="1"/>
  <c r="F142" i="6" s="1"/>
  <c r="G171" i="8" l="1"/>
  <c r="H171" i="8" s="1"/>
  <c r="D172" i="8" s="1"/>
  <c r="F172" i="8" s="1"/>
  <c r="G142" i="6"/>
  <c r="H142" i="6" s="1"/>
  <c r="D143" i="6" s="1"/>
  <c r="F143" i="6" s="1"/>
  <c r="G172" i="8" l="1"/>
  <c r="H172" i="8" s="1"/>
  <c r="D173" i="8" s="1"/>
  <c r="F173" i="8" s="1"/>
  <c r="G143" i="6"/>
  <c r="H143" i="6" s="1"/>
  <c r="D144" i="6" s="1"/>
  <c r="F144" i="6" s="1"/>
  <c r="G173" i="8" l="1"/>
  <c r="H173" i="8" s="1"/>
  <c r="D174" i="8" s="1"/>
  <c r="F174" i="8" s="1"/>
  <c r="G144" i="6"/>
  <c r="H144" i="6" s="1"/>
  <c r="D145" i="6" s="1"/>
  <c r="F145" i="6" s="1"/>
  <c r="G174" i="8" l="1"/>
  <c r="H174" i="8" s="1"/>
  <c r="D175" i="8" s="1"/>
  <c r="F175" i="8" s="1"/>
  <c r="G145" i="6"/>
  <c r="H145" i="6" s="1"/>
  <c r="D146" i="6" s="1"/>
  <c r="F146" i="6" s="1"/>
  <c r="G175" i="8" l="1"/>
  <c r="H175" i="8" s="1"/>
  <c r="D176" i="8" s="1"/>
  <c r="F176" i="8" s="1"/>
  <c r="G146" i="6"/>
  <c r="H146" i="6" s="1"/>
  <c r="D147" i="6" s="1"/>
  <c r="F147" i="6" s="1"/>
  <c r="G176" i="8" l="1"/>
  <c r="H176" i="8" s="1"/>
  <c r="D177" i="8" s="1"/>
  <c r="F177" i="8" s="1"/>
  <c r="G147" i="6"/>
  <c r="H147" i="6" s="1"/>
  <c r="D148" i="6" s="1"/>
  <c r="F148" i="6" s="1"/>
  <c r="G177" i="8" l="1"/>
  <c r="H177" i="8" s="1"/>
  <c r="D178" i="8" s="1"/>
  <c r="F178" i="8" s="1"/>
  <c r="G148" i="6"/>
  <c r="H148" i="6" s="1"/>
  <c r="D149" i="6" s="1"/>
  <c r="F149" i="6" s="1"/>
  <c r="G178" i="8" l="1"/>
  <c r="H178" i="8" s="1"/>
  <c r="D179" i="8" s="1"/>
  <c r="F179" i="8" s="1"/>
  <c r="G149" i="6"/>
  <c r="H149" i="6" s="1"/>
  <c r="D150" i="6" s="1"/>
  <c r="F150" i="6" s="1"/>
  <c r="G179" i="8" l="1"/>
  <c r="H179" i="8" s="1"/>
  <c r="D180" i="8" s="1"/>
  <c r="F180" i="8" s="1"/>
  <c r="G150" i="6"/>
  <c r="H150" i="6" s="1"/>
  <c r="D151" i="6" s="1"/>
  <c r="F151" i="6" s="1"/>
  <c r="G180" i="8" l="1"/>
  <c r="H180" i="8" s="1"/>
  <c r="D181" i="8" s="1"/>
  <c r="F181" i="8" s="1"/>
  <c r="G151" i="6"/>
  <c r="H151" i="6" s="1"/>
  <c r="D152" i="6" s="1"/>
  <c r="F152" i="6" s="1"/>
  <c r="G181" i="8" l="1"/>
  <c r="H181" i="8" s="1"/>
  <c r="D182" i="8" s="1"/>
  <c r="F182" i="8" s="1"/>
  <c r="G152" i="6"/>
  <c r="H152" i="6" s="1"/>
  <c r="D153" i="6" s="1"/>
  <c r="F153" i="6" s="1"/>
  <c r="G182" i="8" l="1"/>
  <c r="H182" i="8" s="1"/>
  <c r="D183" i="8" s="1"/>
  <c r="F183" i="8" s="1"/>
  <c r="G153" i="6"/>
  <c r="H153" i="6" s="1"/>
  <c r="D154" i="6" s="1"/>
  <c r="F154" i="6" s="1"/>
  <c r="G183" i="8" l="1"/>
  <c r="H183" i="8" s="1"/>
  <c r="D184" i="8" s="1"/>
  <c r="F184" i="8" s="1"/>
  <c r="G154" i="6"/>
  <c r="H154" i="6" s="1"/>
  <c r="D155" i="6" s="1"/>
  <c r="F155" i="6" s="1"/>
  <c r="G184" i="8" l="1"/>
  <c r="H184" i="8" s="1"/>
  <c r="D185" i="8" s="1"/>
  <c r="F185" i="8" s="1"/>
  <c r="G155" i="6"/>
  <c r="H155" i="6" s="1"/>
  <c r="D156" i="6" s="1"/>
  <c r="F156" i="6" s="1"/>
  <c r="G185" i="8" l="1"/>
  <c r="H185" i="8" s="1"/>
  <c r="D186" i="8" s="1"/>
  <c r="F186" i="8" s="1"/>
  <c r="G156" i="6"/>
  <c r="H156" i="6" s="1"/>
  <c r="D157" i="6" s="1"/>
  <c r="F157" i="6" s="1"/>
  <c r="G186" i="8" l="1"/>
  <c r="H186" i="8" s="1"/>
  <c r="D187" i="8" s="1"/>
  <c r="F187" i="8" s="1"/>
  <c r="G157" i="6"/>
  <c r="H157" i="6" s="1"/>
  <c r="D158" i="6" s="1"/>
  <c r="F158" i="6" s="1"/>
  <c r="G187" i="8" l="1"/>
  <c r="H187" i="8" s="1"/>
  <c r="D188" i="8" s="1"/>
  <c r="F188" i="8" s="1"/>
  <c r="G158" i="6"/>
  <c r="H158" i="6" s="1"/>
  <c r="D159" i="6" s="1"/>
  <c r="F159" i="6" s="1"/>
  <c r="G188" i="8" l="1"/>
  <c r="H188" i="8" s="1"/>
  <c r="D189" i="8" s="1"/>
  <c r="F189" i="8" s="1"/>
  <c r="G159" i="6"/>
  <c r="H159" i="6" s="1"/>
  <c r="D160" i="6" s="1"/>
  <c r="F160" i="6" s="1"/>
  <c r="G189" i="8" l="1"/>
  <c r="H189" i="8" s="1"/>
  <c r="D190" i="8" s="1"/>
  <c r="F190" i="8" s="1"/>
  <c r="G160" i="6"/>
  <c r="H160" i="6" s="1"/>
  <c r="D161" i="6" s="1"/>
  <c r="F161" i="6" s="1"/>
  <c r="G190" i="8" l="1"/>
  <c r="H190" i="8" s="1"/>
  <c r="D191" i="8" s="1"/>
  <c r="F191" i="8" s="1"/>
  <c r="G161" i="6"/>
  <c r="H161" i="6" s="1"/>
  <c r="D162" i="6" s="1"/>
  <c r="F162" i="6" s="1"/>
  <c r="G191" i="8" l="1"/>
  <c r="H191" i="8" s="1"/>
  <c r="D192" i="8" s="1"/>
  <c r="F192" i="8" s="1"/>
  <c r="G162" i="6"/>
  <c r="H162" i="6" s="1"/>
  <c r="D163" i="6" s="1"/>
  <c r="F163" i="6" s="1"/>
  <c r="G192" i="8" l="1"/>
  <c r="H192" i="8" s="1"/>
  <c r="D193" i="8" s="1"/>
  <c r="F193" i="8" s="1"/>
  <c r="G163" i="6"/>
  <c r="H163" i="6" s="1"/>
  <c r="D164" i="6" s="1"/>
  <c r="F164" i="6" s="1"/>
  <c r="G193" i="8" l="1"/>
  <c r="H193" i="8" s="1"/>
  <c r="D194" i="8" s="1"/>
  <c r="D195" i="8" s="1"/>
  <c r="G164" i="6"/>
  <c r="H164" i="6" s="1"/>
  <c r="D165" i="6" s="1"/>
  <c r="F165" i="6" s="1"/>
  <c r="F194" i="8" l="1"/>
  <c r="G194" i="8" s="1"/>
  <c r="H194" i="8" s="1"/>
  <c r="G165" i="6"/>
  <c r="H165" i="6" s="1"/>
  <c r="D166" i="6" s="1"/>
  <c r="F166" i="6" s="1"/>
  <c r="G166" i="6" l="1"/>
  <c r="H166" i="6" s="1"/>
  <c r="D167" i="6" s="1"/>
  <c r="F167" i="6" s="1"/>
  <c r="G167" i="6" l="1"/>
  <c r="H167" i="6" s="1"/>
  <c r="D168" i="6" s="1"/>
  <c r="F168" i="6" s="1"/>
  <c r="G168" i="6" l="1"/>
  <c r="H168" i="6" s="1"/>
  <c r="D169" i="6" s="1"/>
  <c r="F169" i="6" s="1"/>
  <c r="G169" i="6" l="1"/>
  <c r="H169" i="6" s="1"/>
  <c r="D170" i="6" s="1"/>
  <c r="F170" i="6" s="1"/>
  <c r="G170" i="6" l="1"/>
  <c r="H170" i="6" s="1"/>
  <c r="D171" i="6" s="1"/>
  <c r="F171" i="6" s="1"/>
  <c r="G171" i="6" l="1"/>
  <c r="H171" i="6" s="1"/>
  <c r="D172" i="6" s="1"/>
  <c r="F172" i="6" s="1"/>
  <c r="G172" i="6" l="1"/>
  <c r="H172" i="6" s="1"/>
  <c r="D173" i="6" s="1"/>
  <c r="F173" i="6" s="1"/>
  <c r="G173" i="6" l="1"/>
  <c r="H173" i="6" s="1"/>
  <c r="D174" i="6" s="1"/>
  <c r="F174" i="6" s="1"/>
  <c r="G174" i="6" l="1"/>
  <c r="H174" i="6" s="1"/>
  <c r="D175" i="6" s="1"/>
  <c r="F175" i="6" s="1"/>
  <c r="G175" i="6" l="1"/>
  <c r="H175" i="6" s="1"/>
  <c r="D176" i="6" s="1"/>
  <c r="F176" i="6" s="1"/>
  <c r="G176" i="6" l="1"/>
  <c r="H176" i="6" s="1"/>
  <c r="D177" i="6" s="1"/>
  <c r="F177" i="6" s="1"/>
  <c r="G177" i="6" l="1"/>
  <c r="H177" i="6" s="1"/>
  <c r="D178" i="6" s="1"/>
  <c r="F178" i="6" s="1"/>
  <c r="G178" i="6" l="1"/>
  <c r="H178" i="6" s="1"/>
  <c r="D179" i="6" s="1"/>
  <c r="F179" i="6" s="1"/>
  <c r="G179" i="6" l="1"/>
  <c r="H179" i="6" s="1"/>
  <c r="D180" i="6" s="1"/>
  <c r="F180" i="6" s="1"/>
  <c r="G180" i="6" l="1"/>
  <c r="H180" i="6" s="1"/>
  <c r="D181" i="6" s="1"/>
  <c r="F181" i="6" s="1"/>
  <c r="G181" i="6" l="1"/>
  <c r="H181" i="6" s="1"/>
  <c r="D182" i="6" s="1"/>
  <c r="F182" i="6" s="1"/>
  <c r="G182" i="6" l="1"/>
  <c r="H182" i="6" s="1"/>
  <c r="D183" i="6" s="1"/>
  <c r="F183" i="6" s="1"/>
  <c r="G183" i="6" l="1"/>
  <c r="H183" i="6" s="1"/>
  <c r="D184" i="6" s="1"/>
  <c r="F184" i="6" s="1"/>
  <c r="G184" i="6" l="1"/>
  <c r="H184" i="6" s="1"/>
  <c r="D185" i="6" s="1"/>
  <c r="F185" i="6" s="1"/>
  <c r="G185" i="6" l="1"/>
  <c r="H185" i="6" s="1"/>
  <c r="D186" i="6" s="1"/>
  <c r="F186" i="6" s="1"/>
  <c r="G186" i="6" l="1"/>
  <c r="H186" i="6" s="1"/>
  <c r="D187" i="6" s="1"/>
  <c r="F187" i="6" s="1"/>
  <c r="G187" i="6" l="1"/>
  <c r="H187" i="6" s="1"/>
  <c r="D188" i="6" s="1"/>
  <c r="F188" i="6" s="1"/>
  <c r="G188" i="6" l="1"/>
  <c r="H188" i="6" s="1"/>
  <c r="D189" i="6" s="1"/>
  <c r="F189" i="6" s="1"/>
  <c r="G189" i="6" l="1"/>
  <c r="H189" i="6" s="1"/>
  <c r="D190" i="6" s="1"/>
  <c r="F190" i="6" s="1"/>
  <c r="G190" i="6" l="1"/>
  <c r="H190" i="6" s="1"/>
  <c r="D191" i="6" s="1"/>
  <c r="F191" i="6" s="1"/>
  <c r="G191" i="6" l="1"/>
  <c r="H191" i="6" s="1"/>
  <c r="D192" i="6" s="1"/>
  <c r="F192" i="6" s="1"/>
  <c r="G192" i="6" l="1"/>
  <c r="H192" i="6" s="1"/>
  <c r="D193" i="6" s="1"/>
  <c r="F193" i="6" s="1"/>
  <c r="G193" i="6" l="1"/>
  <c r="H193" i="6" s="1"/>
  <c r="D194" i="6" s="1"/>
  <c r="F194" i="6" l="1"/>
  <c r="D195" i="6"/>
  <c r="O15" i="7" s="1"/>
  <c r="G194" i="6"/>
  <c r="H194" i="6" s="1"/>
  <c r="D4" i="6" l="1"/>
  <c r="J8" i="7" s="1"/>
  <c r="J12" i="7" s="1"/>
  <c r="J15" i="7" s="1"/>
</calcChain>
</file>

<file path=xl/sharedStrings.xml><?xml version="1.0" encoding="utf-8"?>
<sst xmlns="http://schemas.openxmlformats.org/spreadsheetml/2006/main" count="79" uniqueCount="47">
  <si>
    <t>Monthly</t>
  </si>
  <si>
    <t>Monthly Payment</t>
  </si>
  <si>
    <t>Month</t>
  </si>
  <si>
    <t>Additions</t>
  </si>
  <si>
    <t>Levelized Payment</t>
  </si>
  <si>
    <t>ADIT Balance</t>
  </si>
  <si>
    <t>Line</t>
  </si>
  <si>
    <t>Carrying Charges</t>
  </si>
  <si>
    <t>Month End Reg Asset Balance</t>
  </si>
  <si>
    <t>Starting January 2036</t>
  </si>
  <si>
    <t>12/31/2035 Remaining NBV and Decommissioning Costs</t>
  </si>
  <si>
    <t>Computation of Revenue Requirement Reduction Due to Securitization at 3.00%</t>
  </si>
  <si>
    <t>Levelized Annual Revenue Requirement With Securitization at 3.00%</t>
  </si>
  <si>
    <t>Levelized Annual Revenue Requirement Reduction Due to Securitization</t>
  </si>
  <si>
    <t>Grossed-Up WACC - As Filed</t>
  </si>
  <si>
    <t>KU - Estimated NBV Plus Decommissioning at 12/31/2035 (Retail Juris at 93.75%)</t>
  </si>
  <si>
    <t>LG&amp;E - Estimated NBV Plus Decommissioning at 12/31/2035 (100% Retail Juris)</t>
  </si>
  <si>
    <t xml:space="preserve">   Total</t>
  </si>
  <si>
    <t>Length of Recovery in Years</t>
  </si>
  <si>
    <t>Effective Tax Rate - As Filed</t>
  </si>
  <si>
    <t>Retail Annual Revenue Requirement</t>
  </si>
  <si>
    <t>Totals January 2036  - December 2050</t>
  </si>
  <si>
    <t>Securitized Interest Rate</t>
  </si>
  <si>
    <t>Based on Recovery of $3.873 Billion</t>
  </si>
  <si>
    <t>check</t>
  </si>
  <si>
    <t>Levelized Annual Revenue Requirement vs Securitization Over 15 Years</t>
  </si>
  <si>
    <t>Balance of Components Subject to Return</t>
  </si>
  <si>
    <t>Revenue Requirement Reduction Over Entire 15 Years With Securitization</t>
  </si>
  <si>
    <t>Levelized Annual Revenue Requirement Based on KU Grossed Up Requested WACC of 9.02%</t>
  </si>
  <si>
    <t>Levelized</t>
  </si>
  <si>
    <t xml:space="preserve">Annual </t>
  </si>
  <si>
    <t>Revenue</t>
  </si>
  <si>
    <t>Requirement</t>
  </si>
  <si>
    <t xml:space="preserve">Grossed-Up </t>
  </si>
  <si>
    <t>WACC</t>
  </si>
  <si>
    <t>Year of</t>
  </si>
  <si>
    <t>Recovery</t>
  </si>
  <si>
    <t>With</t>
  </si>
  <si>
    <t>Securitzation</t>
  </si>
  <si>
    <t>at 3.0%</t>
  </si>
  <si>
    <t>Debt Rate</t>
  </si>
  <si>
    <t>Revenue Requirement Reduction Due to Securitization at 3.00%</t>
  </si>
  <si>
    <t>Total</t>
  </si>
  <si>
    <t>Savings</t>
  </si>
  <si>
    <t>Due</t>
  </si>
  <si>
    <t>to</t>
  </si>
  <si>
    <t>Securitization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</si>
</sst>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* #,##0.0_);_(* \(#,##0.0\);&quot;&quot;;_(@_)"/>
    <numFmt numFmtId="167" formatCode="[Blue]#,##0,_);[Red]\(#,##0,\)"/>
    <numFmt numFmtId="168" formatCode="[$-409]mmmm\-yy;@"/>
    <numFmt numFmtId="169" formatCode="_(&quot;$&quot;* #,##0_);_(&quot;$&quot;* \(#,##0\);_(&quot;$&quot;* &quot;-&quot;??_);_(@_)"/>
  </numFmts>
  <fonts count="7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sz val="10"/>
      <name val="Arial"/>
      <family val="2"/>
    </font>
    <font>
      <b/>
      <sz val="10"/>
      <name val="Arial Unicode MS"/>
      <family val="2"/>
    </font>
    <font>
      <sz val="10"/>
      <name val="MS Sans Serif"/>
      <family val="2"/>
    </font>
    <font>
      <sz val="10"/>
      <name val="Arial Unicode MS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theme="1"/>
      <name val="Arial"/>
      <family val="2"/>
    </font>
    <font>
      <sz val="12"/>
      <name val="Arial MT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24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9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7" fillId="2" borderId="1" applyNumberFormat="0" applyAlignment="0" applyProtection="0"/>
    <xf numFmtId="0" fontId="18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20" fillId="26" borderId="2" applyNumberFormat="0" applyAlignment="0" applyProtection="0"/>
    <xf numFmtId="0" fontId="19" fillId="26" borderId="2" applyNumberFormat="0" applyAlignment="0" applyProtection="0"/>
    <xf numFmtId="0" fontId="18" fillId="26" borderId="2" applyNumberFormat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8" applyNumberFormat="0" applyFill="0" applyAlignment="0" applyProtection="0"/>
    <xf numFmtId="0" fontId="45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9" borderId="1" applyNumberFormat="0" applyAlignment="0" applyProtection="0"/>
    <xf numFmtId="0" fontId="47" fillId="9" borderId="1" applyNumberFormat="0" applyAlignment="0" applyProtection="0"/>
    <xf numFmtId="0" fontId="47" fillId="9" borderId="1" applyNumberFormat="0" applyAlignment="0" applyProtection="0"/>
    <xf numFmtId="0" fontId="47" fillId="9" borderId="1" applyNumberFormat="0" applyAlignment="0" applyProtection="0"/>
    <xf numFmtId="0" fontId="48" fillId="9" borderId="1" applyNumberFormat="0" applyAlignment="0" applyProtection="0"/>
    <xf numFmtId="41" fontId="49" fillId="0" borderId="0">
      <alignment horizontal="left"/>
    </xf>
    <xf numFmtId="0" fontId="50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9" applyNumberFormat="0" applyFill="0" applyAlignment="0" applyProtection="0"/>
    <xf numFmtId="0" fontId="53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0" borderId="0"/>
    <xf numFmtId="0" fontId="24" fillId="0" borderId="0"/>
    <xf numFmtId="37" fontId="57" fillId="0" borderId="0"/>
    <xf numFmtId="0" fontId="57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21" fillId="0" borderId="0"/>
    <xf numFmtId="38" fontId="21" fillId="0" borderId="0"/>
    <xf numFmtId="38" fontId="21" fillId="0" borderId="0"/>
    <xf numFmtId="38" fontId="21" fillId="0" borderId="0"/>
    <xf numFmtId="0" fontId="21" fillId="0" borderId="0"/>
    <xf numFmtId="0" fontId="4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38" fontId="21" fillId="0" borderId="0"/>
    <xf numFmtId="38" fontId="21" fillId="0" borderId="0"/>
    <xf numFmtId="38" fontId="21" fillId="0" borderId="0"/>
    <xf numFmtId="38" fontId="21" fillId="0" borderId="0"/>
    <xf numFmtId="38" fontId="21" fillId="0" borderId="0"/>
    <xf numFmtId="38" fontId="21" fillId="0" borderId="0"/>
    <xf numFmtId="38" fontId="21" fillId="0" borderId="0"/>
    <xf numFmtId="38" fontId="21" fillId="0" borderId="0"/>
    <xf numFmtId="38" fontId="21" fillId="0" borderId="0"/>
    <xf numFmtId="38" fontId="21" fillId="0" borderId="0"/>
    <xf numFmtId="0" fontId="21" fillId="0" borderId="0"/>
    <xf numFmtId="0" fontId="58" fillId="0" borderId="0"/>
    <xf numFmtId="0" fontId="58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58" fillId="0" borderId="0"/>
    <xf numFmtId="38" fontId="21" fillId="0" borderId="0"/>
    <xf numFmtId="38" fontId="21" fillId="0" borderId="0"/>
    <xf numFmtId="38" fontId="21" fillId="0" borderId="0"/>
    <xf numFmtId="38" fontId="21" fillId="0" borderId="0"/>
    <xf numFmtId="38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3" fillId="0" borderId="0"/>
    <xf numFmtId="0" fontId="24" fillId="0" borderId="0"/>
    <xf numFmtId="0" fontId="24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56" fillId="0" borderId="0"/>
    <xf numFmtId="0" fontId="56" fillId="0" borderId="0"/>
    <xf numFmtId="0" fontId="56" fillId="0" borderId="0"/>
    <xf numFmtId="0" fontId="21" fillId="5" borderId="10" applyNumberFormat="0" applyFont="0" applyAlignment="0" applyProtection="0"/>
    <xf numFmtId="0" fontId="21" fillId="5" borderId="1" applyNumberFormat="0" applyFont="0" applyAlignment="0" applyProtection="0"/>
    <xf numFmtId="0" fontId="21" fillId="5" borderId="1" applyNumberFormat="0" applyFont="0" applyAlignment="0" applyProtection="0"/>
    <xf numFmtId="0" fontId="21" fillId="5" borderId="1" applyNumberFormat="0" applyFont="0" applyAlignment="0" applyProtection="0"/>
    <xf numFmtId="0" fontId="21" fillId="5" borderId="1" applyNumberFormat="0" applyFont="0" applyAlignment="0" applyProtection="0"/>
    <xf numFmtId="0" fontId="21" fillId="5" borderId="1" applyNumberFormat="0" applyFont="0" applyAlignment="0" applyProtection="0"/>
    <xf numFmtId="0" fontId="21" fillId="5" borderId="1" applyNumberFormat="0" applyFont="0" applyAlignment="0" applyProtection="0"/>
    <xf numFmtId="0" fontId="21" fillId="5" borderId="1" applyNumberFormat="0" applyFont="0" applyAlignment="0" applyProtection="0"/>
    <xf numFmtId="0" fontId="21" fillId="5" borderId="1" applyNumberFormat="0" applyFont="0" applyAlignment="0" applyProtection="0"/>
    <xf numFmtId="0" fontId="21" fillId="5" borderId="1" applyNumberFormat="0" applyFont="0" applyAlignment="0" applyProtection="0"/>
    <xf numFmtId="0" fontId="21" fillId="5" borderId="1" applyNumberFormat="0" applyFont="0" applyAlignment="0" applyProtection="0"/>
    <xf numFmtId="0" fontId="21" fillId="5" borderId="1" applyNumberFormat="0" applyFont="0" applyAlignment="0" applyProtection="0"/>
    <xf numFmtId="0" fontId="21" fillId="5" borderId="1" applyNumberFormat="0" applyFont="0" applyAlignment="0" applyProtection="0"/>
    <xf numFmtId="0" fontId="21" fillId="5" borderId="1" applyNumberFormat="0" applyFont="0" applyAlignment="0" applyProtection="0"/>
    <xf numFmtId="0" fontId="21" fillId="5" borderId="1" applyNumberFormat="0" applyFont="0" applyAlignment="0" applyProtection="0"/>
    <xf numFmtId="0" fontId="21" fillId="5" borderId="1" applyNumberFormat="0" applyFont="0" applyAlignment="0" applyProtection="0"/>
    <xf numFmtId="0" fontId="21" fillId="5" borderId="1" applyNumberFormat="0" applyFont="0" applyAlignment="0" applyProtection="0"/>
    <xf numFmtId="0" fontId="21" fillId="5" borderId="1" applyNumberFormat="0" applyFont="0" applyAlignment="0" applyProtection="0"/>
    <xf numFmtId="0" fontId="21" fillId="5" borderId="1" applyNumberFormat="0" applyFont="0" applyAlignment="0" applyProtection="0"/>
    <xf numFmtId="0" fontId="21" fillId="5" borderId="1" applyNumberFormat="0" applyFont="0" applyAlignment="0" applyProtection="0"/>
    <xf numFmtId="43" fontId="47" fillId="0" borderId="0"/>
    <xf numFmtId="167" fontId="59" fillId="0" borderId="0"/>
    <xf numFmtId="0" fontId="60" fillId="2" borderId="11" applyNumberFormat="0" applyAlignment="0" applyProtection="0"/>
    <xf numFmtId="0" fontId="61" fillId="2" borderId="11" applyNumberFormat="0" applyAlignment="0" applyProtection="0"/>
    <xf numFmtId="0" fontId="61" fillId="2" borderId="11" applyNumberFormat="0" applyAlignment="0" applyProtection="0"/>
    <xf numFmtId="0" fontId="61" fillId="2" borderId="11" applyNumberFormat="0" applyAlignment="0" applyProtection="0"/>
    <xf numFmtId="0" fontId="62" fillId="2" borderId="11" applyNumberFormat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63" fillId="0" borderId="12">
      <alignment horizontal="center"/>
    </xf>
    <xf numFmtId="0" fontId="63" fillId="0" borderId="12">
      <alignment horizontal="center"/>
    </xf>
    <xf numFmtId="0" fontId="63" fillId="0" borderId="12">
      <alignment horizontal="center"/>
    </xf>
    <xf numFmtId="0" fontId="63" fillId="0" borderId="12">
      <alignment horizontal="center"/>
    </xf>
    <xf numFmtId="0" fontId="63" fillId="0" borderId="12">
      <alignment horizontal="center"/>
    </xf>
    <xf numFmtId="0" fontId="63" fillId="0" borderId="12">
      <alignment horizontal="center"/>
    </xf>
    <xf numFmtId="0" fontId="63" fillId="0" borderId="12">
      <alignment horizontal="center"/>
    </xf>
    <xf numFmtId="0" fontId="63" fillId="0" borderId="12">
      <alignment horizontal="center"/>
    </xf>
    <xf numFmtId="0" fontId="63" fillId="0" borderId="12">
      <alignment horizontal="center"/>
    </xf>
    <xf numFmtId="0" fontId="63" fillId="0" borderId="12">
      <alignment horizontal="center"/>
    </xf>
    <xf numFmtId="0" fontId="63" fillId="0" borderId="12">
      <alignment horizontal="center"/>
    </xf>
    <xf numFmtId="0" fontId="63" fillId="0" borderId="12">
      <alignment horizontal="center"/>
    </xf>
    <xf numFmtId="0" fontId="63" fillId="0" borderId="12">
      <alignment horizontal="center"/>
    </xf>
    <xf numFmtId="0" fontId="63" fillId="0" borderId="12">
      <alignment horizontal="center"/>
    </xf>
    <xf numFmtId="0" fontId="63" fillId="0" borderId="12">
      <alignment horizontal="center"/>
    </xf>
    <xf numFmtId="0" fontId="63" fillId="0" borderId="12">
      <alignment horizontal="center"/>
    </xf>
    <xf numFmtId="0" fontId="63" fillId="0" borderId="12">
      <alignment horizontal="center"/>
    </xf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7" fillId="0" borderId="14" applyNumberFormat="0" applyFill="0" applyAlignment="0" applyProtection="0"/>
    <xf numFmtId="0" fontId="66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434" applyFill="1"/>
    <xf numFmtId="164" fontId="4" fillId="0" borderId="0" xfId="717" applyNumberFormat="1" applyFont="1" applyFill="1"/>
    <xf numFmtId="0" fontId="5" fillId="0" borderId="0" xfId="434" applyFont="1" applyFill="1"/>
    <xf numFmtId="6" fontId="4" fillId="0" borderId="0" xfId="221" applyNumberFormat="1" applyFont="1" applyFill="1"/>
    <xf numFmtId="0" fontId="4" fillId="0" borderId="0" xfId="434" applyFill="1" applyAlignment="1">
      <alignment horizontal="center"/>
    </xf>
    <xf numFmtId="165" fontId="4" fillId="0" borderId="0" xfId="434" applyNumberFormat="1" applyFill="1" applyAlignment="1">
      <alignment horizontal="center"/>
    </xf>
    <xf numFmtId="0" fontId="5" fillId="0" borderId="0" xfId="434" applyFont="1" applyFill="1" applyAlignment="1">
      <alignment horizontal="center"/>
    </xf>
    <xf numFmtId="164" fontId="4" fillId="0" borderId="0" xfId="717" applyNumberFormat="1" applyFont="1" applyFill="1" applyAlignment="1">
      <alignment horizontal="center"/>
    </xf>
    <xf numFmtId="0" fontId="4" fillId="0" borderId="0" xfId="434" applyFill="1" applyAlignment="1">
      <alignment horizontal="center" wrapText="1"/>
    </xf>
    <xf numFmtId="0" fontId="72" fillId="0" borderId="0" xfId="434" applyFont="1" applyFill="1" applyAlignment="1">
      <alignment horizontal="center" wrapText="1"/>
    </xf>
    <xf numFmtId="0" fontId="4" fillId="0" borderId="0" xfId="434" applyFill="1" applyBorder="1" applyAlignment="1">
      <alignment horizontal="center" wrapText="1"/>
    </xf>
    <xf numFmtId="168" fontId="4" fillId="0" borderId="0" xfId="434" applyNumberFormat="1" applyFill="1"/>
    <xf numFmtId="165" fontId="4" fillId="0" borderId="0" xfId="221" applyNumberFormat="1" applyFont="1" applyFill="1"/>
    <xf numFmtId="165" fontId="72" fillId="0" borderId="0" xfId="221" applyNumberFormat="1" applyFont="1" applyFill="1"/>
    <xf numFmtId="165" fontId="4" fillId="0" borderId="0" xfId="221" applyNumberFormat="1" applyFont="1" applyFill="1" applyBorder="1"/>
    <xf numFmtId="165" fontId="4" fillId="0" borderId="0" xfId="185" applyNumberFormat="1" applyFont="1" applyFill="1"/>
    <xf numFmtId="8" fontId="4" fillId="0" borderId="0" xfId="434" applyNumberFormat="1" applyFill="1"/>
    <xf numFmtId="165" fontId="4" fillId="0" borderId="0" xfId="178" applyNumberFormat="1" applyFont="1" applyFill="1"/>
    <xf numFmtId="165" fontId="4" fillId="0" borderId="0" xfId="434" applyNumberFormat="1" applyFill="1"/>
    <xf numFmtId="165" fontId="4" fillId="0" borderId="15" xfId="221" applyNumberFormat="1" applyFont="1" applyFill="1" applyBorder="1"/>
    <xf numFmtId="165" fontId="72" fillId="0" borderId="15" xfId="221" applyNumberFormat="1" applyFont="1" applyFill="1" applyBorder="1"/>
    <xf numFmtId="8" fontId="5" fillId="0" borderId="0" xfId="434" applyNumberFormat="1" applyFont="1" applyFill="1"/>
    <xf numFmtId="0" fontId="0" fillId="0" borderId="0" xfId="434" applyFont="1" applyFill="1"/>
    <xf numFmtId="43" fontId="4" fillId="0" borderId="0" xfId="434" applyNumberFormat="1" applyFill="1"/>
    <xf numFmtId="0" fontId="56" fillId="0" borderId="0" xfId="0" applyFont="1" applyAlignment="1">
      <alignment horizontal="center"/>
    </xf>
    <xf numFmtId="0" fontId="74" fillId="0" borderId="0" xfId="0" applyFont="1"/>
    <xf numFmtId="0" fontId="56" fillId="0" borderId="0" xfId="0" applyFont="1"/>
    <xf numFmtId="6" fontId="56" fillId="0" borderId="0" xfId="0" applyNumberFormat="1" applyFont="1"/>
    <xf numFmtId="6" fontId="56" fillId="0" borderId="15" xfId="0" applyNumberFormat="1" applyFont="1" applyBorder="1"/>
    <xf numFmtId="0" fontId="73" fillId="0" borderId="0" xfId="0" applyFont="1" applyAlignment="1">
      <alignment horizontal="center"/>
    </xf>
    <xf numFmtId="10" fontId="4" fillId="0" borderId="0" xfId="722" applyNumberFormat="1" applyFont="1" applyFill="1"/>
    <xf numFmtId="165" fontId="4" fillId="0" borderId="0" xfId="721" applyNumberFormat="1" applyFont="1" applyFill="1"/>
    <xf numFmtId="0" fontId="3" fillId="0" borderId="0" xfId="0" applyFont="1"/>
    <xf numFmtId="0" fontId="0" fillId="0" borderId="0" xfId="434" quotePrefix="1" applyFont="1" applyFill="1"/>
    <xf numFmtId="169" fontId="75" fillId="0" borderId="0" xfId="723" applyNumberFormat="1" applyFont="1" applyFill="1"/>
    <xf numFmtId="169" fontId="75" fillId="0" borderId="15" xfId="723" applyNumberFormat="1" applyFont="1" applyFill="1" applyBorder="1"/>
    <xf numFmtId="169" fontId="75" fillId="0" borderId="0" xfId="723" applyNumberFormat="1" applyFont="1" applyFill="1" applyAlignment="1">
      <alignment horizontal="center"/>
    </xf>
    <xf numFmtId="169" fontId="75" fillId="0" borderId="0" xfId="723" applyNumberFormat="1" applyFont="1" applyFill="1" applyBorder="1"/>
    <xf numFmtId="169" fontId="3" fillId="0" borderId="16" xfId="723" applyNumberFormat="1" applyFont="1" applyBorder="1"/>
    <xf numFmtId="169" fontId="0" fillId="0" borderId="0" xfId="723" applyNumberFormat="1" applyFont="1"/>
    <xf numFmtId="0" fontId="0" fillId="0" borderId="0" xfId="0" applyAlignment="1">
      <alignment horizontal="center"/>
    </xf>
    <xf numFmtId="0" fontId="2" fillId="0" borderId="0" xfId="0" applyFont="1"/>
    <xf numFmtId="5" fontId="21" fillId="0" borderId="16" xfId="0" applyNumberFormat="1" applyFont="1" applyBorder="1"/>
    <xf numFmtId="0" fontId="1" fillId="0" borderId="0" xfId="0" applyFont="1"/>
    <xf numFmtId="0" fontId="1" fillId="0" borderId="15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6" fontId="56" fillId="0" borderId="15" xfId="0" applyNumberFormat="1" applyFont="1" applyBorder="1" applyAlignment="1">
      <alignment horizontal="center"/>
    </xf>
    <xf numFmtId="6" fontId="56" fillId="0" borderId="16" xfId="0" applyNumberFormat="1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73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74" fillId="0" borderId="21" xfId="0" applyFont="1" applyBorder="1"/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6" fontId="56" fillId="0" borderId="0" xfId="0" applyNumberFormat="1" applyFont="1" applyBorder="1" applyAlignment="1">
      <alignment horizontal="center"/>
    </xf>
    <xf numFmtId="0" fontId="0" fillId="0" borderId="22" xfId="0" applyBorder="1"/>
    <xf numFmtId="0" fontId="74" fillId="0" borderId="23" xfId="0" applyFont="1" applyBorder="1"/>
    <xf numFmtId="0" fontId="73" fillId="0" borderId="0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4" fillId="0" borderId="0" xfId="434" applyFill="1" applyBorder="1" applyAlignment="1">
      <alignment horizontal="center"/>
    </xf>
  </cellXfs>
  <cellStyles count="724">
    <cellStyle name="20% - Accent1 2" xfId="1"/>
    <cellStyle name="20% - Accent1 2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1 8" xfId="8"/>
    <cellStyle name="20% - Accent2 2" xfId="9"/>
    <cellStyle name="20% - Accent2 2 2" xfId="10"/>
    <cellStyle name="20% - Accent2 3" xfId="11"/>
    <cellStyle name="20% - Accent2 4" xfId="12"/>
    <cellStyle name="20% - Accent2 5" xfId="13"/>
    <cellStyle name="20% - Accent2 6" xfId="14"/>
    <cellStyle name="20% - Accent3 2" xfId="15"/>
    <cellStyle name="20% - Accent3 2 2" xfId="16"/>
    <cellStyle name="20% - Accent3 3" xfId="17"/>
    <cellStyle name="20% - Accent3 4" xfId="18"/>
    <cellStyle name="20% - Accent3 5" xfId="19"/>
    <cellStyle name="20% - Accent3 6" xfId="20"/>
    <cellStyle name="20% - Accent3 7" xfId="21"/>
    <cellStyle name="20% - Accent3 8" xfId="22"/>
    <cellStyle name="20% - Accent4 2" xfId="23"/>
    <cellStyle name="20% - Accent4 2 2" xfId="24"/>
    <cellStyle name="20% - Accent4 3" xfId="25"/>
    <cellStyle name="20% - Accent4 4" xfId="26"/>
    <cellStyle name="20% - Accent4 5" xfId="27"/>
    <cellStyle name="20% - Accent4 6" xfId="28"/>
    <cellStyle name="20% - Accent4 7" xfId="29"/>
    <cellStyle name="20% - Accent4 8" xfId="30"/>
    <cellStyle name="20% - Accent5 2" xfId="31"/>
    <cellStyle name="20% - Accent5 2 2" xfId="32"/>
    <cellStyle name="20% - Accent5 3" xfId="33"/>
    <cellStyle name="20% - Accent5 4" xfId="34"/>
    <cellStyle name="20% - Accent5 5" xfId="35"/>
    <cellStyle name="20% - Accent5 6" xfId="36"/>
    <cellStyle name="20% - Accent6 2" xfId="37"/>
    <cellStyle name="20% - Accent6 2 2" xfId="38"/>
    <cellStyle name="20% - Accent6 3" xfId="39"/>
    <cellStyle name="20% - Accent6 4" xfId="40"/>
    <cellStyle name="20% - Accent6 5" xfId="41"/>
    <cellStyle name="20% - Accent6 6" xfId="42"/>
    <cellStyle name="40% - Accent1 2" xfId="43"/>
    <cellStyle name="40% - Accent1 2 2" xfId="44"/>
    <cellStyle name="40% - Accent1 3" xfId="45"/>
    <cellStyle name="40% - Accent1 4" xfId="46"/>
    <cellStyle name="40% - Accent1 5" xfId="47"/>
    <cellStyle name="40% - Accent1 6" xfId="48"/>
    <cellStyle name="40% - Accent1 7" xfId="49"/>
    <cellStyle name="40% - Accent1 8" xfId="50"/>
    <cellStyle name="40% - Accent2 2" xfId="51"/>
    <cellStyle name="40% - Accent2 2 2" xfId="52"/>
    <cellStyle name="40% - Accent2 3" xfId="53"/>
    <cellStyle name="40% - Accent2 4" xfId="54"/>
    <cellStyle name="40% - Accent2 5" xfId="55"/>
    <cellStyle name="40% - Accent2 6" xfId="56"/>
    <cellStyle name="40% - Accent3 2" xfId="57"/>
    <cellStyle name="40% - Accent3 2 2" xfId="58"/>
    <cellStyle name="40% - Accent3 3" xfId="59"/>
    <cellStyle name="40% - Accent3 4" xfId="60"/>
    <cellStyle name="40% - Accent3 5" xfId="61"/>
    <cellStyle name="40% - Accent3 6" xfId="62"/>
    <cellStyle name="40% - Accent3 7" xfId="63"/>
    <cellStyle name="40% - Accent3 8" xfId="64"/>
    <cellStyle name="40% - Accent4 2" xfId="65"/>
    <cellStyle name="40% - Accent4 2 2" xfId="66"/>
    <cellStyle name="40% - Accent4 3" xfId="67"/>
    <cellStyle name="40% - Accent4 4" xfId="68"/>
    <cellStyle name="40% - Accent4 5" xfId="69"/>
    <cellStyle name="40% - Accent4 6" xfId="70"/>
    <cellStyle name="40% - Accent4 7" xfId="71"/>
    <cellStyle name="40% - Accent4 8" xfId="72"/>
    <cellStyle name="40% - Accent5 2" xfId="73"/>
    <cellStyle name="40% - Accent5 2 2" xfId="74"/>
    <cellStyle name="40% - Accent5 3" xfId="75"/>
    <cellStyle name="40% - Accent5 4" xfId="76"/>
    <cellStyle name="40% - Accent5 5" xfId="77"/>
    <cellStyle name="40% - Accent5 6" xfId="78"/>
    <cellStyle name="40% - Accent6 2" xfId="79"/>
    <cellStyle name="40% - Accent6 2 2" xfId="80"/>
    <cellStyle name="40% - Accent6 3" xfId="81"/>
    <cellStyle name="40% - Accent6 4" xfId="82"/>
    <cellStyle name="40% - Accent6 5" xfId="83"/>
    <cellStyle name="40% - Accent6 6" xfId="84"/>
    <cellStyle name="40% - Accent6 7" xfId="85"/>
    <cellStyle name="40% - Accent6 8" xfId="86"/>
    <cellStyle name="60% - Accent1 2" xfId="87"/>
    <cellStyle name="60% - Accent1 3" xfId="88"/>
    <cellStyle name="60% - Accent1 4" xfId="89"/>
    <cellStyle name="60% - Accent1 5" xfId="90"/>
    <cellStyle name="60% - Accent1 6" xfId="91"/>
    <cellStyle name="60% - Accent1 7" xfId="92"/>
    <cellStyle name="60% - Accent1 8" xfId="93"/>
    <cellStyle name="60% - Accent2 2" xfId="94"/>
    <cellStyle name="60% - Accent2 3" xfId="95"/>
    <cellStyle name="60% - Accent2 4" xfId="96"/>
    <cellStyle name="60% - Accent2 5" xfId="97"/>
    <cellStyle name="60% - Accent2 6" xfId="98"/>
    <cellStyle name="60% - Accent3 2" xfId="99"/>
    <cellStyle name="60% - Accent3 3" xfId="100"/>
    <cellStyle name="60% - Accent3 4" xfId="101"/>
    <cellStyle name="60% - Accent3 5" xfId="102"/>
    <cellStyle name="60% - Accent3 6" xfId="103"/>
    <cellStyle name="60% - Accent3 7" xfId="104"/>
    <cellStyle name="60% - Accent3 8" xfId="105"/>
    <cellStyle name="60% - Accent4 2" xfId="106"/>
    <cellStyle name="60% - Accent4 3" xfId="107"/>
    <cellStyle name="60% - Accent4 4" xfId="108"/>
    <cellStyle name="60% - Accent4 5" xfId="109"/>
    <cellStyle name="60% - Accent4 6" xfId="110"/>
    <cellStyle name="60% - Accent4 7" xfId="111"/>
    <cellStyle name="60% - Accent4 8" xfId="112"/>
    <cellStyle name="60% - Accent5 2" xfId="113"/>
    <cellStyle name="60% - Accent5 3" xfId="114"/>
    <cellStyle name="60% - Accent5 4" xfId="115"/>
    <cellStyle name="60% - Accent5 5" xfId="116"/>
    <cellStyle name="60% - Accent5 6" xfId="117"/>
    <cellStyle name="60% - Accent6 2" xfId="118"/>
    <cellStyle name="60% - Accent6 3" xfId="119"/>
    <cellStyle name="60% - Accent6 4" xfId="120"/>
    <cellStyle name="60% - Accent6 5" xfId="121"/>
    <cellStyle name="60% - Accent6 6" xfId="122"/>
    <cellStyle name="60% - Accent6 7" xfId="123"/>
    <cellStyle name="60% - Accent6 8" xfId="124"/>
    <cellStyle name="Accent1 2" xfId="125"/>
    <cellStyle name="Accent1 3" xfId="126"/>
    <cellStyle name="Accent1 4" xfId="127"/>
    <cellStyle name="Accent1 5" xfId="128"/>
    <cellStyle name="Accent1 6" xfId="129"/>
    <cellStyle name="Accent1 7" xfId="130"/>
    <cellStyle name="Accent1 8" xfId="131"/>
    <cellStyle name="Accent2 2" xfId="132"/>
    <cellStyle name="Accent2 3" xfId="133"/>
    <cellStyle name="Accent2 4" xfId="134"/>
    <cellStyle name="Accent2 5" xfId="135"/>
    <cellStyle name="Accent2 6" xfId="136"/>
    <cellStyle name="Accent3 2" xfId="137"/>
    <cellStyle name="Accent3 3" xfId="138"/>
    <cellStyle name="Accent3 4" xfId="139"/>
    <cellStyle name="Accent3 5" xfId="140"/>
    <cellStyle name="Accent3 6" xfId="141"/>
    <cellStyle name="Accent4 2" xfId="142"/>
    <cellStyle name="Accent4 3" xfId="143"/>
    <cellStyle name="Accent4 4" xfId="144"/>
    <cellStyle name="Accent4 5" xfId="145"/>
    <cellStyle name="Accent4 6" xfId="146"/>
    <cellStyle name="Accent4 7" xfId="147"/>
    <cellStyle name="Accent4 8" xfId="148"/>
    <cellStyle name="Accent5 2" xfId="149"/>
    <cellStyle name="Accent5 3" xfId="150"/>
    <cellStyle name="Accent5 4" xfId="151"/>
    <cellStyle name="Accent5 5" xfId="152"/>
    <cellStyle name="Accent5 6" xfId="153"/>
    <cellStyle name="Accent6 2" xfId="154"/>
    <cellStyle name="Accent6 3" xfId="155"/>
    <cellStyle name="Accent6 4" xfId="156"/>
    <cellStyle name="Accent6 5" xfId="157"/>
    <cellStyle name="Accent6 6" xfId="158"/>
    <cellStyle name="Bad 2" xfId="159"/>
    <cellStyle name="Bad 3" xfId="160"/>
    <cellStyle name="Bad 4" xfId="161"/>
    <cellStyle name="Bad 5" xfId="162"/>
    <cellStyle name="Bad 6" xfId="163"/>
    <cellStyle name="Bad 7" xfId="164"/>
    <cellStyle name="Bad 8" xfId="165"/>
    <cellStyle name="Calculation 2" xfId="166"/>
    <cellStyle name="Calculation 3" xfId="167"/>
    <cellStyle name="Calculation 4" xfId="168"/>
    <cellStyle name="Calculation 5" xfId="169"/>
    <cellStyle name="Calculation 6" xfId="170"/>
    <cellStyle name="Check Cell 2" xfId="171"/>
    <cellStyle name="Check Cell 3" xfId="172"/>
    <cellStyle name="Check Cell 4" xfId="173"/>
    <cellStyle name="Check Cell 5" xfId="174"/>
    <cellStyle name="Check Cell 6" xfId="175"/>
    <cellStyle name="Check Cell 7" xfId="176"/>
    <cellStyle name="Check Cell 8" xfId="177"/>
    <cellStyle name="Comma" xfId="721" builtinId="3"/>
    <cellStyle name="Comma 10" xfId="178"/>
    <cellStyle name="Comma 11" xfId="179"/>
    <cellStyle name="Comma 12" xfId="180"/>
    <cellStyle name="Comma 13" xfId="181"/>
    <cellStyle name="Comma 14" xfId="182"/>
    <cellStyle name="Comma 15" xfId="183"/>
    <cellStyle name="Comma 16" xfId="184"/>
    <cellStyle name="Comma 17" xfId="185"/>
    <cellStyle name="Comma 17 2" xfId="186"/>
    <cellStyle name="Comma 17 2 2" xfId="187"/>
    <cellStyle name="Comma 17 2 2 2" xfId="188"/>
    <cellStyle name="Comma 17 2 3" xfId="189"/>
    <cellStyle name="Comma 17 3" xfId="190"/>
    <cellStyle name="Comma 17 3 2" xfId="191"/>
    <cellStyle name="Comma 17 3 2 2" xfId="192"/>
    <cellStyle name="Comma 17 3 3" xfId="193"/>
    <cellStyle name="Comma 17 4" xfId="194"/>
    <cellStyle name="Comma 17 4 2" xfId="195"/>
    <cellStyle name="Comma 17 5" xfId="196"/>
    <cellStyle name="Comma 18" xfId="197"/>
    <cellStyle name="Comma 19" xfId="198"/>
    <cellStyle name="Comma 2" xfId="199"/>
    <cellStyle name="Comma 2 2" xfId="200"/>
    <cellStyle name="Comma 2 2 2" xfId="201"/>
    <cellStyle name="Comma 2 2 3" xfId="202"/>
    <cellStyle name="Comma 2 3" xfId="203"/>
    <cellStyle name="Comma 2 4" xfId="204"/>
    <cellStyle name="Comma 2 5" xfId="205"/>
    <cellStyle name="Comma 2_Allocators" xfId="206"/>
    <cellStyle name="Comma 20" xfId="207"/>
    <cellStyle name="Comma 20 2" xfId="208"/>
    <cellStyle name="Comma 20 2 2" xfId="209"/>
    <cellStyle name="Comma 20 2 2 2" xfId="210"/>
    <cellStyle name="Comma 20 2 3" xfId="211"/>
    <cellStyle name="Comma 20 3" xfId="212"/>
    <cellStyle name="Comma 20 3 2" xfId="213"/>
    <cellStyle name="Comma 20 3 2 2" xfId="214"/>
    <cellStyle name="Comma 20 3 3" xfId="215"/>
    <cellStyle name="Comma 20 4" xfId="216"/>
    <cellStyle name="Comma 20 4 2" xfId="217"/>
    <cellStyle name="Comma 20 5" xfId="218"/>
    <cellStyle name="Comma 21" xfId="219"/>
    <cellStyle name="Comma 3" xfId="220"/>
    <cellStyle name="Comma 3 10" xfId="221"/>
    <cellStyle name="Comma 3 10 2" xfId="222"/>
    <cellStyle name="Comma 3 10 2 2" xfId="223"/>
    <cellStyle name="Comma 3 10 2 2 2" xfId="224"/>
    <cellStyle name="Comma 3 10 2 3" xfId="225"/>
    <cellStyle name="Comma 3 10 3" xfId="226"/>
    <cellStyle name="Comma 3 10 3 2" xfId="227"/>
    <cellStyle name="Comma 3 10 3 2 2" xfId="228"/>
    <cellStyle name="Comma 3 10 3 3" xfId="229"/>
    <cellStyle name="Comma 3 10 4" xfId="230"/>
    <cellStyle name="Comma 3 10 4 2" xfId="231"/>
    <cellStyle name="Comma 3 10 5" xfId="232"/>
    <cellStyle name="Comma 3 11" xfId="233"/>
    <cellStyle name="Comma 3 12" xfId="234"/>
    <cellStyle name="Comma 3 12 2" xfId="235"/>
    <cellStyle name="Comma 3 12 2 2" xfId="236"/>
    <cellStyle name="Comma 3 12 3" xfId="237"/>
    <cellStyle name="Comma 3 13" xfId="238"/>
    <cellStyle name="Comma 3 2" xfId="239"/>
    <cellStyle name="Comma 3 3" xfId="240"/>
    <cellStyle name="Comma 3 4" xfId="241"/>
    <cellStyle name="Comma 3 4 2" xfId="242"/>
    <cellStyle name="Comma 3 4 2 2" xfId="243"/>
    <cellStyle name="Comma 3 4 2 2 2" xfId="244"/>
    <cellStyle name="Comma 3 4 2 3" xfId="245"/>
    <cellStyle name="Comma 3 4 3" xfId="246"/>
    <cellStyle name="Comma 3 4 3 2" xfId="247"/>
    <cellStyle name="Comma 3 4 3 2 2" xfId="248"/>
    <cellStyle name="Comma 3 4 3 3" xfId="249"/>
    <cellStyle name="Comma 3 4 4" xfId="250"/>
    <cellStyle name="Comma 3 4 4 2" xfId="251"/>
    <cellStyle name="Comma 3 4 5" xfId="252"/>
    <cellStyle name="Comma 3 5" xfId="253"/>
    <cellStyle name="Comma 3 5 2" xfId="254"/>
    <cellStyle name="Comma 3 5 2 2" xfId="255"/>
    <cellStyle name="Comma 3 5 2 2 2" xfId="256"/>
    <cellStyle name="Comma 3 5 2 3" xfId="257"/>
    <cellStyle name="Comma 3 5 3" xfId="258"/>
    <cellStyle name="Comma 3 5 3 2" xfId="259"/>
    <cellStyle name="Comma 3 5 3 2 2" xfId="260"/>
    <cellStyle name="Comma 3 5 3 3" xfId="261"/>
    <cellStyle name="Comma 3 5 4" xfId="262"/>
    <cellStyle name="Comma 3 5 4 2" xfId="263"/>
    <cellStyle name="Comma 3 5 5" xfId="264"/>
    <cellStyle name="Comma 3 6" xfId="265"/>
    <cellStyle name="Comma 3 6 2" xfId="266"/>
    <cellStyle name="Comma 3 6 2 2" xfId="267"/>
    <cellStyle name="Comma 3 6 2 2 2" xfId="268"/>
    <cellStyle name="Comma 3 6 2 3" xfId="269"/>
    <cellStyle name="Comma 3 6 3" xfId="270"/>
    <cellStyle name="Comma 3 6 3 2" xfId="271"/>
    <cellStyle name="Comma 3 6 3 2 2" xfId="272"/>
    <cellStyle name="Comma 3 6 3 3" xfId="273"/>
    <cellStyle name="Comma 3 6 4" xfId="274"/>
    <cellStyle name="Comma 3 6 4 2" xfId="275"/>
    <cellStyle name="Comma 3 6 5" xfId="276"/>
    <cellStyle name="Comma 3 7" xfId="277"/>
    <cellStyle name="Comma 3 7 2" xfId="278"/>
    <cellStyle name="Comma 3 7 2 2" xfId="279"/>
    <cellStyle name="Comma 3 7 2 2 2" xfId="280"/>
    <cellStyle name="Comma 3 7 2 3" xfId="281"/>
    <cellStyle name="Comma 3 7 3" xfId="282"/>
    <cellStyle name="Comma 3 7 3 2" xfId="283"/>
    <cellStyle name="Comma 3 7 3 2 2" xfId="284"/>
    <cellStyle name="Comma 3 7 3 3" xfId="285"/>
    <cellStyle name="Comma 3 7 4" xfId="286"/>
    <cellStyle name="Comma 3 7 4 2" xfId="287"/>
    <cellStyle name="Comma 3 7 5" xfId="288"/>
    <cellStyle name="Comma 3 8" xfId="289"/>
    <cellStyle name="Comma 3 8 2" xfId="290"/>
    <cellStyle name="Comma 3 8 2 2" xfId="291"/>
    <cellStyle name="Comma 3 8 2 2 2" xfId="292"/>
    <cellStyle name="Comma 3 8 2 3" xfId="293"/>
    <cellStyle name="Comma 3 8 3" xfId="294"/>
    <cellStyle name="Comma 3 8 3 2" xfId="295"/>
    <cellStyle name="Comma 3 8 3 2 2" xfId="296"/>
    <cellStyle name="Comma 3 8 3 3" xfId="297"/>
    <cellStyle name="Comma 3 8 4" xfId="298"/>
    <cellStyle name="Comma 3 8 4 2" xfId="299"/>
    <cellStyle name="Comma 3 8 5" xfId="300"/>
    <cellStyle name="Comma 3 9" xfId="301"/>
    <cellStyle name="Comma 3 9 2" xfId="302"/>
    <cellStyle name="Comma 3 9 2 2" xfId="303"/>
    <cellStyle name="Comma 3 9 2 2 2" xfId="304"/>
    <cellStyle name="Comma 3 9 2 3" xfId="305"/>
    <cellStyle name="Comma 3 9 3" xfId="306"/>
    <cellStyle name="Comma 3 9 3 2" xfId="307"/>
    <cellStyle name="Comma 3 9 3 2 2" xfId="308"/>
    <cellStyle name="Comma 3 9 3 3" xfId="309"/>
    <cellStyle name="Comma 3 9 4" xfId="310"/>
    <cellStyle name="Comma 3 9 4 2" xfId="311"/>
    <cellStyle name="Comma 3 9 5" xfId="312"/>
    <cellStyle name="Comma 4" xfId="313"/>
    <cellStyle name="Comma 4 2" xfId="314"/>
    <cellStyle name="Comma 4 3" xfId="315"/>
    <cellStyle name="Comma 4 4" xfId="316"/>
    <cellStyle name="Comma 5" xfId="317"/>
    <cellStyle name="Comma 6" xfId="318"/>
    <cellStyle name="Comma 6 2" xfId="319"/>
    <cellStyle name="Comma 7" xfId="320"/>
    <cellStyle name="Comma 7 2" xfId="321"/>
    <cellStyle name="Comma 8" xfId="322"/>
    <cellStyle name="Comma 8 2" xfId="323"/>
    <cellStyle name="Comma 9" xfId="324"/>
    <cellStyle name="CommaBlank" xfId="325"/>
    <cellStyle name="CommaBlank 2" xfId="326"/>
    <cellStyle name="Currency" xfId="723" builtinId="4"/>
    <cellStyle name="Currency 10" xfId="327"/>
    <cellStyle name="Currency 10 2" xfId="328"/>
    <cellStyle name="Currency 10 2 2" xfId="329"/>
    <cellStyle name="Currency 10 2 2 2" xfId="330"/>
    <cellStyle name="Currency 10 2 3" xfId="331"/>
    <cellStyle name="Currency 10 3" xfId="332"/>
    <cellStyle name="Currency 10 3 2" xfId="333"/>
    <cellStyle name="Currency 10 3 2 2" xfId="334"/>
    <cellStyle name="Currency 10 3 3" xfId="335"/>
    <cellStyle name="Currency 10 4" xfId="336"/>
    <cellStyle name="Currency 10 4 2" xfId="337"/>
    <cellStyle name="Currency 10 5" xfId="338"/>
    <cellStyle name="Currency 11" xfId="339"/>
    <cellStyle name="Currency 2" xfId="340"/>
    <cellStyle name="Currency 2 2" xfId="341"/>
    <cellStyle name="Currency 2 3" xfId="342"/>
    <cellStyle name="Currency 2 4" xfId="343"/>
    <cellStyle name="Currency 3" xfId="344"/>
    <cellStyle name="Currency 3 2" xfId="345"/>
    <cellStyle name="Currency 3 3" xfId="346"/>
    <cellStyle name="Currency 3 4" xfId="347"/>
    <cellStyle name="Currency 3 5" xfId="348"/>
    <cellStyle name="Currency 4" xfId="349"/>
    <cellStyle name="Currency 4 2" xfId="350"/>
    <cellStyle name="Currency 4 3" xfId="351"/>
    <cellStyle name="Currency 4 4" xfId="352"/>
    <cellStyle name="Currency 5" xfId="353"/>
    <cellStyle name="Currency 6" xfId="354"/>
    <cellStyle name="Currency 7" xfId="355"/>
    <cellStyle name="Currency 8" xfId="356"/>
    <cellStyle name="Currency 9" xfId="357"/>
    <cellStyle name="Explanatory Text 2" xfId="358"/>
    <cellStyle name="Explanatory Text 3" xfId="359"/>
    <cellStyle name="Explanatory Text 4" xfId="360"/>
    <cellStyle name="Explanatory Text 5" xfId="361"/>
    <cellStyle name="Explanatory Text 6" xfId="362"/>
    <cellStyle name="Good 2" xfId="363"/>
    <cellStyle name="Good 3" xfId="364"/>
    <cellStyle name="Good 4" xfId="365"/>
    <cellStyle name="Good 5" xfId="366"/>
    <cellStyle name="Good 6" xfId="367"/>
    <cellStyle name="Heading 1 2" xfId="368"/>
    <cellStyle name="Heading 1 3" xfId="369"/>
    <cellStyle name="Heading 1 4" xfId="370"/>
    <cellStyle name="Heading 1 5" xfId="371"/>
    <cellStyle name="Heading 1 6" xfId="372"/>
    <cellStyle name="Heading 1 7" xfId="373"/>
    <cellStyle name="Heading 1 8" xfId="374"/>
    <cellStyle name="Heading 2 2" xfId="375"/>
    <cellStyle name="Heading 2 3" xfId="376"/>
    <cellStyle name="Heading 2 4" xfId="377"/>
    <cellStyle name="Heading 2 5" xfId="378"/>
    <cellStyle name="Heading 2 6" xfId="379"/>
    <cellStyle name="Heading 2 7" xfId="380"/>
    <cellStyle name="Heading 2 8" xfId="381"/>
    <cellStyle name="Heading 3 2" xfId="382"/>
    <cellStyle name="Heading 3 3" xfId="383"/>
    <cellStyle name="Heading 3 4" xfId="384"/>
    <cellStyle name="Heading 3 5" xfId="385"/>
    <cellStyle name="Heading 3 6" xfId="386"/>
    <cellStyle name="Heading 3 7" xfId="387"/>
    <cellStyle name="Heading 3 8" xfId="388"/>
    <cellStyle name="Heading 4 2" xfId="389"/>
    <cellStyle name="Heading 4 3" xfId="390"/>
    <cellStyle name="Heading 4 4" xfId="391"/>
    <cellStyle name="Heading 4 5" xfId="392"/>
    <cellStyle name="Heading 4 6" xfId="393"/>
    <cellStyle name="Heading 4 7" xfId="394"/>
    <cellStyle name="Heading 4 8" xfId="395"/>
    <cellStyle name="Input 2" xfId="396"/>
    <cellStyle name="Input 3" xfId="397"/>
    <cellStyle name="Input 4" xfId="398"/>
    <cellStyle name="Input 5" xfId="399"/>
    <cellStyle name="Input 6" xfId="400"/>
    <cellStyle name="kirkdollars" xfId="401"/>
    <cellStyle name="Linked Cell 2" xfId="402"/>
    <cellStyle name="Linked Cell 3" xfId="403"/>
    <cellStyle name="Linked Cell 4" xfId="404"/>
    <cellStyle name="Linked Cell 5" xfId="405"/>
    <cellStyle name="Linked Cell 6" xfId="406"/>
    <cellStyle name="Neutral 2" xfId="407"/>
    <cellStyle name="Neutral 3" xfId="408"/>
    <cellStyle name="Neutral 4" xfId="409"/>
    <cellStyle name="Neutral 5" xfId="410"/>
    <cellStyle name="Neutral 6" xfId="411"/>
    <cellStyle name="Normal" xfId="0" builtinId="0"/>
    <cellStyle name="Normal 10" xfId="412"/>
    <cellStyle name="Normal 11" xfId="413"/>
    <cellStyle name="Normal 12" xfId="414"/>
    <cellStyle name="Normal 13" xfId="415"/>
    <cellStyle name="Normal 14" xfId="416"/>
    <cellStyle name="Normal 15" xfId="417"/>
    <cellStyle name="Normal 15 2" xfId="418"/>
    <cellStyle name="Normal 15 2 2" xfId="419"/>
    <cellStyle name="Normal 15 2 2 2" xfId="420"/>
    <cellStyle name="Normal 15 2 3" xfId="421"/>
    <cellStyle name="Normal 15 3" xfId="422"/>
    <cellStyle name="Normal 15 3 2" xfId="423"/>
    <cellStyle name="Normal 15 3 2 2" xfId="424"/>
    <cellStyle name="Normal 15 3 3" xfId="425"/>
    <cellStyle name="Normal 15 4" xfId="426"/>
    <cellStyle name="Normal 15 4 2" xfId="427"/>
    <cellStyle name="Normal 15 5" xfId="428"/>
    <cellStyle name="Normal 16" xfId="429"/>
    <cellStyle name="Normal 17" xfId="430"/>
    <cellStyle name="Normal 18" xfId="431"/>
    <cellStyle name="Normal 19" xfId="432"/>
    <cellStyle name="Normal 2" xfId="433"/>
    <cellStyle name="Normal 2 2" xfId="434"/>
    <cellStyle name="Normal 2 2 2" xfId="435"/>
    <cellStyle name="Normal 2 3" xfId="436"/>
    <cellStyle name="Normal 2 4" xfId="437"/>
    <cellStyle name="Normal 2 5" xfId="438"/>
    <cellStyle name="Normal 2_Adjustment WP" xfId="439"/>
    <cellStyle name="Normal 20" xfId="440"/>
    <cellStyle name="Normal 21" xfId="441"/>
    <cellStyle name="Normal 22" xfId="442"/>
    <cellStyle name="Normal 23" xfId="443"/>
    <cellStyle name="Normal 24" xfId="444"/>
    <cellStyle name="Normal 25" xfId="445"/>
    <cellStyle name="Normal 26" xfId="446"/>
    <cellStyle name="Normal 27" xfId="447"/>
    <cellStyle name="Normal 28" xfId="448"/>
    <cellStyle name="Normal 29" xfId="449"/>
    <cellStyle name="Normal 3" xfId="450"/>
    <cellStyle name="Normal 3 2" xfId="451"/>
    <cellStyle name="Normal 3 3" xfId="452"/>
    <cellStyle name="Normal 3 4" xfId="453"/>
    <cellStyle name="Normal 3 5" xfId="454"/>
    <cellStyle name="Normal 3 6" xfId="455"/>
    <cellStyle name="Normal 3 7" xfId="456"/>
    <cellStyle name="Normal 3 8" xfId="718"/>
    <cellStyle name="Normal 3_108 Summary" xfId="457"/>
    <cellStyle name="Normal 30" xfId="458"/>
    <cellStyle name="Normal 31" xfId="459"/>
    <cellStyle name="Normal 32" xfId="460"/>
    <cellStyle name="Normal 33" xfId="461"/>
    <cellStyle name="Normal 34" xfId="462"/>
    <cellStyle name="Normal 35" xfId="463"/>
    <cellStyle name="Normal 35 2" xfId="464"/>
    <cellStyle name="Normal 35 2 2" xfId="465"/>
    <cellStyle name="Normal 35 2 2 2" xfId="466"/>
    <cellStyle name="Normal 35 2 3" xfId="467"/>
    <cellStyle name="Normal 35 3" xfId="468"/>
    <cellStyle name="Normal 35 3 2" xfId="469"/>
    <cellStyle name="Normal 35 3 2 2" xfId="470"/>
    <cellStyle name="Normal 35 3 3" xfId="471"/>
    <cellStyle name="Normal 35 4" xfId="472"/>
    <cellStyle name="Normal 35 4 2" xfId="473"/>
    <cellStyle name="Normal 35 5" xfId="474"/>
    <cellStyle name="Normal 36" xfId="475"/>
    <cellStyle name="Normal 36 2" xfId="719"/>
    <cellStyle name="Normal 4" xfId="476"/>
    <cellStyle name="Normal 4 2" xfId="477"/>
    <cellStyle name="Normal 4 3" xfId="478"/>
    <cellStyle name="Normal 4 4" xfId="479"/>
    <cellStyle name="Normal 4 5" xfId="720"/>
    <cellStyle name="Normal 5" xfId="480"/>
    <cellStyle name="Normal 5 2" xfId="481"/>
    <cellStyle name="Normal 5 3" xfId="482"/>
    <cellStyle name="Normal 6" xfId="483"/>
    <cellStyle name="Normal 6 10" xfId="484"/>
    <cellStyle name="Normal 6 10 2" xfId="485"/>
    <cellStyle name="Normal 6 10 2 2" xfId="486"/>
    <cellStyle name="Normal 6 10 3" xfId="487"/>
    <cellStyle name="Normal 6 2" xfId="488"/>
    <cellStyle name="Normal 6 2 2" xfId="489"/>
    <cellStyle name="Normal 6 2 2 2" xfId="490"/>
    <cellStyle name="Normal 6 2 2 2 2" xfId="491"/>
    <cellStyle name="Normal 6 2 2 3" xfId="492"/>
    <cellStyle name="Normal 6 2 3" xfId="493"/>
    <cellStyle name="Normal 6 2 3 2" xfId="494"/>
    <cellStyle name="Normal 6 2 3 2 2" xfId="495"/>
    <cellStyle name="Normal 6 2 3 3" xfId="496"/>
    <cellStyle name="Normal 6 2 4" xfId="497"/>
    <cellStyle name="Normal 6 2 4 2" xfId="498"/>
    <cellStyle name="Normal 6 2 5" xfId="499"/>
    <cellStyle name="Normal 6 3" xfId="500"/>
    <cellStyle name="Normal 6 3 2" xfId="501"/>
    <cellStyle name="Normal 6 3 2 2" xfId="502"/>
    <cellStyle name="Normal 6 3 2 2 2" xfId="503"/>
    <cellStyle name="Normal 6 3 2 3" xfId="504"/>
    <cellStyle name="Normal 6 3 3" xfId="505"/>
    <cellStyle name="Normal 6 3 3 2" xfId="506"/>
    <cellStyle name="Normal 6 3 3 2 2" xfId="507"/>
    <cellStyle name="Normal 6 3 3 3" xfId="508"/>
    <cellStyle name="Normal 6 3 4" xfId="509"/>
    <cellStyle name="Normal 6 3 4 2" xfId="510"/>
    <cellStyle name="Normal 6 3 5" xfId="511"/>
    <cellStyle name="Normal 6 4" xfId="512"/>
    <cellStyle name="Normal 6 4 2" xfId="513"/>
    <cellStyle name="Normal 6 4 2 2" xfId="514"/>
    <cellStyle name="Normal 6 4 2 2 2" xfId="515"/>
    <cellStyle name="Normal 6 4 2 3" xfId="516"/>
    <cellStyle name="Normal 6 4 3" xfId="517"/>
    <cellStyle name="Normal 6 4 3 2" xfId="518"/>
    <cellStyle name="Normal 6 4 3 2 2" xfId="519"/>
    <cellStyle name="Normal 6 4 3 3" xfId="520"/>
    <cellStyle name="Normal 6 4 4" xfId="521"/>
    <cellStyle name="Normal 6 4 4 2" xfId="522"/>
    <cellStyle name="Normal 6 4 5" xfId="523"/>
    <cellStyle name="Normal 6 5" xfId="524"/>
    <cellStyle name="Normal 6 5 2" xfId="525"/>
    <cellStyle name="Normal 6 5 2 2" xfId="526"/>
    <cellStyle name="Normal 6 5 2 2 2" xfId="527"/>
    <cellStyle name="Normal 6 5 2 3" xfId="528"/>
    <cellStyle name="Normal 6 5 3" xfId="529"/>
    <cellStyle name="Normal 6 5 3 2" xfId="530"/>
    <cellStyle name="Normal 6 5 3 2 2" xfId="531"/>
    <cellStyle name="Normal 6 5 3 3" xfId="532"/>
    <cellStyle name="Normal 6 5 4" xfId="533"/>
    <cellStyle name="Normal 6 5 4 2" xfId="534"/>
    <cellStyle name="Normal 6 5 5" xfId="535"/>
    <cellStyle name="Normal 6 6" xfId="536"/>
    <cellStyle name="Normal 6 6 2" xfId="537"/>
    <cellStyle name="Normal 6 6 2 2" xfId="538"/>
    <cellStyle name="Normal 6 6 2 2 2" xfId="539"/>
    <cellStyle name="Normal 6 6 2 3" xfId="540"/>
    <cellStyle name="Normal 6 6 3" xfId="541"/>
    <cellStyle name="Normal 6 6 3 2" xfId="542"/>
    <cellStyle name="Normal 6 6 3 2 2" xfId="543"/>
    <cellStyle name="Normal 6 6 3 3" xfId="544"/>
    <cellStyle name="Normal 6 6 4" xfId="545"/>
    <cellStyle name="Normal 6 6 4 2" xfId="546"/>
    <cellStyle name="Normal 6 6 5" xfId="547"/>
    <cellStyle name="Normal 6 7" xfId="548"/>
    <cellStyle name="Normal 6 7 2" xfId="549"/>
    <cellStyle name="Normal 6 7 2 2" xfId="550"/>
    <cellStyle name="Normal 6 7 2 2 2" xfId="551"/>
    <cellStyle name="Normal 6 7 2 3" xfId="552"/>
    <cellStyle name="Normal 6 7 3" xfId="553"/>
    <cellStyle name="Normal 6 7 3 2" xfId="554"/>
    <cellStyle name="Normal 6 7 3 2 2" xfId="555"/>
    <cellStyle name="Normal 6 7 3 3" xfId="556"/>
    <cellStyle name="Normal 6 7 4" xfId="557"/>
    <cellStyle name="Normal 6 7 4 2" xfId="558"/>
    <cellStyle name="Normal 6 7 5" xfId="559"/>
    <cellStyle name="Normal 6 8" xfId="560"/>
    <cellStyle name="Normal 6 8 2" xfId="561"/>
    <cellStyle name="Normal 6 8 2 2" xfId="562"/>
    <cellStyle name="Normal 6 8 2 2 2" xfId="563"/>
    <cellStyle name="Normal 6 8 2 3" xfId="564"/>
    <cellStyle name="Normal 6 8 3" xfId="565"/>
    <cellStyle name="Normal 6 8 3 2" xfId="566"/>
    <cellStyle name="Normal 6 8 3 2 2" xfId="567"/>
    <cellStyle name="Normal 6 8 3 3" xfId="568"/>
    <cellStyle name="Normal 6 8 4" xfId="569"/>
    <cellStyle name="Normal 6 8 4 2" xfId="570"/>
    <cellStyle name="Normal 6 8 5" xfId="571"/>
    <cellStyle name="Normal 6 9" xfId="572"/>
    <cellStyle name="Normal 7" xfId="573"/>
    <cellStyle name="Normal 8" xfId="574"/>
    <cellStyle name="Normal 9" xfId="575"/>
    <cellStyle name="Note 10" xfId="576"/>
    <cellStyle name="Note 11" xfId="577"/>
    <cellStyle name="Note 2" xfId="578"/>
    <cellStyle name="Note 2 2" xfId="579"/>
    <cellStyle name="Note 2_Allocators" xfId="580"/>
    <cellStyle name="Note 3" xfId="581"/>
    <cellStyle name="Note 3 2" xfId="582"/>
    <cellStyle name="Note 3 3" xfId="583"/>
    <cellStyle name="Note 3_Allocators" xfId="584"/>
    <cellStyle name="Note 4" xfId="585"/>
    <cellStyle name="Note 4 2" xfId="586"/>
    <cellStyle name="Note 4_Allocators" xfId="587"/>
    <cellStyle name="Note 5" xfId="588"/>
    <cellStyle name="Note 6" xfId="589"/>
    <cellStyle name="Note 6 2" xfId="590"/>
    <cellStyle name="Note 6_Allocators" xfId="591"/>
    <cellStyle name="Note 7" xfId="592"/>
    <cellStyle name="Note 7 2" xfId="593"/>
    <cellStyle name="Note 8" xfId="594"/>
    <cellStyle name="Note 9" xfId="595"/>
    <cellStyle name="nPlosion" xfId="596"/>
    <cellStyle name="nvision" xfId="597"/>
    <cellStyle name="Output 2" xfId="598"/>
    <cellStyle name="Output 3" xfId="599"/>
    <cellStyle name="Output 4" xfId="600"/>
    <cellStyle name="Output 5" xfId="601"/>
    <cellStyle name="Output 6" xfId="602"/>
    <cellStyle name="Percent" xfId="722" builtinId="5"/>
    <cellStyle name="Percent 10" xfId="603"/>
    <cellStyle name="Percent 11" xfId="604"/>
    <cellStyle name="Percent 12" xfId="605"/>
    <cellStyle name="Percent 13" xfId="606"/>
    <cellStyle name="Percent 13 2" xfId="607"/>
    <cellStyle name="Percent 13 2 2" xfId="608"/>
    <cellStyle name="Percent 13 2 2 2" xfId="609"/>
    <cellStyle name="Percent 13 2 3" xfId="610"/>
    <cellStyle name="Percent 13 3" xfId="611"/>
    <cellStyle name="Percent 13 3 2" xfId="612"/>
    <cellStyle name="Percent 13 3 2 2" xfId="613"/>
    <cellStyle name="Percent 13 3 3" xfId="614"/>
    <cellStyle name="Percent 13 4" xfId="615"/>
    <cellStyle name="Percent 13 4 2" xfId="616"/>
    <cellStyle name="Percent 13 5" xfId="617"/>
    <cellStyle name="Percent 14" xfId="618"/>
    <cellStyle name="Percent 2" xfId="619"/>
    <cellStyle name="Percent 2 2" xfId="620"/>
    <cellStyle name="Percent 2 3" xfId="621"/>
    <cellStyle name="Percent 2 4" xfId="717"/>
    <cellStyle name="Percent 3" xfId="622"/>
    <cellStyle name="Percent 3 2" xfId="623"/>
    <cellStyle name="Percent 3 3" xfId="624"/>
    <cellStyle name="Percent 3 4" xfId="625"/>
    <cellStyle name="Percent 3 5" xfId="626"/>
    <cellStyle name="Percent 3 6" xfId="627"/>
    <cellStyle name="Percent 4" xfId="628"/>
    <cellStyle name="Percent 4 2" xfId="629"/>
    <cellStyle name="Percent 4 3" xfId="630"/>
    <cellStyle name="Percent 4 4" xfId="631"/>
    <cellStyle name="Percent 5" xfId="632"/>
    <cellStyle name="Percent 5 2" xfId="633"/>
    <cellStyle name="Percent 6" xfId="634"/>
    <cellStyle name="Percent 6 2" xfId="635"/>
    <cellStyle name="Percent 7" xfId="636"/>
    <cellStyle name="Percent 8" xfId="637"/>
    <cellStyle name="Percent 9" xfId="638"/>
    <cellStyle name="PSChar" xfId="639"/>
    <cellStyle name="PSChar 2" xfId="640"/>
    <cellStyle name="PSChar 2 2" xfId="641"/>
    <cellStyle name="PSChar 2 3" xfId="642"/>
    <cellStyle name="PSChar 3" xfId="643"/>
    <cellStyle name="PSChar 3 2" xfId="644"/>
    <cellStyle name="PSChar 4" xfId="645"/>
    <cellStyle name="PSChar 5" xfId="646"/>
    <cellStyle name="PSChar 6" xfId="647"/>
    <cellStyle name="PSDate" xfId="648"/>
    <cellStyle name="PSDate 2" xfId="649"/>
    <cellStyle name="PSDate 2 2" xfId="650"/>
    <cellStyle name="PSDate 2 3" xfId="651"/>
    <cellStyle name="PSDate 3" xfId="652"/>
    <cellStyle name="PSDate 3 2" xfId="653"/>
    <cellStyle name="PSDate 4" xfId="654"/>
    <cellStyle name="PSDate 5" xfId="655"/>
    <cellStyle name="PSDate 6" xfId="656"/>
    <cellStyle name="PSDec" xfId="657"/>
    <cellStyle name="PSDec 2" xfId="658"/>
    <cellStyle name="PSDec 2 2" xfId="659"/>
    <cellStyle name="PSDec 2 3" xfId="660"/>
    <cellStyle name="PSDec 3" xfId="661"/>
    <cellStyle name="PSDec 3 2" xfId="662"/>
    <cellStyle name="PSDec 4" xfId="663"/>
    <cellStyle name="PSDec 5" xfId="664"/>
    <cellStyle name="PSDec 6" xfId="665"/>
    <cellStyle name="PSHeading" xfId="666"/>
    <cellStyle name="PSHeading 10" xfId="667"/>
    <cellStyle name="PSHeading 11" xfId="668"/>
    <cellStyle name="PSHeading 2" xfId="669"/>
    <cellStyle name="PSHeading 2 2" xfId="670"/>
    <cellStyle name="PSHeading 2 3" xfId="671"/>
    <cellStyle name="PSHeading 2_108 Summary" xfId="672"/>
    <cellStyle name="PSHeading 3" xfId="673"/>
    <cellStyle name="PSHeading 3 2" xfId="674"/>
    <cellStyle name="PSHeading 3_108 Summary" xfId="675"/>
    <cellStyle name="PSHeading 4" xfId="676"/>
    <cellStyle name="PSHeading 5" xfId="677"/>
    <cellStyle name="PSHeading 6" xfId="678"/>
    <cellStyle name="PSHeading 7" xfId="679"/>
    <cellStyle name="PSHeading 8" xfId="680"/>
    <cellStyle name="PSHeading 9" xfId="681"/>
    <cellStyle name="PSHeading_101 check" xfId="682"/>
    <cellStyle name="PSInt" xfId="683"/>
    <cellStyle name="PSInt 2" xfId="684"/>
    <cellStyle name="PSInt 2 2" xfId="685"/>
    <cellStyle name="PSInt 2 3" xfId="686"/>
    <cellStyle name="PSInt 3" xfId="687"/>
    <cellStyle name="PSInt 3 2" xfId="688"/>
    <cellStyle name="PSInt 4" xfId="689"/>
    <cellStyle name="PSInt 5" xfId="690"/>
    <cellStyle name="PSInt 6" xfId="691"/>
    <cellStyle name="PSSpacer" xfId="692"/>
    <cellStyle name="PSSpacer 2" xfId="693"/>
    <cellStyle name="PSSpacer 2 2" xfId="694"/>
    <cellStyle name="PSSpacer 2 3" xfId="695"/>
    <cellStyle name="PSSpacer 3" xfId="696"/>
    <cellStyle name="PSSpacer 3 2" xfId="697"/>
    <cellStyle name="PSSpacer 4" xfId="698"/>
    <cellStyle name="PSSpacer 5" xfId="699"/>
    <cellStyle name="PSSpacer 6" xfId="700"/>
    <cellStyle name="Title 2" xfId="701"/>
    <cellStyle name="Title 3" xfId="702"/>
    <cellStyle name="Title 4" xfId="703"/>
    <cellStyle name="Title 5" xfId="704"/>
    <cellStyle name="Total 2" xfId="705"/>
    <cellStyle name="Total 3" xfId="706"/>
    <cellStyle name="Total 4" xfId="707"/>
    <cellStyle name="Total 5" xfId="708"/>
    <cellStyle name="Total 6" xfId="709"/>
    <cellStyle name="Total 7" xfId="710"/>
    <cellStyle name="Total 8" xfId="711"/>
    <cellStyle name="Warning Text 2" xfId="712"/>
    <cellStyle name="Warning Text 3" xfId="713"/>
    <cellStyle name="Warning Text 4" xfId="714"/>
    <cellStyle name="Warning Text 5" xfId="715"/>
    <cellStyle name="Warning Text 6" xfId="7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tabSelected="1" workbookViewId="0">
      <selection activeCell="M10" sqref="M10"/>
    </sheetView>
  </sheetViews>
  <sheetFormatPr defaultRowHeight="15"/>
  <cols>
    <col min="1" max="1" width="1" customWidth="1"/>
    <col min="2" max="2" width="11.28515625" customWidth="1"/>
    <col min="3" max="3" width="4.7109375" customWidth="1"/>
    <col min="4" max="4" width="18.7109375" customWidth="1"/>
    <col min="5" max="5" width="4.7109375" customWidth="1"/>
    <col min="6" max="6" width="18.7109375" customWidth="1"/>
    <col min="7" max="7" width="4.7109375" customWidth="1"/>
    <col min="8" max="8" width="18.7109375" customWidth="1"/>
    <col min="9" max="9" width="0.85546875" customWidth="1"/>
    <col min="13" max="13" width="23" customWidth="1"/>
  </cols>
  <sheetData>
    <row r="1" spans="1:9" ht="5.25" customHeight="1">
      <c r="A1" s="49"/>
      <c r="B1" s="50"/>
      <c r="C1" s="50"/>
      <c r="D1" s="50"/>
      <c r="E1" s="50"/>
      <c r="F1" s="50"/>
      <c r="G1" s="50"/>
      <c r="H1" s="50"/>
      <c r="I1" s="51"/>
    </row>
    <row r="2" spans="1:9" ht="15.75">
      <c r="A2" s="52"/>
      <c r="B2" s="62" t="s">
        <v>10</v>
      </c>
      <c r="C2" s="62"/>
      <c r="D2" s="62"/>
      <c r="E2" s="62"/>
      <c r="F2" s="62"/>
      <c r="G2" s="62"/>
      <c r="H2" s="62"/>
      <c r="I2" s="53"/>
    </row>
    <row r="3" spans="1:9" ht="15.75">
      <c r="A3" s="52"/>
      <c r="B3" s="62" t="s">
        <v>25</v>
      </c>
      <c r="C3" s="62"/>
      <c r="D3" s="62"/>
      <c r="E3" s="62"/>
      <c r="F3" s="62"/>
      <c r="G3" s="62"/>
      <c r="H3" s="62"/>
      <c r="I3" s="53"/>
    </row>
    <row r="4" spans="1:9" ht="15.75">
      <c r="A4" s="52"/>
      <c r="B4" s="62" t="s">
        <v>41</v>
      </c>
      <c r="C4" s="62"/>
      <c r="D4" s="62"/>
      <c r="E4" s="62"/>
      <c r="F4" s="62"/>
      <c r="G4" s="62"/>
      <c r="H4" s="62"/>
      <c r="I4" s="53"/>
    </row>
    <row r="5" spans="1:9" ht="15.75">
      <c r="A5" s="52"/>
      <c r="B5" s="62" t="s">
        <v>23</v>
      </c>
      <c r="C5" s="62"/>
      <c r="D5" s="62"/>
      <c r="E5" s="62"/>
      <c r="F5" s="62"/>
      <c r="G5" s="62"/>
      <c r="H5" s="62"/>
      <c r="I5" s="53"/>
    </row>
    <row r="6" spans="1:9" ht="15.75">
      <c r="A6" s="52"/>
      <c r="B6" s="54"/>
      <c r="C6" s="54"/>
      <c r="D6" s="54"/>
      <c r="E6" s="54"/>
      <c r="F6" s="54"/>
      <c r="G6" s="54"/>
      <c r="H6" s="54"/>
      <c r="I6" s="53"/>
    </row>
    <row r="7" spans="1:9">
      <c r="A7" s="52"/>
      <c r="B7" s="55"/>
      <c r="C7" s="55"/>
      <c r="D7" s="55"/>
      <c r="E7" s="55"/>
      <c r="F7" s="57" t="s">
        <v>29</v>
      </c>
      <c r="G7" s="55"/>
      <c r="H7" s="55"/>
      <c r="I7" s="56"/>
    </row>
    <row r="8" spans="1:9">
      <c r="A8" s="52"/>
      <c r="B8" s="55"/>
      <c r="C8" s="55"/>
      <c r="D8" s="57" t="s">
        <v>29</v>
      </c>
      <c r="E8" s="55"/>
      <c r="F8" s="57" t="s">
        <v>30</v>
      </c>
      <c r="G8" s="55"/>
      <c r="H8" s="57"/>
      <c r="I8" s="56"/>
    </row>
    <row r="9" spans="1:9">
      <c r="A9" s="52"/>
      <c r="B9" s="55"/>
      <c r="C9" s="55"/>
      <c r="D9" s="57" t="s">
        <v>30</v>
      </c>
      <c r="E9" s="55"/>
      <c r="F9" s="57" t="s">
        <v>31</v>
      </c>
      <c r="G9" s="55"/>
      <c r="H9" s="57" t="s">
        <v>31</v>
      </c>
      <c r="I9" s="56"/>
    </row>
    <row r="10" spans="1:9">
      <c r="A10" s="52"/>
      <c r="B10" s="55"/>
      <c r="C10" s="55"/>
      <c r="D10" s="57" t="s">
        <v>31</v>
      </c>
      <c r="E10" s="55"/>
      <c r="F10" s="57" t="s">
        <v>32</v>
      </c>
      <c r="G10" s="55"/>
      <c r="H10" s="57" t="s">
        <v>32</v>
      </c>
      <c r="I10" s="56"/>
    </row>
    <row r="11" spans="1:9">
      <c r="A11" s="52"/>
      <c r="B11" s="55"/>
      <c r="C11" s="55"/>
      <c r="D11" s="57" t="s">
        <v>32</v>
      </c>
      <c r="E11" s="55"/>
      <c r="F11" s="57" t="s">
        <v>37</v>
      </c>
      <c r="G11" s="55"/>
      <c r="H11" s="57" t="s">
        <v>43</v>
      </c>
      <c r="I11" s="56"/>
    </row>
    <row r="12" spans="1:9">
      <c r="A12" s="52"/>
      <c r="B12" s="55"/>
      <c r="C12" s="55"/>
      <c r="D12" s="58">
        <v>9.0200000000000002E-2</v>
      </c>
      <c r="E12" s="55"/>
      <c r="F12" s="58" t="s">
        <v>38</v>
      </c>
      <c r="G12" s="55"/>
      <c r="H12" s="58" t="s">
        <v>44</v>
      </c>
      <c r="I12" s="56"/>
    </row>
    <row r="13" spans="1:9">
      <c r="A13" s="52"/>
      <c r="B13" s="57" t="s">
        <v>35</v>
      </c>
      <c r="C13" s="55"/>
      <c r="D13" s="57" t="s">
        <v>33</v>
      </c>
      <c r="E13" s="55"/>
      <c r="F13" s="57" t="s">
        <v>39</v>
      </c>
      <c r="G13" s="55"/>
      <c r="H13" s="57" t="s">
        <v>45</v>
      </c>
      <c r="I13" s="56"/>
    </row>
    <row r="14" spans="1:9">
      <c r="A14" s="52"/>
      <c r="B14" s="45" t="s">
        <v>36</v>
      </c>
      <c r="C14" s="55"/>
      <c r="D14" s="45" t="s">
        <v>34</v>
      </c>
      <c r="E14" s="55"/>
      <c r="F14" s="45" t="s">
        <v>40</v>
      </c>
      <c r="G14" s="55"/>
      <c r="H14" s="45" t="s">
        <v>46</v>
      </c>
      <c r="I14" s="56"/>
    </row>
    <row r="15" spans="1:9" ht="6.75" customHeight="1">
      <c r="A15" s="52"/>
      <c r="B15" s="55"/>
      <c r="C15" s="55"/>
      <c r="D15" s="55"/>
      <c r="E15" s="55"/>
      <c r="F15" s="55"/>
      <c r="G15" s="55"/>
      <c r="H15" s="55"/>
      <c r="I15" s="56"/>
    </row>
    <row r="16" spans="1:9">
      <c r="A16" s="52"/>
      <c r="B16" s="55">
        <v>2036</v>
      </c>
      <c r="C16" s="55"/>
      <c r="D16" s="59">
        <f>'Level Rev Req - Grossed Up WACC'!$D$4</f>
        <v>411773409.06000006</v>
      </c>
      <c r="E16" s="55"/>
      <c r="F16" s="59">
        <f>'Securitized Rev Req'!$D$4</f>
        <v>304489658.39999998</v>
      </c>
      <c r="G16" s="55"/>
      <c r="H16" s="59">
        <f>D16-F16</f>
        <v>107283750.66000009</v>
      </c>
      <c r="I16" s="56"/>
    </row>
    <row r="17" spans="1:9">
      <c r="A17" s="52"/>
      <c r="B17" s="55">
        <v>2037</v>
      </c>
      <c r="C17" s="55"/>
      <c r="D17" s="59">
        <f>'Level Rev Req - Grossed Up WACC'!$D$4</f>
        <v>411773409.06000006</v>
      </c>
      <c r="E17" s="55"/>
      <c r="F17" s="59">
        <f>'Securitized Rev Req'!$D$4</f>
        <v>304489658.39999998</v>
      </c>
      <c r="G17" s="55"/>
      <c r="H17" s="59">
        <f t="shared" ref="H17:H30" si="0">D17-F17</f>
        <v>107283750.66000009</v>
      </c>
      <c r="I17" s="56"/>
    </row>
    <row r="18" spans="1:9">
      <c r="A18" s="52"/>
      <c r="B18" s="55">
        <v>2038</v>
      </c>
      <c r="C18" s="55"/>
      <c r="D18" s="59">
        <f>'Level Rev Req - Grossed Up WACC'!$D$4</f>
        <v>411773409.06000006</v>
      </c>
      <c r="E18" s="55"/>
      <c r="F18" s="59">
        <f>'Securitized Rev Req'!$D$4</f>
        <v>304489658.39999998</v>
      </c>
      <c r="G18" s="55"/>
      <c r="H18" s="59">
        <f t="shared" si="0"/>
        <v>107283750.66000009</v>
      </c>
      <c r="I18" s="56"/>
    </row>
    <row r="19" spans="1:9">
      <c r="A19" s="52"/>
      <c r="B19" s="55">
        <v>2039</v>
      </c>
      <c r="C19" s="55"/>
      <c r="D19" s="59">
        <f>'Level Rev Req - Grossed Up WACC'!$D$4</f>
        <v>411773409.06000006</v>
      </c>
      <c r="E19" s="55"/>
      <c r="F19" s="59">
        <f>'Securitized Rev Req'!$D$4</f>
        <v>304489658.39999998</v>
      </c>
      <c r="G19" s="55"/>
      <c r="H19" s="59">
        <f t="shared" si="0"/>
        <v>107283750.66000009</v>
      </c>
      <c r="I19" s="56"/>
    </row>
    <row r="20" spans="1:9">
      <c r="A20" s="52"/>
      <c r="B20" s="55">
        <v>2040</v>
      </c>
      <c r="C20" s="55"/>
      <c r="D20" s="59">
        <f>'Level Rev Req - Grossed Up WACC'!$D$4</f>
        <v>411773409.06000006</v>
      </c>
      <c r="E20" s="55"/>
      <c r="F20" s="59">
        <f>'Securitized Rev Req'!$D$4</f>
        <v>304489658.39999998</v>
      </c>
      <c r="G20" s="55"/>
      <c r="H20" s="59">
        <f t="shared" si="0"/>
        <v>107283750.66000009</v>
      </c>
      <c r="I20" s="56"/>
    </row>
    <row r="21" spans="1:9">
      <c r="A21" s="52"/>
      <c r="B21" s="55">
        <v>2041</v>
      </c>
      <c r="C21" s="55"/>
      <c r="D21" s="59">
        <f>'Level Rev Req - Grossed Up WACC'!$D$4</f>
        <v>411773409.06000006</v>
      </c>
      <c r="E21" s="55"/>
      <c r="F21" s="59">
        <f>'Securitized Rev Req'!$D$4</f>
        <v>304489658.39999998</v>
      </c>
      <c r="G21" s="55"/>
      <c r="H21" s="59">
        <f t="shared" si="0"/>
        <v>107283750.66000009</v>
      </c>
      <c r="I21" s="56"/>
    </row>
    <row r="22" spans="1:9">
      <c r="A22" s="52"/>
      <c r="B22" s="55">
        <v>2042</v>
      </c>
      <c r="C22" s="55"/>
      <c r="D22" s="59">
        <f>'Level Rev Req - Grossed Up WACC'!$D$4</f>
        <v>411773409.06000006</v>
      </c>
      <c r="E22" s="55"/>
      <c r="F22" s="59">
        <f>'Securitized Rev Req'!$D$4</f>
        <v>304489658.39999998</v>
      </c>
      <c r="G22" s="55"/>
      <c r="H22" s="59">
        <f t="shared" si="0"/>
        <v>107283750.66000009</v>
      </c>
      <c r="I22" s="56"/>
    </row>
    <row r="23" spans="1:9">
      <c r="A23" s="52"/>
      <c r="B23" s="55">
        <v>2043</v>
      </c>
      <c r="C23" s="55"/>
      <c r="D23" s="59">
        <f>'Level Rev Req - Grossed Up WACC'!$D$4</f>
        <v>411773409.06000006</v>
      </c>
      <c r="E23" s="55"/>
      <c r="F23" s="59">
        <f>'Securitized Rev Req'!$D$4</f>
        <v>304489658.39999998</v>
      </c>
      <c r="G23" s="55"/>
      <c r="H23" s="59">
        <f t="shared" si="0"/>
        <v>107283750.66000009</v>
      </c>
      <c r="I23" s="56"/>
    </row>
    <row r="24" spans="1:9">
      <c r="A24" s="52"/>
      <c r="B24" s="55">
        <v>2044</v>
      </c>
      <c r="C24" s="55"/>
      <c r="D24" s="59">
        <f>'Level Rev Req - Grossed Up WACC'!$D$4</f>
        <v>411773409.06000006</v>
      </c>
      <c r="E24" s="55"/>
      <c r="F24" s="59">
        <f>'Securitized Rev Req'!$D$4</f>
        <v>304489658.39999998</v>
      </c>
      <c r="G24" s="55"/>
      <c r="H24" s="59">
        <f t="shared" si="0"/>
        <v>107283750.66000009</v>
      </c>
      <c r="I24" s="56"/>
    </row>
    <row r="25" spans="1:9">
      <c r="A25" s="52"/>
      <c r="B25" s="55">
        <v>2045</v>
      </c>
      <c r="C25" s="55"/>
      <c r="D25" s="59">
        <f>'Level Rev Req - Grossed Up WACC'!$D$4</f>
        <v>411773409.06000006</v>
      </c>
      <c r="E25" s="55"/>
      <c r="F25" s="59">
        <f>'Securitized Rev Req'!$D$4</f>
        <v>304489658.39999998</v>
      </c>
      <c r="G25" s="55"/>
      <c r="H25" s="59">
        <f t="shared" si="0"/>
        <v>107283750.66000009</v>
      </c>
      <c r="I25" s="56"/>
    </row>
    <row r="26" spans="1:9">
      <c r="A26" s="52"/>
      <c r="B26" s="55">
        <v>2046</v>
      </c>
      <c r="C26" s="55"/>
      <c r="D26" s="59">
        <f>'Level Rev Req - Grossed Up WACC'!$D$4</f>
        <v>411773409.06000006</v>
      </c>
      <c r="E26" s="55"/>
      <c r="F26" s="59">
        <f>'Securitized Rev Req'!$D$4</f>
        <v>304489658.39999998</v>
      </c>
      <c r="G26" s="55"/>
      <c r="H26" s="59">
        <f t="shared" si="0"/>
        <v>107283750.66000009</v>
      </c>
      <c r="I26" s="56"/>
    </row>
    <row r="27" spans="1:9">
      <c r="A27" s="52"/>
      <c r="B27" s="55">
        <v>2047</v>
      </c>
      <c r="C27" s="55"/>
      <c r="D27" s="59">
        <f>'Level Rev Req - Grossed Up WACC'!$D$4</f>
        <v>411773409.06000006</v>
      </c>
      <c r="E27" s="55"/>
      <c r="F27" s="59">
        <f>'Securitized Rev Req'!$D$4</f>
        <v>304489658.39999998</v>
      </c>
      <c r="G27" s="55"/>
      <c r="H27" s="59">
        <f t="shared" si="0"/>
        <v>107283750.66000009</v>
      </c>
      <c r="I27" s="56"/>
    </row>
    <row r="28" spans="1:9">
      <c r="A28" s="52"/>
      <c r="B28" s="55">
        <v>2048</v>
      </c>
      <c r="C28" s="55"/>
      <c r="D28" s="59">
        <f>'Level Rev Req - Grossed Up WACC'!$D$4</f>
        <v>411773409.06000006</v>
      </c>
      <c r="E28" s="55"/>
      <c r="F28" s="59">
        <f>'Securitized Rev Req'!$D$4</f>
        <v>304489658.39999998</v>
      </c>
      <c r="G28" s="55"/>
      <c r="H28" s="59">
        <f t="shared" si="0"/>
        <v>107283750.66000009</v>
      </c>
      <c r="I28" s="56"/>
    </row>
    <row r="29" spans="1:9">
      <c r="A29" s="52"/>
      <c r="B29" s="55">
        <v>2049</v>
      </c>
      <c r="C29" s="55"/>
      <c r="D29" s="59">
        <f>'Level Rev Req - Grossed Up WACC'!$D$4</f>
        <v>411773409.06000006</v>
      </c>
      <c r="E29" s="55"/>
      <c r="F29" s="59">
        <f>'Securitized Rev Req'!$D$4</f>
        <v>304489658.39999998</v>
      </c>
      <c r="G29" s="55"/>
      <c r="H29" s="59">
        <f t="shared" si="0"/>
        <v>107283750.66000009</v>
      </c>
      <c r="I29" s="56"/>
    </row>
    <row r="30" spans="1:9">
      <c r="A30" s="52"/>
      <c r="B30" s="55">
        <v>2050</v>
      </c>
      <c r="C30" s="55"/>
      <c r="D30" s="47">
        <f>'Level Rev Req - Grossed Up WACC'!$D$4</f>
        <v>411773409.06000006</v>
      </c>
      <c r="E30" s="55"/>
      <c r="F30" s="47">
        <f>'Securitized Rev Req'!$D$4</f>
        <v>304489658.39999998</v>
      </c>
      <c r="G30" s="55"/>
      <c r="H30" s="47">
        <f t="shared" si="0"/>
        <v>107283750.66000009</v>
      </c>
      <c r="I30" s="56"/>
    </row>
    <row r="31" spans="1:9" ht="6.75" customHeight="1">
      <c r="A31" s="52"/>
      <c r="B31" s="55"/>
      <c r="C31" s="55"/>
      <c r="D31" s="55"/>
      <c r="E31" s="55"/>
      <c r="F31" s="55"/>
      <c r="G31" s="55"/>
      <c r="H31" s="55"/>
      <c r="I31" s="56"/>
    </row>
    <row r="32" spans="1:9" ht="15.75" thickBot="1">
      <c r="A32" s="52"/>
      <c r="B32" s="57" t="s">
        <v>42</v>
      </c>
      <c r="C32" s="55"/>
      <c r="D32" s="48">
        <f>SUM(D16:D31)</f>
        <v>6176601135.9000015</v>
      </c>
      <c r="E32" s="55"/>
      <c r="F32" s="48">
        <f>SUM(F16:F31)</f>
        <v>4567344876.000001</v>
      </c>
      <c r="G32" s="55"/>
      <c r="H32" s="48">
        <f>SUM(H16:H31)</f>
        <v>1609256259.9000013</v>
      </c>
      <c r="I32" s="56"/>
    </row>
    <row r="33" spans="1:13" ht="5.25" customHeight="1" thickTop="1">
      <c r="A33" s="60"/>
      <c r="B33" s="46"/>
      <c r="C33" s="46"/>
      <c r="D33" s="46"/>
      <c r="E33" s="46"/>
      <c r="F33" s="46"/>
      <c r="G33" s="46"/>
      <c r="H33" s="46"/>
      <c r="I33" s="61"/>
    </row>
    <row r="34" spans="1:13">
      <c r="B34" s="25"/>
      <c r="C34" s="25"/>
      <c r="D34" s="25"/>
      <c r="E34" s="25"/>
      <c r="F34" s="25"/>
      <c r="G34" s="25"/>
      <c r="H34" s="25"/>
      <c r="I34" s="26"/>
    </row>
    <row r="35" spans="1:13">
      <c r="B35" s="25"/>
      <c r="C35" s="25"/>
      <c r="D35" s="25"/>
      <c r="E35" s="25"/>
      <c r="F35" s="25"/>
      <c r="G35" s="25"/>
      <c r="H35" s="25"/>
      <c r="I35" s="26"/>
    </row>
    <row r="36" spans="1:13">
      <c r="B36" s="25"/>
      <c r="C36" s="25"/>
      <c r="D36" s="25"/>
      <c r="E36" s="25"/>
      <c r="F36" s="25"/>
      <c r="G36" s="25"/>
      <c r="H36" s="25"/>
      <c r="I36" s="26"/>
    </row>
    <row r="37" spans="1:13">
      <c r="B37" s="25"/>
      <c r="C37" s="25"/>
      <c r="D37" s="25"/>
      <c r="E37" s="25"/>
      <c r="F37" s="25"/>
      <c r="G37" s="25"/>
      <c r="H37" s="25"/>
      <c r="I37" s="26"/>
    </row>
    <row r="38" spans="1:13">
      <c r="B38" s="25"/>
      <c r="C38" s="25"/>
      <c r="D38" s="25"/>
      <c r="E38" s="25"/>
      <c r="F38" s="25"/>
      <c r="G38" s="25"/>
      <c r="H38" s="25"/>
      <c r="I38" s="26"/>
    </row>
    <row r="39" spans="1:13">
      <c r="B39" s="27"/>
      <c r="C39" s="27"/>
      <c r="D39" s="27"/>
      <c r="E39" s="27"/>
      <c r="F39" s="27"/>
      <c r="G39" s="27"/>
      <c r="H39" s="27"/>
      <c r="I39" s="26"/>
    </row>
    <row r="40" spans="1:13">
      <c r="B40" s="44" t="s">
        <v>28</v>
      </c>
      <c r="C40" s="27"/>
      <c r="D40" s="27"/>
      <c r="E40" s="27"/>
      <c r="F40" s="27"/>
      <c r="G40" s="27"/>
      <c r="H40" s="27"/>
      <c r="I40" s="26"/>
    </row>
    <row r="41" spans="1:13">
      <c r="B41" s="27"/>
      <c r="C41" s="27"/>
      <c r="D41" s="27"/>
      <c r="E41" s="27"/>
      <c r="F41" s="27"/>
      <c r="G41" s="27"/>
      <c r="H41" s="27"/>
      <c r="I41" s="26"/>
    </row>
    <row r="42" spans="1:13">
      <c r="B42" s="33" t="s">
        <v>12</v>
      </c>
      <c r="C42" s="27"/>
      <c r="D42" s="27"/>
      <c r="E42" s="27"/>
      <c r="F42" s="27"/>
      <c r="G42" s="27"/>
      <c r="H42" s="27"/>
      <c r="I42" s="26"/>
    </row>
    <row r="43" spans="1:13">
      <c r="B43" s="27"/>
      <c r="C43" s="27"/>
      <c r="D43" s="27"/>
      <c r="E43" s="27"/>
      <c r="F43" s="27"/>
      <c r="G43" s="27"/>
      <c r="H43" s="27"/>
      <c r="I43" s="26"/>
    </row>
    <row r="44" spans="1:13">
      <c r="B44" s="33" t="s">
        <v>13</v>
      </c>
      <c r="C44" s="27"/>
      <c r="D44" s="27"/>
      <c r="E44" s="27"/>
      <c r="F44" s="27"/>
      <c r="G44" s="27"/>
      <c r="H44" s="27"/>
      <c r="I44" s="26"/>
    </row>
    <row r="45" spans="1:13">
      <c r="B45" s="27"/>
      <c r="C45" s="27"/>
      <c r="D45" s="27"/>
      <c r="E45" s="27"/>
      <c r="F45" s="27"/>
      <c r="G45" s="27"/>
      <c r="H45" s="27"/>
      <c r="I45" s="26"/>
    </row>
    <row r="46" spans="1:13">
      <c r="B46" s="27"/>
      <c r="C46" s="27"/>
      <c r="D46" s="27"/>
      <c r="E46" s="27"/>
      <c r="F46" s="27"/>
      <c r="G46" s="27"/>
      <c r="H46" s="27"/>
      <c r="I46" s="26"/>
      <c r="M46" s="41" t="s">
        <v>24</v>
      </c>
    </row>
    <row r="47" spans="1:13">
      <c r="B47" s="42" t="s">
        <v>27</v>
      </c>
      <c r="C47" s="33"/>
      <c r="D47" s="33"/>
      <c r="E47" s="33"/>
      <c r="F47" s="33"/>
      <c r="G47" s="33"/>
      <c r="H47" s="33"/>
      <c r="I47" s="33"/>
      <c r="M47" s="40">
        <f>'Securitized Rev Req'!D195-'Level Rev Req - Grossed Up WACC'!D195</f>
        <v>-1609256259.9151132</v>
      </c>
    </row>
  </sheetData>
  <mergeCells count="4">
    <mergeCell ref="B2:H2"/>
    <mergeCell ref="B3:H3"/>
    <mergeCell ref="B4:H4"/>
    <mergeCell ref="B5:H5"/>
  </mergeCells>
  <pageMargins left="0.2" right="0.2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A9" sqref="A9"/>
    </sheetView>
  </sheetViews>
  <sheetFormatPr defaultRowHeight="15"/>
  <cols>
    <col min="5" max="6" width="10.42578125" customWidth="1"/>
    <col min="7" max="8" width="10.85546875" customWidth="1"/>
    <col min="9" max="9" width="5.7109375" customWidth="1"/>
    <col min="10" max="10" width="16.7109375" customWidth="1"/>
    <col min="15" max="15" width="23" customWidth="1"/>
  </cols>
  <sheetData>
    <row r="1" spans="1:15" ht="15.75">
      <c r="A1" s="63" t="s">
        <v>10</v>
      </c>
      <c r="B1" s="63"/>
      <c r="C1" s="63"/>
      <c r="D1" s="63"/>
      <c r="E1" s="63"/>
      <c r="F1" s="63"/>
      <c r="G1" s="63"/>
      <c r="H1" s="63"/>
      <c r="I1" s="63"/>
      <c r="J1" s="63"/>
    </row>
    <row r="2" spans="1:15" ht="15.75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</row>
    <row r="3" spans="1:15" ht="15.75">
      <c r="A3" s="63" t="s">
        <v>11</v>
      </c>
      <c r="B3" s="63"/>
      <c r="C3" s="63"/>
      <c r="D3" s="63"/>
      <c r="E3" s="63"/>
      <c r="F3" s="63"/>
      <c r="G3" s="63"/>
      <c r="H3" s="63"/>
      <c r="I3" s="63"/>
      <c r="J3" s="63"/>
    </row>
    <row r="4" spans="1:15" ht="15.75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</row>
    <row r="5" spans="1:15" ht="15.7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5">
      <c r="A6" s="25"/>
      <c r="B6" s="25"/>
      <c r="C6" s="25"/>
      <c r="D6" s="25"/>
      <c r="E6" s="25"/>
      <c r="F6" s="25"/>
      <c r="G6" s="25"/>
      <c r="H6" s="25"/>
      <c r="I6" s="25"/>
      <c r="J6" s="25"/>
      <c r="K6" s="26"/>
    </row>
    <row r="7" spans="1:15">
      <c r="A7" s="27"/>
      <c r="B7" s="27"/>
      <c r="C7" s="27"/>
      <c r="D7" s="27"/>
      <c r="E7" s="27"/>
      <c r="F7" s="27"/>
      <c r="G7" s="27"/>
      <c r="H7" s="27"/>
      <c r="I7" s="27"/>
      <c r="J7" s="27"/>
      <c r="K7" s="26"/>
    </row>
    <row r="8" spans="1:15">
      <c r="A8" s="44" t="s">
        <v>28</v>
      </c>
      <c r="B8" s="27"/>
      <c r="C8" s="27"/>
      <c r="D8" s="27"/>
      <c r="E8" s="27"/>
      <c r="F8" s="27"/>
      <c r="G8" s="27"/>
      <c r="H8" s="27"/>
      <c r="I8" s="28"/>
      <c r="J8" s="28">
        <f>'Level Rev Req - Grossed Up WACC'!D4</f>
        <v>411773409.06000006</v>
      </c>
      <c r="K8" s="26"/>
    </row>
    <row r="9" spans="1:15">
      <c r="A9" s="27"/>
      <c r="B9" s="27"/>
      <c r="C9" s="27"/>
      <c r="D9" s="27"/>
      <c r="E9" s="27"/>
      <c r="F9" s="27"/>
      <c r="G9" s="27"/>
      <c r="H9" s="27"/>
      <c r="I9" s="27"/>
      <c r="J9" s="27"/>
      <c r="K9" s="26"/>
    </row>
    <row r="10" spans="1:15">
      <c r="A10" s="33" t="s">
        <v>12</v>
      </c>
      <c r="B10" s="27"/>
      <c r="C10" s="27"/>
      <c r="D10" s="27"/>
      <c r="E10" s="27"/>
      <c r="F10" s="27"/>
      <c r="G10" s="27"/>
      <c r="H10" s="27"/>
      <c r="I10" s="27"/>
      <c r="J10" s="29">
        <f>'Securitized Rev Req'!D4</f>
        <v>304489658.39999998</v>
      </c>
      <c r="K10" s="26"/>
    </row>
    <row r="11" spans="1: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6"/>
    </row>
    <row r="12" spans="1:15" ht="15.75" thickBot="1">
      <c r="A12" s="33" t="s">
        <v>13</v>
      </c>
      <c r="B12" s="27"/>
      <c r="C12" s="27"/>
      <c r="D12" s="27"/>
      <c r="E12" s="27"/>
      <c r="F12" s="27"/>
      <c r="G12" s="27"/>
      <c r="H12" s="27"/>
      <c r="I12" s="27"/>
      <c r="J12" s="43">
        <f>J10-J8</f>
        <v>-107283750.66000009</v>
      </c>
      <c r="K12" s="26"/>
    </row>
    <row r="13" spans="1:15" ht="15.75" thickTop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6"/>
    </row>
    <row r="14" spans="1: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6"/>
      <c r="O14" s="41" t="s">
        <v>24</v>
      </c>
    </row>
    <row r="15" spans="1:15" ht="15.75" thickBot="1">
      <c r="A15" s="42" t="s">
        <v>27</v>
      </c>
      <c r="B15" s="33"/>
      <c r="C15" s="33"/>
      <c r="D15" s="33"/>
      <c r="E15" s="33"/>
      <c r="F15" s="33"/>
      <c r="G15" s="33"/>
      <c r="H15" s="33"/>
      <c r="I15" s="33"/>
      <c r="J15" s="39">
        <f>J12*15</f>
        <v>-1609256259.9000013</v>
      </c>
      <c r="K15" s="33"/>
      <c r="O15" s="40">
        <f>'Securitized Rev Req'!D195-'Level Rev Req - Grossed Up WACC'!D195</f>
        <v>-1609256259.9151132</v>
      </c>
    </row>
    <row r="16" spans="1:15" ht="15.75" thickTop="1"/>
  </sheetData>
  <mergeCells count="4">
    <mergeCell ref="A1:J1"/>
    <mergeCell ref="A2:J2"/>
    <mergeCell ref="A3:J3"/>
    <mergeCell ref="A4:J4"/>
  </mergeCells>
  <pageMargins left="0.2" right="0.2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zoomScale="120" zoomScaleNormal="120" workbookViewId="0">
      <selection activeCell="D2" sqref="D2"/>
    </sheetView>
  </sheetViews>
  <sheetFormatPr defaultRowHeight="15" outlineLevelRow="1"/>
  <cols>
    <col min="1" max="1" width="4.7109375" style="1" bestFit="1" customWidth="1"/>
    <col min="2" max="2" width="27.28515625" style="1" customWidth="1"/>
    <col min="3" max="3" width="13.7109375" style="1" customWidth="1"/>
    <col min="4" max="4" width="14.85546875" style="1" customWidth="1"/>
    <col min="5" max="5" width="15.28515625" style="1" customWidth="1"/>
    <col min="6" max="6" width="16.42578125" style="3" customWidth="1"/>
    <col min="7" max="7" width="14.42578125" style="3" customWidth="1"/>
    <col min="8" max="8" width="15.85546875" style="1" bestFit="1" customWidth="1"/>
    <col min="9" max="9" width="15.140625" style="1" bestFit="1" customWidth="1"/>
    <col min="10" max="10" width="9.85546875" style="1" bestFit="1" customWidth="1"/>
    <col min="11" max="253" width="9.140625" style="1"/>
    <col min="254" max="254" width="4.7109375" style="1" bestFit="1" customWidth="1"/>
    <col min="255" max="255" width="24.28515625" style="1" bestFit="1" customWidth="1"/>
    <col min="256" max="256" width="13.7109375" style="1" customWidth="1"/>
    <col min="257" max="257" width="13.140625" style="1" bestFit="1" customWidth="1"/>
    <col min="258" max="259" width="12.5703125" style="1" bestFit="1" customWidth="1"/>
    <col min="260" max="260" width="14.28515625" style="1" bestFit="1" customWidth="1"/>
    <col min="261" max="261" width="12.5703125" style="1" bestFit="1" customWidth="1"/>
    <col min="262" max="262" width="14.140625" style="1" bestFit="1" customWidth="1"/>
    <col min="263" max="263" width="12.42578125" style="1" bestFit="1" customWidth="1"/>
    <col min="264" max="264" width="15.85546875" style="1" bestFit="1" customWidth="1"/>
    <col min="265" max="265" width="15.140625" style="1" bestFit="1" customWidth="1"/>
    <col min="266" max="266" width="9.85546875" style="1" bestFit="1" customWidth="1"/>
    <col min="267" max="509" width="9.140625" style="1"/>
    <col min="510" max="510" width="4.7109375" style="1" bestFit="1" customWidth="1"/>
    <col min="511" max="511" width="24.28515625" style="1" bestFit="1" customWidth="1"/>
    <col min="512" max="512" width="13.7109375" style="1" customWidth="1"/>
    <col min="513" max="513" width="13.140625" style="1" bestFit="1" customWidth="1"/>
    <col min="514" max="515" width="12.5703125" style="1" bestFit="1" customWidth="1"/>
    <col min="516" max="516" width="14.28515625" style="1" bestFit="1" customWidth="1"/>
    <col min="517" max="517" width="12.5703125" style="1" bestFit="1" customWidth="1"/>
    <col min="518" max="518" width="14.140625" style="1" bestFit="1" customWidth="1"/>
    <col min="519" max="519" width="12.42578125" style="1" bestFit="1" customWidth="1"/>
    <col min="520" max="520" width="15.85546875" style="1" bestFit="1" customWidth="1"/>
    <col min="521" max="521" width="15.140625" style="1" bestFit="1" customWidth="1"/>
    <col min="522" max="522" width="9.85546875" style="1" bestFit="1" customWidth="1"/>
    <col min="523" max="765" width="9.140625" style="1"/>
    <col min="766" max="766" width="4.7109375" style="1" bestFit="1" customWidth="1"/>
    <col min="767" max="767" width="24.28515625" style="1" bestFit="1" customWidth="1"/>
    <col min="768" max="768" width="13.7109375" style="1" customWidth="1"/>
    <col min="769" max="769" width="13.140625" style="1" bestFit="1" customWidth="1"/>
    <col min="770" max="771" width="12.5703125" style="1" bestFit="1" customWidth="1"/>
    <col min="772" max="772" width="14.28515625" style="1" bestFit="1" customWidth="1"/>
    <col min="773" max="773" width="12.5703125" style="1" bestFit="1" customWidth="1"/>
    <col min="774" max="774" width="14.140625" style="1" bestFit="1" customWidth="1"/>
    <col min="775" max="775" width="12.42578125" style="1" bestFit="1" customWidth="1"/>
    <col min="776" max="776" width="15.85546875" style="1" bestFit="1" customWidth="1"/>
    <col min="777" max="777" width="15.140625" style="1" bestFit="1" customWidth="1"/>
    <col min="778" max="778" width="9.85546875" style="1" bestFit="1" customWidth="1"/>
    <col min="779" max="1021" width="9.140625" style="1"/>
    <col min="1022" max="1022" width="4.7109375" style="1" bestFit="1" customWidth="1"/>
    <col min="1023" max="1023" width="24.28515625" style="1" bestFit="1" customWidth="1"/>
    <col min="1024" max="1024" width="13.7109375" style="1" customWidth="1"/>
    <col min="1025" max="1025" width="13.140625" style="1" bestFit="1" customWidth="1"/>
    <col min="1026" max="1027" width="12.5703125" style="1" bestFit="1" customWidth="1"/>
    <col min="1028" max="1028" width="14.28515625" style="1" bestFit="1" customWidth="1"/>
    <col min="1029" max="1029" width="12.5703125" style="1" bestFit="1" customWidth="1"/>
    <col min="1030" max="1030" width="14.140625" style="1" bestFit="1" customWidth="1"/>
    <col min="1031" max="1031" width="12.42578125" style="1" bestFit="1" customWidth="1"/>
    <col min="1032" max="1032" width="15.85546875" style="1" bestFit="1" customWidth="1"/>
    <col min="1033" max="1033" width="15.140625" style="1" bestFit="1" customWidth="1"/>
    <col min="1034" max="1034" width="9.85546875" style="1" bestFit="1" customWidth="1"/>
    <col min="1035" max="1277" width="9.140625" style="1"/>
    <col min="1278" max="1278" width="4.7109375" style="1" bestFit="1" customWidth="1"/>
    <col min="1279" max="1279" width="24.28515625" style="1" bestFit="1" customWidth="1"/>
    <col min="1280" max="1280" width="13.7109375" style="1" customWidth="1"/>
    <col min="1281" max="1281" width="13.140625" style="1" bestFit="1" customWidth="1"/>
    <col min="1282" max="1283" width="12.5703125" style="1" bestFit="1" customWidth="1"/>
    <col min="1284" max="1284" width="14.28515625" style="1" bestFit="1" customWidth="1"/>
    <col min="1285" max="1285" width="12.5703125" style="1" bestFit="1" customWidth="1"/>
    <col min="1286" max="1286" width="14.140625" style="1" bestFit="1" customWidth="1"/>
    <col min="1287" max="1287" width="12.42578125" style="1" bestFit="1" customWidth="1"/>
    <col min="1288" max="1288" width="15.85546875" style="1" bestFit="1" customWidth="1"/>
    <col min="1289" max="1289" width="15.140625" style="1" bestFit="1" customWidth="1"/>
    <col min="1290" max="1290" width="9.85546875" style="1" bestFit="1" customWidth="1"/>
    <col min="1291" max="1533" width="9.140625" style="1"/>
    <col min="1534" max="1534" width="4.7109375" style="1" bestFit="1" customWidth="1"/>
    <col min="1535" max="1535" width="24.28515625" style="1" bestFit="1" customWidth="1"/>
    <col min="1536" max="1536" width="13.7109375" style="1" customWidth="1"/>
    <col min="1537" max="1537" width="13.140625" style="1" bestFit="1" customWidth="1"/>
    <col min="1538" max="1539" width="12.5703125" style="1" bestFit="1" customWidth="1"/>
    <col min="1540" max="1540" width="14.28515625" style="1" bestFit="1" customWidth="1"/>
    <col min="1541" max="1541" width="12.5703125" style="1" bestFit="1" customWidth="1"/>
    <col min="1542" max="1542" width="14.140625" style="1" bestFit="1" customWidth="1"/>
    <col min="1543" max="1543" width="12.42578125" style="1" bestFit="1" customWidth="1"/>
    <col min="1544" max="1544" width="15.85546875" style="1" bestFit="1" customWidth="1"/>
    <col min="1545" max="1545" width="15.140625" style="1" bestFit="1" customWidth="1"/>
    <col min="1546" max="1546" width="9.85546875" style="1" bestFit="1" customWidth="1"/>
    <col min="1547" max="1789" width="9.140625" style="1"/>
    <col min="1790" max="1790" width="4.7109375" style="1" bestFit="1" customWidth="1"/>
    <col min="1791" max="1791" width="24.28515625" style="1" bestFit="1" customWidth="1"/>
    <col min="1792" max="1792" width="13.7109375" style="1" customWidth="1"/>
    <col min="1793" max="1793" width="13.140625" style="1" bestFit="1" customWidth="1"/>
    <col min="1794" max="1795" width="12.5703125" style="1" bestFit="1" customWidth="1"/>
    <col min="1796" max="1796" width="14.28515625" style="1" bestFit="1" customWidth="1"/>
    <col min="1797" max="1797" width="12.5703125" style="1" bestFit="1" customWidth="1"/>
    <col min="1798" max="1798" width="14.140625" style="1" bestFit="1" customWidth="1"/>
    <col min="1799" max="1799" width="12.42578125" style="1" bestFit="1" customWidth="1"/>
    <col min="1800" max="1800" width="15.85546875" style="1" bestFit="1" customWidth="1"/>
    <col min="1801" max="1801" width="15.140625" style="1" bestFit="1" customWidth="1"/>
    <col min="1802" max="1802" width="9.85546875" style="1" bestFit="1" customWidth="1"/>
    <col min="1803" max="2045" width="9.140625" style="1"/>
    <col min="2046" max="2046" width="4.7109375" style="1" bestFit="1" customWidth="1"/>
    <col min="2047" max="2047" width="24.28515625" style="1" bestFit="1" customWidth="1"/>
    <col min="2048" max="2048" width="13.7109375" style="1" customWidth="1"/>
    <col min="2049" max="2049" width="13.140625" style="1" bestFit="1" customWidth="1"/>
    <col min="2050" max="2051" width="12.5703125" style="1" bestFit="1" customWidth="1"/>
    <col min="2052" max="2052" width="14.28515625" style="1" bestFit="1" customWidth="1"/>
    <col min="2053" max="2053" width="12.5703125" style="1" bestFit="1" customWidth="1"/>
    <col min="2054" max="2054" width="14.140625" style="1" bestFit="1" customWidth="1"/>
    <col min="2055" max="2055" width="12.42578125" style="1" bestFit="1" customWidth="1"/>
    <col min="2056" max="2056" width="15.85546875" style="1" bestFit="1" customWidth="1"/>
    <col min="2057" max="2057" width="15.140625" style="1" bestFit="1" customWidth="1"/>
    <col min="2058" max="2058" width="9.85546875" style="1" bestFit="1" customWidth="1"/>
    <col min="2059" max="2301" width="9.140625" style="1"/>
    <col min="2302" max="2302" width="4.7109375" style="1" bestFit="1" customWidth="1"/>
    <col min="2303" max="2303" width="24.28515625" style="1" bestFit="1" customWidth="1"/>
    <col min="2304" max="2304" width="13.7109375" style="1" customWidth="1"/>
    <col min="2305" max="2305" width="13.140625" style="1" bestFit="1" customWidth="1"/>
    <col min="2306" max="2307" width="12.5703125" style="1" bestFit="1" customWidth="1"/>
    <col min="2308" max="2308" width="14.28515625" style="1" bestFit="1" customWidth="1"/>
    <col min="2309" max="2309" width="12.5703125" style="1" bestFit="1" customWidth="1"/>
    <col min="2310" max="2310" width="14.140625" style="1" bestFit="1" customWidth="1"/>
    <col min="2311" max="2311" width="12.42578125" style="1" bestFit="1" customWidth="1"/>
    <col min="2312" max="2312" width="15.85546875" style="1" bestFit="1" customWidth="1"/>
    <col min="2313" max="2313" width="15.140625" style="1" bestFit="1" customWidth="1"/>
    <col min="2314" max="2314" width="9.85546875" style="1" bestFit="1" customWidth="1"/>
    <col min="2315" max="2557" width="9.140625" style="1"/>
    <col min="2558" max="2558" width="4.7109375" style="1" bestFit="1" customWidth="1"/>
    <col min="2559" max="2559" width="24.28515625" style="1" bestFit="1" customWidth="1"/>
    <col min="2560" max="2560" width="13.7109375" style="1" customWidth="1"/>
    <col min="2561" max="2561" width="13.140625" style="1" bestFit="1" customWidth="1"/>
    <col min="2562" max="2563" width="12.5703125" style="1" bestFit="1" customWidth="1"/>
    <col min="2564" max="2564" width="14.28515625" style="1" bestFit="1" customWidth="1"/>
    <col min="2565" max="2565" width="12.5703125" style="1" bestFit="1" customWidth="1"/>
    <col min="2566" max="2566" width="14.140625" style="1" bestFit="1" customWidth="1"/>
    <col min="2567" max="2567" width="12.42578125" style="1" bestFit="1" customWidth="1"/>
    <col min="2568" max="2568" width="15.85546875" style="1" bestFit="1" customWidth="1"/>
    <col min="2569" max="2569" width="15.140625" style="1" bestFit="1" customWidth="1"/>
    <col min="2570" max="2570" width="9.85546875" style="1" bestFit="1" customWidth="1"/>
    <col min="2571" max="2813" width="9.140625" style="1"/>
    <col min="2814" max="2814" width="4.7109375" style="1" bestFit="1" customWidth="1"/>
    <col min="2815" max="2815" width="24.28515625" style="1" bestFit="1" customWidth="1"/>
    <col min="2816" max="2816" width="13.7109375" style="1" customWidth="1"/>
    <col min="2817" max="2817" width="13.140625" style="1" bestFit="1" customWidth="1"/>
    <col min="2818" max="2819" width="12.5703125" style="1" bestFit="1" customWidth="1"/>
    <col min="2820" max="2820" width="14.28515625" style="1" bestFit="1" customWidth="1"/>
    <col min="2821" max="2821" width="12.5703125" style="1" bestFit="1" customWidth="1"/>
    <col min="2822" max="2822" width="14.140625" style="1" bestFit="1" customWidth="1"/>
    <col min="2823" max="2823" width="12.42578125" style="1" bestFit="1" customWidth="1"/>
    <col min="2824" max="2824" width="15.85546875" style="1" bestFit="1" customWidth="1"/>
    <col min="2825" max="2825" width="15.140625" style="1" bestFit="1" customWidth="1"/>
    <col min="2826" max="2826" width="9.85546875" style="1" bestFit="1" customWidth="1"/>
    <col min="2827" max="3069" width="9.140625" style="1"/>
    <col min="3070" max="3070" width="4.7109375" style="1" bestFit="1" customWidth="1"/>
    <col min="3071" max="3071" width="24.28515625" style="1" bestFit="1" customWidth="1"/>
    <col min="3072" max="3072" width="13.7109375" style="1" customWidth="1"/>
    <col min="3073" max="3073" width="13.140625" style="1" bestFit="1" customWidth="1"/>
    <col min="3074" max="3075" width="12.5703125" style="1" bestFit="1" customWidth="1"/>
    <col min="3076" max="3076" width="14.28515625" style="1" bestFit="1" customWidth="1"/>
    <col min="3077" max="3077" width="12.5703125" style="1" bestFit="1" customWidth="1"/>
    <col min="3078" max="3078" width="14.140625" style="1" bestFit="1" customWidth="1"/>
    <col min="3079" max="3079" width="12.42578125" style="1" bestFit="1" customWidth="1"/>
    <col min="3080" max="3080" width="15.85546875" style="1" bestFit="1" customWidth="1"/>
    <col min="3081" max="3081" width="15.140625" style="1" bestFit="1" customWidth="1"/>
    <col min="3082" max="3082" width="9.85546875" style="1" bestFit="1" customWidth="1"/>
    <col min="3083" max="3325" width="9.140625" style="1"/>
    <col min="3326" max="3326" width="4.7109375" style="1" bestFit="1" customWidth="1"/>
    <col min="3327" max="3327" width="24.28515625" style="1" bestFit="1" customWidth="1"/>
    <col min="3328" max="3328" width="13.7109375" style="1" customWidth="1"/>
    <col min="3329" max="3329" width="13.140625" style="1" bestFit="1" customWidth="1"/>
    <col min="3330" max="3331" width="12.5703125" style="1" bestFit="1" customWidth="1"/>
    <col min="3332" max="3332" width="14.28515625" style="1" bestFit="1" customWidth="1"/>
    <col min="3333" max="3333" width="12.5703125" style="1" bestFit="1" customWidth="1"/>
    <col min="3334" max="3334" width="14.140625" style="1" bestFit="1" customWidth="1"/>
    <col min="3335" max="3335" width="12.42578125" style="1" bestFit="1" customWidth="1"/>
    <col min="3336" max="3336" width="15.85546875" style="1" bestFit="1" customWidth="1"/>
    <col min="3337" max="3337" width="15.140625" style="1" bestFit="1" customWidth="1"/>
    <col min="3338" max="3338" width="9.85546875" style="1" bestFit="1" customWidth="1"/>
    <col min="3339" max="3581" width="9.140625" style="1"/>
    <col min="3582" max="3582" width="4.7109375" style="1" bestFit="1" customWidth="1"/>
    <col min="3583" max="3583" width="24.28515625" style="1" bestFit="1" customWidth="1"/>
    <col min="3584" max="3584" width="13.7109375" style="1" customWidth="1"/>
    <col min="3585" max="3585" width="13.140625" style="1" bestFit="1" customWidth="1"/>
    <col min="3586" max="3587" width="12.5703125" style="1" bestFit="1" customWidth="1"/>
    <col min="3588" max="3588" width="14.28515625" style="1" bestFit="1" customWidth="1"/>
    <col min="3589" max="3589" width="12.5703125" style="1" bestFit="1" customWidth="1"/>
    <col min="3590" max="3590" width="14.140625" style="1" bestFit="1" customWidth="1"/>
    <col min="3591" max="3591" width="12.42578125" style="1" bestFit="1" customWidth="1"/>
    <col min="3592" max="3592" width="15.85546875" style="1" bestFit="1" customWidth="1"/>
    <col min="3593" max="3593" width="15.140625" style="1" bestFit="1" customWidth="1"/>
    <col min="3594" max="3594" width="9.85546875" style="1" bestFit="1" customWidth="1"/>
    <col min="3595" max="3837" width="9.140625" style="1"/>
    <col min="3838" max="3838" width="4.7109375" style="1" bestFit="1" customWidth="1"/>
    <col min="3839" max="3839" width="24.28515625" style="1" bestFit="1" customWidth="1"/>
    <col min="3840" max="3840" width="13.7109375" style="1" customWidth="1"/>
    <col min="3841" max="3841" width="13.140625" style="1" bestFit="1" customWidth="1"/>
    <col min="3842" max="3843" width="12.5703125" style="1" bestFit="1" customWidth="1"/>
    <col min="3844" max="3844" width="14.28515625" style="1" bestFit="1" customWidth="1"/>
    <col min="3845" max="3845" width="12.5703125" style="1" bestFit="1" customWidth="1"/>
    <col min="3846" max="3846" width="14.140625" style="1" bestFit="1" customWidth="1"/>
    <col min="3847" max="3847" width="12.42578125" style="1" bestFit="1" customWidth="1"/>
    <col min="3848" max="3848" width="15.85546875" style="1" bestFit="1" customWidth="1"/>
    <col min="3849" max="3849" width="15.140625" style="1" bestFit="1" customWidth="1"/>
    <col min="3850" max="3850" width="9.85546875" style="1" bestFit="1" customWidth="1"/>
    <col min="3851" max="4093" width="9.140625" style="1"/>
    <col min="4094" max="4094" width="4.7109375" style="1" bestFit="1" customWidth="1"/>
    <col min="4095" max="4095" width="24.28515625" style="1" bestFit="1" customWidth="1"/>
    <col min="4096" max="4096" width="13.7109375" style="1" customWidth="1"/>
    <col min="4097" max="4097" width="13.140625" style="1" bestFit="1" customWidth="1"/>
    <col min="4098" max="4099" width="12.5703125" style="1" bestFit="1" customWidth="1"/>
    <col min="4100" max="4100" width="14.28515625" style="1" bestFit="1" customWidth="1"/>
    <col min="4101" max="4101" width="12.5703125" style="1" bestFit="1" customWidth="1"/>
    <col min="4102" max="4102" width="14.140625" style="1" bestFit="1" customWidth="1"/>
    <col min="4103" max="4103" width="12.42578125" style="1" bestFit="1" customWidth="1"/>
    <col min="4104" max="4104" width="15.85546875" style="1" bestFit="1" customWidth="1"/>
    <col min="4105" max="4105" width="15.140625" style="1" bestFit="1" customWidth="1"/>
    <col min="4106" max="4106" width="9.85546875" style="1" bestFit="1" customWidth="1"/>
    <col min="4107" max="4349" width="9.140625" style="1"/>
    <col min="4350" max="4350" width="4.7109375" style="1" bestFit="1" customWidth="1"/>
    <col min="4351" max="4351" width="24.28515625" style="1" bestFit="1" customWidth="1"/>
    <col min="4352" max="4352" width="13.7109375" style="1" customWidth="1"/>
    <col min="4353" max="4353" width="13.140625" style="1" bestFit="1" customWidth="1"/>
    <col min="4354" max="4355" width="12.5703125" style="1" bestFit="1" customWidth="1"/>
    <col min="4356" max="4356" width="14.28515625" style="1" bestFit="1" customWidth="1"/>
    <col min="4357" max="4357" width="12.5703125" style="1" bestFit="1" customWidth="1"/>
    <col min="4358" max="4358" width="14.140625" style="1" bestFit="1" customWidth="1"/>
    <col min="4359" max="4359" width="12.42578125" style="1" bestFit="1" customWidth="1"/>
    <col min="4360" max="4360" width="15.85546875" style="1" bestFit="1" customWidth="1"/>
    <col min="4361" max="4361" width="15.140625" style="1" bestFit="1" customWidth="1"/>
    <col min="4362" max="4362" width="9.85546875" style="1" bestFit="1" customWidth="1"/>
    <col min="4363" max="4605" width="9.140625" style="1"/>
    <col min="4606" max="4606" width="4.7109375" style="1" bestFit="1" customWidth="1"/>
    <col min="4607" max="4607" width="24.28515625" style="1" bestFit="1" customWidth="1"/>
    <col min="4608" max="4608" width="13.7109375" style="1" customWidth="1"/>
    <col min="4609" max="4609" width="13.140625" style="1" bestFit="1" customWidth="1"/>
    <col min="4610" max="4611" width="12.5703125" style="1" bestFit="1" customWidth="1"/>
    <col min="4612" max="4612" width="14.28515625" style="1" bestFit="1" customWidth="1"/>
    <col min="4613" max="4613" width="12.5703125" style="1" bestFit="1" customWidth="1"/>
    <col min="4614" max="4614" width="14.140625" style="1" bestFit="1" customWidth="1"/>
    <col min="4615" max="4615" width="12.42578125" style="1" bestFit="1" customWidth="1"/>
    <col min="4616" max="4616" width="15.85546875" style="1" bestFit="1" customWidth="1"/>
    <col min="4617" max="4617" width="15.140625" style="1" bestFit="1" customWidth="1"/>
    <col min="4618" max="4618" width="9.85546875" style="1" bestFit="1" customWidth="1"/>
    <col min="4619" max="4861" width="9.140625" style="1"/>
    <col min="4862" max="4862" width="4.7109375" style="1" bestFit="1" customWidth="1"/>
    <col min="4863" max="4863" width="24.28515625" style="1" bestFit="1" customWidth="1"/>
    <col min="4864" max="4864" width="13.7109375" style="1" customWidth="1"/>
    <col min="4865" max="4865" width="13.140625" style="1" bestFit="1" customWidth="1"/>
    <col min="4866" max="4867" width="12.5703125" style="1" bestFit="1" customWidth="1"/>
    <col min="4868" max="4868" width="14.28515625" style="1" bestFit="1" customWidth="1"/>
    <col min="4869" max="4869" width="12.5703125" style="1" bestFit="1" customWidth="1"/>
    <col min="4870" max="4870" width="14.140625" style="1" bestFit="1" customWidth="1"/>
    <col min="4871" max="4871" width="12.42578125" style="1" bestFit="1" customWidth="1"/>
    <col min="4872" max="4872" width="15.85546875" style="1" bestFit="1" customWidth="1"/>
    <col min="4873" max="4873" width="15.140625" style="1" bestFit="1" customWidth="1"/>
    <col min="4874" max="4874" width="9.85546875" style="1" bestFit="1" customWidth="1"/>
    <col min="4875" max="5117" width="9.140625" style="1"/>
    <col min="5118" max="5118" width="4.7109375" style="1" bestFit="1" customWidth="1"/>
    <col min="5119" max="5119" width="24.28515625" style="1" bestFit="1" customWidth="1"/>
    <col min="5120" max="5120" width="13.7109375" style="1" customWidth="1"/>
    <col min="5121" max="5121" width="13.140625" style="1" bestFit="1" customWidth="1"/>
    <col min="5122" max="5123" width="12.5703125" style="1" bestFit="1" customWidth="1"/>
    <col min="5124" max="5124" width="14.28515625" style="1" bestFit="1" customWidth="1"/>
    <col min="5125" max="5125" width="12.5703125" style="1" bestFit="1" customWidth="1"/>
    <col min="5126" max="5126" width="14.140625" style="1" bestFit="1" customWidth="1"/>
    <col min="5127" max="5127" width="12.42578125" style="1" bestFit="1" customWidth="1"/>
    <col min="5128" max="5128" width="15.85546875" style="1" bestFit="1" customWidth="1"/>
    <col min="5129" max="5129" width="15.140625" style="1" bestFit="1" customWidth="1"/>
    <col min="5130" max="5130" width="9.85546875" style="1" bestFit="1" customWidth="1"/>
    <col min="5131" max="5373" width="9.140625" style="1"/>
    <col min="5374" max="5374" width="4.7109375" style="1" bestFit="1" customWidth="1"/>
    <col min="5375" max="5375" width="24.28515625" style="1" bestFit="1" customWidth="1"/>
    <col min="5376" max="5376" width="13.7109375" style="1" customWidth="1"/>
    <col min="5377" max="5377" width="13.140625" style="1" bestFit="1" customWidth="1"/>
    <col min="5378" max="5379" width="12.5703125" style="1" bestFit="1" customWidth="1"/>
    <col min="5380" max="5380" width="14.28515625" style="1" bestFit="1" customWidth="1"/>
    <col min="5381" max="5381" width="12.5703125" style="1" bestFit="1" customWidth="1"/>
    <col min="5382" max="5382" width="14.140625" style="1" bestFit="1" customWidth="1"/>
    <col min="5383" max="5383" width="12.42578125" style="1" bestFit="1" customWidth="1"/>
    <col min="5384" max="5384" width="15.85546875" style="1" bestFit="1" customWidth="1"/>
    <col min="5385" max="5385" width="15.140625" style="1" bestFit="1" customWidth="1"/>
    <col min="5386" max="5386" width="9.85546875" style="1" bestFit="1" customWidth="1"/>
    <col min="5387" max="5629" width="9.140625" style="1"/>
    <col min="5630" max="5630" width="4.7109375" style="1" bestFit="1" customWidth="1"/>
    <col min="5631" max="5631" width="24.28515625" style="1" bestFit="1" customWidth="1"/>
    <col min="5632" max="5632" width="13.7109375" style="1" customWidth="1"/>
    <col min="5633" max="5633" width="13.140625" style="1" bestFit="1" customWidth="1"/>
    <col min="5634" max="5635" width="12.5703125" style="1" bestFit="1" customWidth="1"/>
    <col min="5636" max="5636" width="14.28515625" style="1" bestFit="1" customWidth="1"/>
    <col min="5637" max="5637" width="12.5703125" style="1" bestFit="1" customWidth="1"/>
    <col min="5638" max="5638" width="14.140625" style="1" bestFit="1" customWidth="1"/>
    <col min="5639" max="5639" width="12.42578125" style="1" bestFit="1" customWidth="1"/>
    <col min="5640" max="5640" width="15.85546875" style="1" bestFit="1" customWidth="1"/>
    <col min="5641" max="5641" width="15.140625" style="1" bestFit="1" customWidth="1"/>
    <col min="5642" max="5642" width="9.85546875" style="1" bestFit="1" customWidth="1"/>
    <col min="5643" max="5885" width="9.140625" style="1"/>
    <col min="5886" max="5886" width="4.7109375" style="1" bestFit="1" customWidth="1"/>
    <col min="5887" max="5887" width="24.28515625" style="1" bestFit="1" customWidth="1"/>
    <col min="5888" max="5888" width="13.7109375" style="1" customWidth="1"/>
    <col min="5889" max="5889" width="13.140625" style="1" bestFit="1" customWidth="1"/>
    <col min="5890" max="5891" width="12.5703125" style="1" bestFit="1" customWidth="1"/>
    <col min="5892" max="5892" width="14.28515625" style="1" bestFit="1" customWidth="1"/>
    <col min="5893" max="5893" width="12.5703125" style="1" bestFit="1" customWidth="1"/>
    <col min="5894" max="5894" width="14.140625" style="1" bestFit="1" customWidth="1"/>
    <col min="5895" max="5895" width="12.42578125" style="1" bestFit="1" customWidth="1"/>
    <col min="5896" max="5896" width="15.85546875" style="1" bestFit="1" customWidth="1"/>
    <col min="5897" max="5897" width="15.140625" style="1" bestFit="1" customWidth="1"/>
    <col min="5898" max="5898" width="9.85546875" style="1" bestFit="1" customWidth="1"/>
    <col min="5899" max="6141" width="9.140625" style="1"/>
    <col min="6142" max="6142" width="4.7109375" style="1" bestFit="1" customWidth="1"/>
    <col min="6143" max="6143" width="24.28515625" style="1" bestFit="1" customWidth="1"/>
    <col min="6144" max="6144" width="13.7109375" style="1" customWidth="1"/>
    <col min="6145" max="6145" width="13.140625" style="1" bestFit="1" customWidth="1"/>
    <col min="6146" max="6147" width="12.5703125" style="1" bestFit="1" customWidth="1"/>
    <col min="6148" max="6148" width="14.28515625" style="1" bestFit="1" customWidth="1"/>
    <col min="6149" max="6149" width="12.5703125" style="1" bestFit="1" customWidth="1"/>
    <col min="6150" max="6150" width="14.140625" style="1" bestFit="1" customWidth="1"/>
    <col min="6151" max="6151" width="12.42578125" style="1" bestFit="1" customWidth="1"/>
    <col min="6152" max="6152" width="15.85546875" style="1" bestFit="1" customWidth="1"/>
    <col min="6153" max="6153" width="15.140625" style="1" bestFit="1" customWidth="1"/>
    <col min="6154" max="6154" width="9.85546875" style="1" bestFit="1" customWidth="1"/>
    <col min="6155" max="6397" width="9.140625" style="1"/>
    <col min="6398" max="6398" width="4.7109375" style="1" bestFit="1" customWidth="1"/>
    <col min="6399" max="6399" width="24.28515625" style="1" bestFit="1" customWidth="1"/>
    <col min="6400" max="6400" width="13.7109375" style="1" customWidth="1"/>
    <col min="6401" max="6401" width="13.140625" style="1" bestFit="1" customWidth="1"/>
    <col min="6402" max="6403" width="12.5703125" style="1" bestFit="1" customWidth="1"/>
    <col min="6404" max="6404" width="14.28515625" style="1" bestFit="1" customWidth="1"/>
    <col min="6405" max="6405" width="12.5703125" style="1" bestFit="1" customWidth="1"/>
    <col min="6406" max="6406" width="14.140625" style="1" bestFit="1" customWidth="1"/>
    <col min="6407" max="6407" width="12.42578125" style="1" bestFit="1" customWidth="1"/>
    <col min="6408" max="6408" width="15.85546875" style="1" bestFit="1" customWidth="1"/>
    <col min="6409" max="6409" width="15.140625" style="1" bestFit="1" customWidth="1"/>
    <col min="6410" max="6410" width="9.85546875" style="1" bestFit="1" customWidth="1"/>
    <col min="6411" max="6653" width="9.140625" style="1"/>
    <col min="6654" max="6654" width="4.7109375" style="1" bestFit="1" customWidth="1"/>
    <col min="6655" max="6655" width="24.28515625" style="1" bestFit="1" customWidth="1"/>
    <col min="6656" max="6656" width="13.7109375" style="1" customWidth="1"/>
    <col min="6657" max="6657" width="13.140625" style="1" bestFit="1" customWidth="1"/>
    <col min="6658" max="6659" width="12.5703125" style="1" bestFit="1" customWidth="1"/>
    <col min="6660" max="6660" width="14.28515625" style="1" bestFit="1" customWidth="1"/>
    <col min="6661" max="6661" width="12.5703125" style="1" bestFit="1" customWidth="1"/>
    <col min="6662" max="6662" width="14.140625" style="1" bestFit="1" customWidth="1"/>
    <col min="6663" max="6663" width="12.42578125" style="1" bestFit="1" customWidth="1"/>
    <col min="6664" max="6664" width="15.85546875" style="1" bestFit="1" customWidth="1"/>
    <col min="6665" max="6665" width="15.140625" style="1" bestFit="1" customWidth="1"/>
    <col min="6666" max="6666" width="9.85546875" style="1" bestFit="1" customWidth="1"/>
    <col min="6667" max="6909" width="9.140625" style="1"/>
    <col min="6910" max="6910" width="4.7109375" style="1" bestFit="1" customWidth="1"/>
    <col min="6911" max="6911" width="24.28515625" style="1" bestFit="1" customWidth="1"/>
    <col min="6912" max="6912" width="13.7109375" style="1" customWidth="1"/>
    <col min="6913" max="6913" width="13.140625" style="1" bestFit="1" customWidth="1"/>
    <col min="6914" max="6915" width="12.5703125" style="1" bestFit="1" customWidth="1"/>
    <col min="6916" max="6916" width="14.28515625" style="1" bestFit="1" customWidth="1"/>
    <col min="6917" max="6917" width="12.5703125" style="1" bestFit="1" customWidth="1"/>
    <col min="6918" max="6918" width="14.140625" style="1" bestFit="1" customWidth="1"/>
    <col min="6919" max="6919" width="12.42578125" style="1" bestFit="1" customWidth="1"/>
    <col min="6920" max="6920" width="15.85546875" style="1" bestFit="1" customWidth="1"/>
    <col min="6921" max="6921" width="15.140625" style="1" bestFit="1" customWidth="1"/>
    <col min="6922" max="6922" width="9.85546875" style="1" bestFit="1" customWidth="1"/>
    <col min="6923" max="7165" width="9.140625" style="1"/>
    <col min="7166" max="7166" width="4.7109375" style="1" bestFit="1" customWidth="1"/>
    <col min="7167" max="7167" width="24.28515625" style="1" bestFit="1" customWidth="1"/>
    <col min="7168" max="7168" width="13.7109375" style="1" customWidth="1"/>
    <col min="7169" max="7169" width="13.140625" style="1" bestFit="1" customWidth="1"/>
    <col min="7170" max="7171" width="12.5703125" style="1" bestFit="1" customWidth="1"/>
    <col min="7172" max="7172" width="14.28515625" style="1" bestFit="1" customWidth="1"/>
    <col min="7173" max="7173" width="12.5703125" style="1" bestFit="1" customWidth="1"/>
    <col min="7174" max="7174" width="14.140625" style="1" bestFit="1" customWidth="1"/>
    <col min="7175" max="7175" width="12.42578125" style="1" bestFit="1" customWidth="1"/>
    <col min="7176" max="7176" width="15.85546875" style="1" bestFit="1" customWidth="1"/>
    <col min="7177" max="7177" width="15.140625" style="1" bestFit="1" customWidth="1"/>
    <col min="7178" max="7178" width="9.85546875" style="1" bestFit="1" customWidth="1"/>
    <col min="7179" max="7421" width="9.140625" style="1"/>
    <col min="7422" max="7422" width="4.7109375" style="1" bestFit="1" customWidth="1"/>
    <col min="7423" max="7423" width="24.28515625" style="1" bestFit="1" customWidth="1"/>
    <col min="7424" max="7424" width="13.7109375" style="1" customWidth="1"/>
    <col min="7425" max="7425" width="13.140625" style="1" bestFit="1" customWidth="1"/>
    <col min="7426" max="7427" width="12.5703125" style="1" bestFit="1" customWidth="1"/>
    <col min="7428" max="7428" width="14.28515625" style="1" bestFit="1" customWidth="1"/>
    <col min="7429" max="7429" width="12.5703125" style="1" bestFit="1" customWidth="1"/>
    <col min="7430" max="7430" width="14.140625" style="1" bestFit="1" customWidth="1"/>
    <col min="7431" max="7431" width="12.42578125" style="1" bestFit="1" customWidth="1"/>
    <col min="7432" max="7432" width="15.85546875" style="1" bestFit="1" customWidth="1"/>
    <col min="7433" max="7433" width="15.140625" style="1" bestFit="1" customWidth="1"/>
    <col min="7434" max="7434" width="9.85546875" style="1" bestFit="1" customWidth="1"/>
    <col min="7435" max="7677" width="9.140625" style="1"/>
    <col min="7678" max="7678" width="4.7109375" style="1" bestFit="1" customWidth="1"/>
    <col min="7679" max="7679" width="24.28515625" style="1" bestFit="1" customWidth="1"/>
    <col min="7680" max="7680" width="13.7109375" style="1" customWidth="1"/>
    <col min="7681" max="7681" width="13.140625" style="1" bestFit="1" customWidth="1"/>
    <col min="7682" max="7683" width="12.5703125" style="1" bestFit="1" customWidth="1"/>
    <col min="7684" max="7684" width="14.28515625" style="1" bestFit="1" customWidth="1"/>
    <col min="7685" max="7685" width="12.5703125" style="1" bestFit="1" customWidth="1"/>
    <col min="7686" max="7686" width="14.140625" style="1" bestFit="1" customWidth="1"/>
    <col min="7687" max="7687" width="12.42578125" style="1" bestFit="1" customWidth="1"/>
    <col min="7688" max="7688" width="15.85546875" style="1" bestFit="1" customWidth="1"/>
    <col min="7689" max="7689" width="15.140625" style="1" bestFit="1" customWidth="1"/>
    <col min="7690" max="7690" width="9.85546875" style="1" bestFit="1" customWidth="1"/>
    <col min="7691" max="7933" width="9.140625" style="1"/>
    <col min="7934" max="7934" width="4.7109375" style="1" bestFit="1" customWidth="1"/>
    <col min="7935" max="7935" width="24.28515625" style="1" bestFit="1" customWidth="1"/>
    <col min="7936" max="7936" width="13.7109375" style="1" customWidth="1"/>
    <col min="7937" max="7937" width="13.140625" style="1" bestFit="1" customWidth="1"/>
    <col min="7938" max="7939" width="12.5703125" style="1" bestFit="1" customWidth="1"/>
    <col min="7940" max="7940" width="14.28515625" style="1" bestFit="1" customWidth="1"/>
    <col min="7941" max="7941" width="12.5703125" style="1" bestFit="1" customWidth="1"/>
    <col min="7942" max="7942" width="14.140625" style="1" bestFit="1" customWidth="1"/>
    <col min="7943" max="7943" width="12.42578125" style="1" bestFit="1" customWidth="1"/>
    <col min="7944" max="7944" width="15.85546875" style="1" bestFit="1" customWidth="1"/>
    <col min="7945" max="7945" width="15.140625" style="1" bestFit="1" customWidth="1"/>
    <col min="7946" max="7946" width="9.85546875" style="1" bestFit="1" customWidth="1"/>
    <col min="7947" max="8189" width="9.140625" style="1"/>
    <col min="8190" max="8190" width="4.7109375" style="1" bestFit="1" customWidth="1"/>
    <col min="8191" max="8191" width="24.28515625" style="1" bestFit="1" customWidth="1"/>
    <col min="8192" max="8192" width="13.7109375" style="1" customWidth="1"/>
    <col min="8193" max="8193" width="13.140625" style="1" bestFit="1" customWidth="1"/>
    <col min="8194" max="8195" width="12.5703125" style="1" bestFit="1" customWidth="1"/>
    <col min="8196" max="8196" width="14.28515625" style="1" bestFit="1" customWidth="1"/>
    <col min="8197" max="8197" width="12.5703125" style="1" bestFit="1" customWidth="1"/>
    <col min="8198" max="8198" width="14.140625" style="1" bestFit="1" customWidth="1"/>
    <col min="8199" max="8199" width="12.42578125" style="1" bestFit="1" customWidth="1"/>
    <col min="8200" max="8200" width="15.85546875" style="1" bestFit="1" customWidth="1"/>
    <col min="8201" max="8201" width="15.140625" style="1" bestFit="1" customWidth="1"/>
    <col min="8202" max="8202" width="9.85546875" style="1" bestFit="1" customWidth="1"/>
    <col min="8203" max="8445" width="9.140625" style="1"/>
    <col min="8446" max="8446" width="4.7109375" style="1" bestFit="1" customWidth="1"/>
    <col min="8447" max="8447" width="24.28515625" style="1" bestFit="1" customWidth="1"/>
    <col min="8448" max="8448" width="13.7109375" style="1" customWidth="1"/>
    <col min="8449" max="8449" width="13.140625" style="1" bestFit="1" customWidth="1"/>
    <col min="8450" max="8451" width="12.5703125" style="1" bestFit="1" customWidth="1"/>
    <col min="8452" max="8452" width="14.28515625" style="1" bestFit="1" customWidth="1"/>
    <col min="8453" max="8453" width="12.5703125" style="1" bestFit="1" customWidth="1"/>
    <col min="8454" max="8454" width="14.140625" style="1" bestFit="1" customWidth="1"/>
    <col min="8455" max="8455" width="12.42578125" style="1" bestFit="1" customWidth="1"/>
    <col min="8456" max="8456" width="15.85546875" style="1" bestFit="1" customWidth="1"/>
    <col min="8457" max="8457" width="15.140625" style="1" bestFit="1" customWidth="1"/>
    <col min="8458" max="8458" width="9.85546875" style="1" bestFit="1" customWidth="1"/>
    <col min="8459" max="8701" width="9.140625" style="1"/>
    <col min="8702" max="8702" width="4.7109375" style="1" bestFit="1" customWidth="1"/>
    <col min="8703" max="8703" width="24.28515625" style="1" bestFit="1" customWidth="1"/>
    <col min="8704" max="8704" width="13.7109375" style="1" customWidth="1"/>
    <col min="8705" max="8705" width="13.140625" style="1" bestFit="1" customWidth="1"/>
    <col min="8706" max="8707" width="12.5703125" style="1" bestFit="1" customWidth="1"/>
    <col min="8708" max="8708" width="14.28515625" style="1" bestFit="1" customWidth="1"/>
    <col min="8709" max="8709" width="12.5703125" style="1" bestFit="1" customWidth="1"/>
    <col min="8710" max="8710" width="14.140625" style="1" bestFit="1" customWidth="1"/>
    <col min="8711" max="8711" width="12.42578125" style="1" bestFit="1" customWidth="1"/>
    <col min="8712" max="8712" width="15.85546875" style="1" bestFit="1" customWidth="1"/>
    <col min="8713" max="8713" width="15.140625" style="1" bestFit="1" customWidth="1"/>
    <col min="8714" max="8714" width="9.85546875" style="1" bestFit="1" customWidth="1"/>
    <col min="8715" max="8957" width="9.140625" style="1"/>
    <col min="8958" max="8958" width="4.7109375" style="1" bestFit="1" customWidth="1"/>
    <col min="8959" max="8959" width="24.28515625" style="1" bestFit="1" customWidth="1"/>
    <col min="8960" max="8960" width="13.7109375" style="1" customWidth="1"/>
    <col min="8961" max="8961" width="13.140625" style="1" bestFit="1" customWidth="1"/>
    <col min="8962" max="8963" width="12.5703125" style="1" bestFit="1" customWidth="1"/>
    <col min="8964" max="8964" width="14.28515625" style="1" bestFit="1" customWidth="1"/>
    <col min="8965" max="8965" width="12.5703125" style="1" bestFit="1" customWidth="1"/>
    <col min="8966" max="8966" width="14.140625" style="1" bestFit="1" customWidth="1"/>
    <col min="8967" max="8967" width="12.42578125" style="1" bestFit="1" customWidth="1"/>
    <col min="8968" max="8968" width="15.85546875" style="1" bestFit="1" customWidth="1"/>
    <col min="8969" max="8969" width="15.140625" style="1" bestFit="1" customWidth="1"/>
    <col min="8970" max="8970" width="9.85546875" style="1" bestFit="1" customWidth="1"/>
    <col min="8971" max="9213" width="9.140625" style="1"/>
    <col min="9214" max="9214" width="4.7109375" style="1" bestFit="1" customWidth="1"/>
    <col min="9215" max="9215" width="24.28515625" style="1" bestFit="1" customWidth="1"/>
    <col min="9216" max="9216" width="13.7109375" style="1" customWidth="1"/>
    <col min="9217" max="9217" width="13.140625" style="1" bestFit="1" customWidth="1"/>
    <col min="9218" max="9219" width="12.5703125" style="1" bestFit="1" customWidth="1"/>
    <col min="9220" max="9220" width="14.28515625" style="1" bestFit="1" customWidth="1"/>
    <col min="9221" max="9221" width="12.5703125" style="1" bestFit="1" customWidth="1"/>
    <col min="9222" max="9222" width="14.140625" style="1" bestFit="1" customWidth="1"/>
    <col min="9223" max="9223" width="12.42578125" style="1" bestFit="1" customWidth="1"/>
    <col min="9224" max="9224" width="15.85546875" style="1" bestFit="1" customWidth="1"/>
    <col min="9225" max="9225" width="15.140625" style="1" bestFit="1" customWidth="1"/>
    <col min="9226" max="9226" width="9.85546875" style="1" bestFit="1" customWidth="1"/>
    <col min="9227" max="9469" width="9.140625" style="1"/>
    <col min="9470" max="9470" width="4.7109375" style="1" bestFit="1" customWidth="1"/>
    <col min="9471" max="9471" width="24.28515625" style="1" bestFit="1" customWidth="1"/>
    <col min="9472" max="9472" width="13.7109375" style="1" customWidth="1"/>
    <col min="9473" max="9473" width="13.140625" style="1" bestFit="1" customWidth="1"/>
    <col min="9474" max="9475" width="12.5703125" style="1" bestFit="1" customWidth="1"/>
    <col min="9476" max="9476" width="14.28515625" style="1" bestFit="1" customWidth="1"/>
    <col min="9477" max="9477" width="12.5703125" style="1" bestFit="1" customWidth="1"/>
    <col min="9478" max="9478" width="14.140625" style="1" bestFit="1" customWidth="1"/>
    <col min="9479" max="9479" width="12.42578125" style="1" bestFit="1" customWidth="1"/>
    <col min="9480" max="9480" width="15.85546875" style="1" bestFit="1" customWidth="1"/>
    <col min="9481" max="9481" width="15.140625" style="1" bestFit="1" customWidth="1"/>
    <col min="9482" max="9482" width="9.85546875" style="1" bestFit="1" customWidth="1"/>
    <col min="9483" max="9725" width="9.140625" style="1"/>
    <col min="9726" max="9726" width="4.7109375" style="1" bestFit="1" customWidth="1"/>
    <col min="9727" max="9727" width="24.28515625" style="1" bestFit="1" customWidth="1"/>
    <col min="9728" max="9728" width="13.7109375" style="1" customWidth="1"/>
    <col min="9729" max="9729" width="13.140625" style="1" bestFit="1" customWidth="1"/>
    <col min="9730" max="9731" width="12.5703125" style="1" bestFit="1" customWidth="1"/>
    <col min="9732" max="9732" width="14.28515625" style="1" bestFit="1" customWidth="1"/>
    <col min="9733" max="9733" width="12.5703125" style="1" bestFit="1" customWidth="1"/>
    <col min="9734" max="9734" width="14.140625" style="1" bestFit="1" customWidth="1"/>
    <col min="9735" max="9735" width="12.42578125" style="1" bestFit="1" customWidth="1"/>
    <col min="9736" max="9736" width="15.85546875" style="1" bestFit="1" customWidth="1"/>
    <col min="9737" max="9737" width="15.140625" style="1" bestFit="1" customWidth="1"/>
    <col min="9738" max="9738" width="9.85546875" style="1" bestFit="1" customWidth="1"/>
    <col min="9739" max="9981" width="9.140625" style="1"/>
    <col min="9982" max="9982" width="4.7109375" style="1" bestFit="1" customWidth="1"/>
    <col min="9983" max="9983" width="24.28515625" style="1" bestFit="1" customWidth="1"/>
    <col min="9984" max="9984" width="13.7109375" style="1" customWidth="1"/>
    <col min="9985" max="9985" width="13.140625" style="1" bestFit="1" customWidth="1"/>
    <col min="9986" max="9987" width="12.5703125" style="1" bestFit="1" customWidth="1"/>
    <col min="9988" max="9988" width="14.28515625" style="1" bestFit="1" customWidth="1"/>
    <col min="9989" max="9989" width="12.5703125" style="1" bestFit="1" customWidth="1"/>
    <col min="9990" max="9990" width="14.140625" style="1" bestFit="1" customWidth="1"/>
    <col min="9991" max="9991" width="12.42578125" style="1" bestFit="1" customWidth="1"/>
    <col min="9992" max="9992" width="15.85546875" style="1" bestFit="1" customWidth="1"/>
    <col min="9993" max="9993" width="15.140625" style="1" bestFit="1" customWidth="1"/>
    <col min="9994" max="9994" width="9.85546875" style="1" bestFit="1" customWidth="1"/>
    <col min="9995" max="10237" width="9.140625" style="1"/>
    <col min="10238" max="10238" width="4.7109375" style="1" bestFit="1" customWidth="1"/>
    <col min="10239" max="10239" width="24.28515625" style="1" bestFit="1" customWidth="1"/>
    <col min="10240" max="10240" width="13.7109375" style="1" customWidth="1"/>
    <col min="10241" max="10241" width="13.140625" style="1" bestFit="1" customWidth="1"/>
    <col min="10242" max="10243" width="12.5703125" style="1" bestFit="1" customWidth="1"/>
    <col min="10244" max="10244" width="14.28515625" style="1" bestFit="1" customWidth="1"/>
    <col min="10245" max="10245" width="12.5703125" style="1" bestFit="1" customWidth="1"/>
    <col min="10246" max="10246" width="14.140625" style="1" bestFit="1" customWidth="1"/>
    <col min="10247" max="10247" width="12.42578125" style="1" bestFit="1" customWidth="1"/>
    <col min="10248" max="10248" width="15.85546875" style="1" bestFit="1" customWidth="1"/>
    <col min="10249" max="10249" width="15.140625" style="1" bestFit="1" customWidth="1"/>
    <col min="10250" max="10250" width="9.85546875" style="1" bestFit="1" customWidth="1"/>
    <col min="10251" max="10493" width="9.140625" style="1"/>
    <col min="10494" max="10494" width="4.7109375" style="1" bestFit="1" customWidth="1"/>
    <col min="10495" max="10495" width="24.28515625" style="1" bestFit="1" customWidth="1"/>
    <col min="10496" max="10496" width="13.7109375" style="1" customWidth="1"/>
    <col min="10497" max="10497" width="13.140625" style="1" bestFit="1" customWidth="1"/>
    <col min="10498" max="10499" width="12.5703125" style="1" bestFit="1" customWidth="1"/>
    <col min="10500" max="10500" width="14.28515625" style="1" bestFit="1" customWidth="1"/>
    <col min="10501" max="10501" width="12.5703125" style="1" bestFit="1" customWidth="1"/>
    <col min="10502" max="10502" width="14.140625" style="1" bestFit="1" customWidth="1"/>
    <col min="10503" max="10503" width="12.42578125" style="1" bestFit="1" customWidth="1"/>
    <col min="10504" max="10504" width="15.85546875" style="1" bestFit="1" customWidth="1"/>
    <col min="10505" max="10505" width="15.140625" style="1" bestFit="1" customWidth="1"/>
    <col min="10506" max="10506" width="9.85546875" style="1" bestFit="1" customWidth="1"/>
    <col min="10507" max="10749" width="9.140625" style="1"/>
    <col min="10750" max="10750" width="4.7109375" style="1" bestFit="1" customWidth="1"/>
    <col min="10751" max="10751" width="24.28515625" style="1" bestFit="1" customWidth="1"/>
    <col min="10752" max="10752" width="13.7109375" style="1" customWidth="1"/>
    <col min="10753" max="10753" width="13.140625" style="1" bestFit="1" customWidth="1"/>
    <col min="10754" max="10755" width="12.5703125" style="1" bestFit="1" customWidth="1"/>
    <col min="10756" max="10756" width="14.28515625" style="1" bestFit="1" customWidth="1"/>
    <col min="10757" max="10757" width="12.5703125" style="1" bestFit="1" customWidth="1"/>
    <col min="10758" max="10758" width="14.140625" style="1" bestFit="1" customWidth="1"/>
    <col min="10759" max="10759" width="12.42578125" style="1" bestFit="1" customWidth="1"/>
    <col min="10760" max="10760" width="15.85546875" style="1" bestFit="1" customWidth="1"/>
    <col min="10761" max="10761" width="15.140625" style="1" bestFit="1" customWidth="1"/>
    <col min="10762" max="10762" width="9.85546875" style="1" bestFit="1" customWidth="1"/>
    <col min="10763" max="11005" width="9.140625" style="1"/>
    <col min="11006" max="11006" width="4.7109375" style="1" bestFit="1" customWidth="1"/>
    <col min="11007" max="11007" width="24.28515625" style="1" bestFit="1" customWidth="1"/>
    <col min="11008" max="11008" width="13.7109375" style="1" customWidth="1"/>
    <col min="11009" max="11009" width="13.140625" style="1" bestFit="1" customWidth="1"/>
    <col min="11010" max="11011" width="12.5703125" style="1" bestFit="1" customWidth="1"/>
    <col min="11012" max="11012" width="14.28515625" style="1" bestFit="1" customWidth="1"/>
    <col min="11013" max="11013" width="12.5703125" style="1" bestFit="1" customWidth="1"/>
    <col min="11014" max="11014" width="14.140625" style="1" bestFit="1" customWidth="1"/>
    <col min="11015" max="11015" width="12.42578125" style="1" bestFit="1" customWidth="1"/>
    <col min="11016" max="11016" width="15.85546875" style="1" bestFit="1" customWidth="1"/>
    <col min="11017" max="11017" width="15.140625" style="1" bestFit="1" customWidth="1"/>
    <col min="11018" max="11018" width="9.85546875" style="1" bestFit="1" customWidth="1"/>
    <col min="11019" max="11261" width="9.140625" style="1"/>
    <col min="11262" max="11262" width="4.7109375" style="1" bestFit="1" customWidth="1"/>
    <col min="11263" max="11263" width="24.28515625" style="1" bestFit="1" customWidth="1"/>
    <col min="11264" max="11264" width="13.7109375" style="1" customWidth="1"/>
    <col min="11265" max="11265" width="13.140625" style="1" bestFit="1" customWidth="1"/>
    <col min="11266" max="11267" width="12.5703125" style="1" bestFit="1" customWidth="1"/>
    <col min="11268" max="11268" width="14.28515625" style="1" bestFit="1" customWidth="1"/>
    <col min="11269" max="11269" width="12.5703125" style="1" bestFit="1" customWidth="1"/>
    <col min="11270" max="11270" width="14.140625" style="1" bestFit="1" customWidth="1"/>
    <col min="11271" max="11271" width="12.42578125" style="1" bestFit="1" customWidth="1"/>
    <col min="11272" max="11272" width="15.85546875" style="1" bestFit="1" customWidth="1"/>
    <col min="11273" max="11273" width="15.140625" style="1" bestFit="1" customWidth="1"/>
    <col min="11274" max="11274" width="9.85546875" style="1" bestFit="1" customWidth="1"/>
    <col min="11275" max="11517" width="9.140625" style="1"/>
    <col min="11518" max="11518" width="4.7109375" style="1" bestFit="1" customWidth="1"/>
    <col min="11519" max="11519" width="24.28515625" style="1" bestFit="1" customWidth="1"/>
    <col min="11520" max="11520" width="13.7109375" style="1" customWidth="1"/>
    <col min="11521" max="11521" width="13.140625" style="1" bestFit="1" customWidth="1"/>
    <col min="11522" max="11523" width="12.5703125" style="1" bestFit="1" customWidth="1"/>
    <col min="11524" max="11524" width="14.28515625" style="1" bestFit="1" customWidth="1"/>
    <col min="11525" max="11525" width="12.5703125" style="1" bestFit="1" customWidth="1"/>
    <col min="11526" max="11526" width="14.140625" style="1" bestFit="1" customWidth="1"/>
    <col min="11527" max="11527" width="12.42578125" style="1" bestFit="1" customWidth="1"/>
    <col min="11528" max="11528" width="15.85546875" style="1" bestFit="1" customWidth="1"/>
    <col min="11529" max="11529" width="15.140625" style="1" bestFit="1" customWidth="1"/>
    <col min="11530" max="11530" width="9.85546875" style="1" bestFit="1" customWidth="1"/>
    <col min="11531" max="11773" width="9.140625" style="1"/>
    <col min="11774" max="11774" width="4.7109375" style="1" bestFit="1" customWidth="1"/>
    <col min="11775" max="11775" width="24.28515625" style="1" bestFit="1" customWidth="1"/>
    <col min="11776" max="11776" width="13.7109375" style="1" customWidth="1"/>
    <col min="11777" max="11777" width="13.140625" style="1" bestFit="1" customWidth="1"/>
    <col min="11778" max="11779" width="12.5703125" style="1" bestFit="1" customWidth="1"/>
    <col min="11780" max="11780" width="14.28515625" style="1" bestFit="1" customWidth="1"/>
    <col min="11781" max="11781" width="12.5703125" style="1" bestFit="1" customWidth="1"/>
    <col min="11782" max="11782" width="14.140625" style="1" bestFit="1" customWidth="1"/>
    <col min="11783" max="11783" width="12.42578125" style="1" bestFit="1" customWidth="1"/>
    <col min="11784" max="11784" width="15.85546875" style="1" bestFit="1" customWidth="1"/>
    <col min="11785" max="11785" width="15.140625" style="1" bestFit="1" customWidth="1"/>
    <col min="11786" max="11786" width="9.85546875" style="1" bestFit="1" customWidth="1"/>
    <col min="11787" max="12029" width="9.140625" style="1"/>
    <col min="12030" max="12030" width="4.7109375" style="1" bestFit="1" customWidth="1"/>
    <col min="12031" max="12031" width="24.28515625" style="1" bestFit="1" customWidth="1"/>
    <col min="12032" max="12032" width="13.7109375" style="1" customWidth="1"/>
    <col min="12033" max="12033" width="13.140625" style="1" bestFit="1" customWidth="1"/>
    <col min="12034" max="12035" width="12.5703125" style="1" bestFit="1" customWidth="1"/>
    <col min="12036" max="12036" width="14.28515625" style="1" bestFit="1" customWidth="1"/>
    <col min="12037" max="12037" width="12.5703125" style="1" bestFit="1" customWidth="1"/>
    <col min="12038" max="12038" width="14.140625" style="1" bestFit="1" customWidth="1"/>
    <col min="12039" max="12039" width="12.42578125" style="1" bestFit="1" customWidth="1"/>
    <col min="12040" max="12040" width="15.85546875" style="1" bestFit="1" customWidth="1"/>
    <col min="12041" max="12041" width="15.140625" style="1" bestFit="1" customWidth="1"/>
    <col min="12042" max="12042" width="9.85546875" style="1" bestFit="1" customWidth="1"/>
    <col min="12043" max="12285" width="9.140625" style="1"/>
    <col min="12286" max="12286" width="4.7109375" style="1" bestFit="1" customWidth="1"/>
    <col min="12287" max="12287" width="24.28515625" style="1" bestFit="1" customWidth="1"/>
    <col min="12288" max="12288" width="13.7109375" style="1" customWidth="1"/>
    <col min="12289" max="12289" width="13.140625" style="1" bestFit="1" customWidth="1"/>
    <col min="12290" max="12291" width="12.5703125" style="1" bestFit="1" customWidth="1"/>
    <col min="12292" max="12292" width="14.28515625" style="1" bestFit="1" customWidth="1"/>
    <col min="12293" max="12293" width="12.5703125" style="1" bestFit="1" customWidth="1"/>
    <col min="12294" max="12294" width="14.140625" style="1" bestFit="1" customWidth="1"/>
    <col min="12295" max="12295" width="12.42578125" style="1" bestFit="1" customWidth="1"/>
    <col min="12296" max="12296" width="15.85546875" style="1" bestFit="1" customWidth="1"/>
    <col min="12297" max="12297" width="15.140625" style="1" bestFit="1" customWidth="1"/>
    <col min="12298" max="12298" width="9.85546875" style="1" bestFit="1" customWidth="1"/>
    <col min="12299" max="12541" width="9.140625" style="1"/>
    <col min="12542" max="12542" width="4.7109375" style="1" bestFit="1" customWidth="1"/>
    <col min="12543" max="12543" width="24.28515625" style="1" bestFit="1" customWidth="1"/>
    <col min="12544" max="12544" width="13.7109375" style="1" customWidth="1"/>
    <col min="12545" max="12545" width="13.140625" style="1" bestFit="1" customWidth="1"/>
    <col min="12546" max="12547" width="12.5703125" style="1" bestFit="1" customWidth="1"/>
    <col min="12548" max="12548" width="14.28515625" style="1" bestFit="1" customWidth="1"/>
    <col min="12549" max="12549" width="12.5703125" style="1" bestFit="1" customWidth="1"/>
    <col min="12550" max="12550" width="14.140625" style="1" bestFit="1" customWidth="1"/>
    <col min="12551" max="12551" width="12.42578125" style="1" bestFit="1" customWidth="1"/>
    <col min="12552" max="12552" width="15.85546875" style="1" bestFit="1" customWidth="1"/>
    <col min="12553" max="12553" width="15.140625" style="1" bestFit="1" customWidth="1"/>
    <col min="12554" max="12554" width="9.85546875" style="1" bestFit="1" customWidth="1"/>
    <col min="12555" max="12797" width="9.140625" style="1"/>
    <col min="12798" max="12798" width="4.7109375" style="1" bestFit="1" customWidth="1"/>
    <col min="12799" max="12799" width="24.28515625" style="1" bestFit="1" customWidth="1"/>
    <col min="12800" max="12800" width="13.7109375" style="1" customWidth="1"/>
    <col min="12801" max="12801" width="13.140625" style="1" bestFit="1" customWidth="1"/>
    <col min="12802" max="12803" width="12.5703125" style="1" bestFit="1" customWidth="1"/>
    <col min="12804" max="12804" width="14.28515625" style="1" bestFit="1" customWidth="1"/>
    <col min="12805" max="12805" width="12.5703125" style="1" bestFit="1" customWidth="1"/>
    <col min="12806" max="12806" width="14.140625" style="1" bestFit="1" customWidth="1"/>
    <col min="12807" max="12807" width="12.42578125" style="1" bestFit="1" customWidth="1"/>
    <col min="12808" max="12808" width="15.85546875" style="1" bestFit="1" customWidth="1"/>
    <col min="12809" max="12809" width="15.140625" style="1" bestFit="1" customWidth="1"/>
    <col min="12810" max="12810" width="9.85546875" style="1" bestFit="1" customWidth="1"/>
    <col min="12811" max="13053" width="9.140625" style="1"/>
    <col min="13054" max="13054" width="4.7109375" style="1" bestFit="1" customWidth="1"/>
    <col min="13055" max="13055" width="24.28515625" style="1" bestFit="1" customWidth="1"/>
    <col min="13056" max="13056" width="13.7109375" style="1" customWidth="1"/>
    <col min="13057" max="13057" width="13.140625" style="1" bestFit="1" customWidth="1"/>
    <col min="13058" max="13059" width="12.5703125" style="1" bestFit="1" customWidth="1"/>
    <col min="13060" max="13060" width="14.28515625" style="1" bestFit="1" customWidth="1"/>
    <col min="13061" max="13061" width="12.5703125" style="1" bestFit="1" customWidth="1"/>
    <col min="13062" max="13062" width="14.140625" style="1" bestFit="1" customWidth="1"/>
    <col min="13063" max="13063" width="12.42578125" style="1" bestFit="1" customWidth="1"/>
    <col min="13064" max="13064" width="15.85546875" style="1" bestFit="1" customWidth="1"/>
    <col min="13065" max="13065" width="15.140625" style="1" bestFit="1" customWidth="1"/>
    <col min="13066" max="13066" width="9.85546875" style="1" bestFit="1" customWidth="1"/>
    <col min="13067" max="13309" width="9.140625" style="1"/>
    <col min="13310" max="13310" width="4.7109375" style="1" bestFit="1" customWidth="1"/>
    <col min="13311" max="13311" width="24.28515625" style="1" bestFit="1" customWidth="1"/>
    <col min="13312" max="13312" width="13.7109375" style="1" customWidth="1"/>
    <col min="13313" max="13313" width="13.140625" style="1" bestFit="1" customWidth="1"/>
    <col min="13314" max="13315" width="12.5703125" style="1" bestFit="1" customWidth="1"/>
    <col min="13316" max="13316" width="14.28515625" style="1" bestFit="1" customWidth="1"/>
    <col min="13317" max="13317" width="12.5703125" style="1" bestFit="1" customWidth="1"/>
    <col min="13318" max="13318" width="14.140625" style="1" bestFit="1" customWidth="1"/>
    <col min="13319" max="13319" width="12.42578125" style="1" bestFit="1" customWidth="1"/>
    <col min="13320" max="13320" width="15.85546875" style="1" bestFit="1" customWidth="1"/>
    <col min="13321" max="13321" width="15.140625" style="1" bestFit="1" customWidth="1"/>
    <col min="13322" max="13322" width="9.85546875" style="1" bestFit="1" customWidth="1"/>
    <col min="13323" max="13565" width="9.140625" style="1"/>
    <col min="13566" max="13566" width="4.7109375" style="1" bestFit="1" customWidth="1"/>
    <col min="13567" max="13567" width="24.28515625" style="1" bestFit="1" customWidth="1"/>
    <col min="13568" max="13568" width="13.7109375" style="1" customWidth="1"/>
    <col min="13569" max="13569" width="13.140625" style="1" bestFit="1" customWidth="1"/>
    <col min="13570" max="13571" width="12.5703125" style="1" bestFit="1" customWidth="1"/>
    <col min="13572" max="13572" width="14.28515625" style="1" bestFit="1" customWidth="1"/>
    <col min="13573" max="13573" width="12.5703125" style="1" bestFit="1" customWidth="1"/>
    <col min="13574" max="13574" width="14.140625" style="1" bestFit="1" customWidth="1"/>
    <col min="13575" max="13575" width="12.42578125" style="1" bestFit="1" customWidth="1"/>
    <col min="13576" max="13576" width="15.85546875" style="1" bestFit="1" customWidth="1"/>
    <col min="13577" max="13577" width="15.140625" style="1" bestFit="1" customWidth="1"/>
    <col min="13578" max="13578" width="9.85546875" style="1" bestFit="1" customWidth="1"/>
    <col min="13579" max="13821" width="9.140625" style="1"/>
    <col min="13822" max="13822" width="4.7109375" style="1" bestFit="1" customWidth="1"/>
    <col min="13823" max="13823" width="24.28515625" style="1" bestFit="1" customWidth="1"/>
    <col min="13824" max="13824" width="13.7109375" style="1" customWidth="1"/>
    <col min="13825" max="13825" width="13.140625" style="1" bestFit="1" customWidth="1"/>
    <col min="13826" max="13827" width="12.5703125" style="1" bestFit="1" customWidth="1"/>
    <col min="13828" max="13828" width="14.28515625" style="1" bestFit="1" customWidth="1"/>
    <col min="13829" max="13829" width="12.5703125" style="1" bestFit="1" customWidth="1"/>
    <col min="13830" max="13830" width="14.140625" style="1" bestFit="1" customWidth="1"/>
    <col min="13831" max="13831" width="12.42578125" style="1" bestFit="1" customWidth="1"/>
    <col min="13832" max="13832" width="15.85546875" style="1" bestFit="1" customWidth="1"/>
    <col min="13833" max="13833" width="15.140625" style="1" bestFit="1" customWidth="1"/>
    <col min="13834" max="13834" width="9.85546875" style="1" bestFit="1" customWidth="1"/>
    <col min="13835" max="14077" width="9.140625" style="1"/>
    <col min="14078" max="14078" width="4.7109375" style="1" bestFit="1" customWidth="1"/>
    <col min="14079" max="14079" width="24.28515625" style="1" bestFit="1" customWidth="1"/>
    <col min="14080" max="14080" width="13.7109375" style="1" customWidth="1"/>
    <col min="14081" max="14081" width="13.140625" style="1" bestFit="1" customWidth="1"/>
    <col min="14082" max="14083" width="12.5703125" style="1" bestFit="1" customWidth="1"/>
    <col min="14084" max="14084" width="14.28515625" style="1" bestFit="1" customWidth="1"/>
    <col min="14085" max="14085" width="12.5703125" style="1" bestFit="1" customWidth="1"/>
    <col min="14086" max="14086" width="14.140625" style="1" bestFit="1" customWidth="1"/>
    <col min="14087" max="14087" width="12.42578125" style="1" bestFit="1" customWidth="1"/>
    <col min="14088" max="14088" width="15.85546875" style="1" bestFit="1" customWidth="1"/>
    <col min="14089" max="14089" width="15.140625" style="1" bestFit="1" customWidth="1"/>
    <col min="14090" max="14090" width="9.85546875" style="1" bestFit="1" customWidth="1"/>
    <col min="14091" max="14333" width="9.140625" style="1"/>
    <col min="14334" max="14334" width="4.7109375" style="1" bestFit="1" customWidth="1"/>
    <col min="14335" max="14335" width="24.28515625" style="1" bestFit="1" customWidth="1"/>
    <col min="14336" max="14336" width="13.7109375" style="1" customWidth="1"/>
    <col min="14337" max="14337" width="13.140625" style="1" bestFit="1" customWidth="1"/>
    <col min="14338" max="14339" width="12.5703125" style="1" bestFit="1" customWidth="1"/>
    <col min="14340" max="14340" width="14.28515625" style="1" bestFit="1" customWidth="1"/>
    <col min="14341" max="14341" width="12.5703125" style="1" bestFit="1" customWidth="1"/>
    <col min="14342" max="14342" width="14.140625" style="1" bestFit="1" customWidth="1"/>
    <col min="14343" max="14343" width="12.42578125" style="1" bestFit="1" customWidth="1"/>
    <col min="14344" max="14344" width="15.85546875" style="1" bestFit="1" customWidth="1"/>
    <col min="14345" max="14345" width="15.140625" style="1" bestFit="1" customWidth="1"/>
    <col min="14346" max="14346" width="9.85546875" style="1" bestFit="1" customWidth="1"/>
    <col min="14347" max="14589" width="9.140625" style="1"/>
    <col min="14590" max="14590" width="4.7109375" style="1" bestFit="1" customWidth="1"/>
    <col min="14591" max="14591" width="24.28515625" style="1" bestFit="1" customWidth="1"/>
    <col min="14592" max="14592" width="13.7109375" style="1" customWidth="1"/>
    <col min="14593" max="14593" width="13.140625" style="1" bestFit="1" customWidth="1"/>
    <col min="14594" max="14595" width="12.5703125" style="1" bestFit="1" customWidth="1"/>
    <col min="14596" max="14596" width="14.28515625" style="1" bestFit="1" customWidth="1"/>
    <col min="14597" max="14597" width="12.5703125" style="1" bestFit="1" customWidth="1"/>
    <col min="14598" max="14598" width="14.140625" style="1" bestFit="1" customWidth="1"/>
    <col min="14599" max="14599" width="12.42578125" style="1" bestFit="1" customWidth="1"/>
    <col min="14600" max="14600" width="15.85546875" style="1" bestFit="1" customWidth="1"/>
    <col min="14601" max="14601" width="15.140625" style="1" bestFit="1" customWidth="1"/>
    <col min="14602" max="14602" width="9.85546875" style="1" bestFit="1" customWidth="1"/>
    <col min="14603" max="14845" width="9.140625" style="1"/>
    <col min="14846" max="14846" width="4.7109375" style="1" bestFit="1" customWidth="1"/>
    <col min="14847" max="14847" width="24.28515625" style="1" bestFit="1" customWidth="1"/>
    <col min="14848" max="14848" width="13.7109375" style="1" customWidth="1"/>
    <col min="14849" max="14849" width="13.140625" style="1" bestFit="1" customWidth="1"/>
    <col min="14850" max="14851" width="12.5703125" style="1" bestFit="1" customWidth="1"/>
    <col min="14852" max="14852" width="14.28515625" style="1" bestFit="1" customWidth="1"/>
    <col min="14853" max="14853" width="12.5703125" style="1" bestFit="1" customWidth="1"/>
    <col min="14854" max="14854" width="14.140625" style="1" bestFit="1" customWidth="1"/>
    <col min="14855" max="14855" width="12.42578125" style="1" bestFit="1" customWidth="1"/>
    <col min="14856" max="14856" width="15.85546875" style="1" bestFit="1" customWidth="1"/>
    <col min="14857" max="14857" width="15.140625" style="1" bestFit="1" customWidth="1"/>
    <col min="14858" max="14858" width="9.85546875" style="1" bestFit="1" customWidth="1"/>
    <col min="14859" max="15101" width="9.140625" style="1"/>
    <col min="15102" max="15102" width="4.7109375" style="1" bestFit="1" customWidth="1"/>
    <col min="15103" max="15103" width="24.28515625" style="1" bestFit="1" customWidth="1"/>
    <col min="15104" max="15104" width="13.7109375" style="1" customWidth="1"/>
    <col min="15105" max="15105" width="13.140625" style="1" bestFit="1" customWidth="1"/>
    <col min="15106" max="15107" width="12.5703125" style="1" bestFit="1" customWidth="1"/>
    <col min="15108" max="15108" width="14.28515625" style="1" bestFit="1" customWidth="1"/>
    <col min="15109" max="15109" width="12.5703125" style="1" bestFit="1" customWidth="1"/>
    <col min="15110" max="15110" width="14.140625" style="1" bestFit="1" customWidth="1"/>
    <col min="15111" max="15111" width="12.42578125" style="1" bestFit="1" customWidth="1"/>
    <col min="15112" max="15112" width="15.85546875" style="1" bestFit="1" customWidth="1"/>
    <col min="15113" max="15113" width="15.140625" style="1" bestFit="1" customWidth="1"/>
    <col min="15114" max="15114" width="9.85546875" style="1" bestFit="1" customWidth="1"/>
    <col min="15115" max="15357" width="9.140625" style="1"/>
    <col min="15358" max="15358" width="4.7109375" style="1" bestFit="1" customWidth="1"/>
    <col min="15359" max="15359" width="24.28515625" style="1" bestFit="1" customWidth="1"/>
    <col min="15360" max="15360" width="13.7109375" style="1" customWidth="1"/>
    <col min="15361" max="15361" width="13.140625" style="1" bestFit="1" customWidth="1"/>
    <col min="15362" max="15363" width="12.5703125" style="1" bestFit="1" customWidth="1"/>
    <col min="15364" max="15364" width="14.28515625" style="1" bestFit="1" customWidth="1"/>
    <col min="15365" max="15365" width="12.5703125" style="1" bestFit="1" customWidth="1"/>
    <col min="15366" max="15366" width="14.140625" style="1" bestFit="1" customWidth="1"/>
    <col min="15367" max="15367" width="12.42578125" style="1" bestFit="1" customWidth="1"/>
    <col min="15368" max="15368" width="15.85546875" style="1" bestFit="1" customWidth="1"/>
    <col min="15369" max="15369" width="15.140625" style="1" bestFit="1" customWidth="1"/>
    <col min="15370" max="15370" width="9.85546875" style="1" bestFit="1" customWidth="1"/>
    <col min="15371" max="15613" width="9.140625" style="1"/>
    <col min="15614" max="15614" width="4.7109375" style="1" bestFit="1" customWidth="1"/>
    <col min="15615" max="15615" width="24.28515625" style="1" bestFit="1" customWidth="1"/>
    <col min="15616" max="15616" width="13.7109375" style="1" customWidth="1"/>
    <col min="15617" max="15617" width="13.140625" style="1" bestFit="1" customWidth="1"/>
    <col min="15618" max="15619" width="12.5703125" style="1" bestFit="1" customWidth="1"/>
    <col min="15620" max="15620" width="14.28515625" style="1" bestFit="1" customWidth="1"/>
    <col min="15621" max="15621" width="12.5703125" style="1" bestFit="1" customWidth="1"/>
    <col min="15622" max="15622" width="14.140625" style="1" bestFit="1" customWidth="1"/>
    <col min="15623" max="15623" width="12.42578125" style="1" bestFit="1" customWidth="1"/>
    <col min="15624" max="15624" width="15.85546875" style="1" bestFit="1" customWidth="1"/>
    <col min="15625" max="15625" width="15.140625" style="1" bestFit="1" customWidth="1"/>
    <col min="15626" max="15626" width="9.85546875" style="1" bestFit="1" customWidth="1"/>
    <col min="15627" max="15869" width="9.140625" style="1"/>
    <col min="15870" max="15870" width="4.7109375" style="1" bestFit="1" customWidth="1"/>
    <col min="15871" max="15871" width="24.28515625" style="1" bestFit="1" customWidth="1"/>
    <col min="15872" max="15872" width="13.7109375" style="1" customWidth="1"/>
    <col min="15873" max="15873" width="13.140625" style="1" bestFit="1" customWidth="1"/>
    <col min="15874" max="15875" width="12.5703125" style="1" bestFit="1" customWidth="1"/>
    <col min="15876" max="15876" width="14.28515625" style="1" bestFit="1" customWidth="1"/>
    <col min="15877" max="15877" width="12.5703125" style="1" bestFit="1" customWidth="1"/>
    <col min="15878" max="15878" width="14.140625" style="1" bestFit="1" customWidth="1"/>
    <col min="15879" max="15879" width="12.42578125" style="1" bestFit="1" customWidth="1"/>
    <col min="15880" max="15880" width="15.85546875" style="1" bestFit="1" customWidth="1"/>
    <col min="15881" max="15881" width="15.140625" style="1" bestFit="1" customWidth="1"/>
    <col min="15882" max="15882" width="9.85546875" style="1" bestFit="1" customWidth="1"/>
    <col min="15883" max="16125" width="9.140625" style="1"/>
    <col min="16126" max="16126" width="4.7109375" style="1" bestFit="1" customWidth="1"/>
    <col min="16127" max="16127" width="24.28515625" style="1" bestFit="1" customWidth="1"/>
    <col min="16128" max="16128" width="13.7109375" style="1" customWidth="1"/>
    <col min="16129" max="16129" width="13.140625" style="1" bestFit="1" customWidth="1"/>
    <col min="16130" max="16131" width="12.5703125" style="1" bestFit="1" customWidth="1"/>
    <col min="16132" max="16132" width="14.28515625" style="1" bestFit="1" customWidth="1"/>
    <col min="16133" max="16133" width="12.5703125" style="1" bestFit="1" customWidth="1"/>
    <col min="16134" max="16134" width="14.140625" style="1" bestFit="1" customWidth="1"/>
    <col min="16135" max="16135" width="12.42578125" style="1" bestFit="1" customWidth="1"/>
    <col min="16136" max="16136" width="15.85546875" style="1" bestFit="1" customWidth="1"/>
    <col min="16137" max="16137" width="15.140625" style="1" bestFit="1" customWidth="1"/>
    <col min="16138" max="16138" width="9.85546875" style="1" bestFit="1" customWidth="1"/>
    <col min="16139" max="16384" width="9.140625" style="1"/>
  </cols>
  <sheetData>
    <row r="1" spans="1:9">
      <c r="B1" s="23" t="s">
        <v>14</v>
      </c>
      <c r="D1" s="2">
        <v>9.0200000000000002E-2</v>
      </c>
      <c r="E1" s="23"/>
    </row>
    <row r="2" spans="1:9">
      <c r="B2" s="1" t="s">
        <v>0</v>
      </c>
      <c r="D2" s="2">
        <f>D1/12</f>
        <v>7.5166666666666672E-3</v>
      </c>
      <c r="H2" s="19"/>
    </row>
    <row r="3" spans="1:9">
      <c r="B3" s="1" t="s">
        <v>1</v>
      </c>
      <c r="D3" s="4">
        <v>34314450.755000003</v>
      </c>
      <c r="E3" s="23" t="s">
        <v>9</v>
      </c>
      <c r="H3" s="19"/>
    </row>
    <row r="4" spans="1:9">
      <c r="B4" s="23" t="s">
        <v>20</v>
      </c>
      <c r="D4" s="4">
        <f>D3*12</f>
        <v>411773409.06000006</v>
      </c>
    </row>
    <row r="5" spans="1:9">
      <c r="B5" s="23" t="s">
        <v>19</v>
      </c>
      <c r="D5" s="31">
        <v>0.2495</v>
      </c>
    </row>
    <row r="6" spans="1:9">
      <c r="B6" s="23" t="s">
        <v>18</v>
      </c>
      <c r="D6" s="32">
        <v>15</v>
      </c>
    </row>
    <row r="7" spans="1:9">
      <c r="B7" s="23"/>
      <c r="D7" s="32"/>
    </row>
    <row r="8" spans="1:9">
      <c r="B8" s="23" t="s">
        <v>15</v>
      </c>
      <c r="C8" s="12"/>
      <c r="D8" s="32"/>
      <c r="F8" s="35"/>
      <c r="H8" s="35">
        <v>2220000000</v>
      </c>
    </row>
    <row r="9" spans="1:9">
      <c r="B9" s="23" t="s">
        <v>16</v>
      </c>
      <c r="D9" s="31"/>
      <c r="F9" s="38"/>
      <c r="H9" s="36">
        <v>1653000000</v>
      </c>
    </row>
    <row r="10" spans="1:9">
      <c r="B10" s="34" t="s">
        <v>17</v>
      </c>
      <c r="C10" s="12"/>
      <c r="D10" s="6"/>
      <c r="E10" s="5"/>
      <c r="F10" s="37"/>
      <c r="G10" s="7"/>
      <c r="H10" s="37">
        <f>SUM(H8:H9)</f>
        <v>3873000000</v>
      </c>
    </row>
    <row r="11" spans="1:9">
      <c r="B11" s="34"/>
      <c r="C11" s="12"/>
      <c r="D11" s="6"/>
      <c r="E11" s="5"/>
      <c r="F11" s="37"/>
      <c r="G11" s="7"/>
      <c r="H11" s="37"/>
    </row>
    <row r="12" spans="1:9">
      <c r="B12" s="23"/>
      <c r="C12" s="64"/>
      <c r="D12" s="64"/>
      <c r="E12" s="64"/>
      <c r="F12" s="64"/>
      <c r="G12" s="7"/>
      <c r="H12" s="8"/>
    </row>
    <row r="13" spans="1:9" ht="60">
      <c r="A13" s="5" t="s">
        <v>6</v>
      </c>
      <c r="B13" s="9" t="s">
        <v>2</v>
      </c>
      <c r="C13" s="9" t="s">
        <v>3</v>
      </c>
      <c r="D13" s="9" t="s">
        <v>7</v>
      </c>
      <c r="E13" s="9" t="s">
        <v>4</v>
      </c>
      <c r="F13" s="10" t="s">
        <v>8</v>
      </c>
      <c r="G13" s="10" t="s">
        <v>5</v>
      </c>
      <c r="H13" s="11" t="s">
        <v>26</v>
      </c>
    </row>
    <row r="14" spans="1:9" ht="15" customHeight="1">
      <c r="A14" s="5"/>
      <c r="B14" s="12">
        <v>49674</v>
      </c>
      <c r="C14" s="13"/>
      <c r="D14" s="13"/>
      <c r="E14" s="13"/>
      <c r="F14" s="14">
        <f>H10</f>
        <v>3873000000</v>
      </c>
      <c r="G14" s="14">
        <f t="shared" ref="G14:G45" si="0">-F14*$D$5</f>
        <v>-966313500</v>
      </c>
      <c r="H14" s="15">
        <f t="shared" ref="H14:H45" si="1">F14+G14</f>
        <v>2906686500</v>
      </c>
    </row>
    <row r="15" spans="1:9" ht="15" customHeight="1">
      <c r="A15" s="5">
        <v>1</v>
      </c>
      <c r="B15" s="12">
        <v>49675</v>
      </c>
      <c r="C15" s="16"/>
      <c r="D15" s="13">
        <f>H14*$D$2</f>
        <v>21848593.525000002</v>
      </c>
      <c r="E15" s="13">
        <f>-$D$3</f>
        <v>-34314450.755000003</v>
      </c>
      <c r="F15" s="14">
        <f>F14+C15+D15+E15</f>
        <v>3860534142.77</v>
      </c>
      <c r="G15" s="14">
        <f t="shared" si="0"/>
        <v>-963203268.62111497</v>
      </c>
      <c r="H15" s="15">
        <f t="shared" si="1"/>
        <v>2897330874.1488848</v>
      </c>
      <c r="I15" s="17"/>
    </row>
    <row r="16" spans="1:9" ht="15" customHeight="1">
      <c r="A16" s="5">
        <v>2</v>
      </c>
      <c r="B16" s="12">
        <v>49706</v>
      </c>
      <c r="C16" s="16"/>
      <c r="D16" s="13">
        <f t="shared" ref="D16:D79" si="2">H15*$D$2</f>
        <v>21778270.404019117</v>
      </c>
      <c r="E16" s="13">
        <f t="shared" ref="E16:E79" si="3">-$D$3</f>
        <v>-34314450.755000003</v>
      </c>
      <c r="F16" s="14">
        <f t="shared" ref="F16:F79" si="4">F15+C16+D16+E16</f>
        <v>3847997962.4190187</v>
      </c>
      <c r="G16" s="14">
        <f t="shared" si="0"/>
        <v>-960075491.62354517</v>
      </c>
      <c r="H16" s="15">
        <f t="shared" si="1"/>
        <v>2887922470.7954736</v>
      </c>
    </row>
    <row r="17" spans="1:9">
      <c r="A17" s="5">
        <v>3</v>
      </c>
      <c r="B17" s="12">
        <v>49735</v>
      </c>
      <c r="C17" s="16"/>
      <c r="D17" s="13">
        <f t="shared" si="2"/>
        <v>21707550.572145976</v>
      </c>
      <c r="E17" s="13">
        <f t="shared" si="3"/>
        <v>-34314450.755000003</v>
      </c>
      <c r="F17" s="14">
        <f t="shared" si="4"/>
        <v>3835391062.2361646</v>
      </c>
      <c r="G17" s="14">
        <f t="shared" si="0"/>
        <v>-956930070.02792311</v>
      </c>
      <c r="H17" s="15">
        <f t="shared" si="1"/>
        <v>2878460992.2082415</v>
      </c>
    </row>
    <row r="18" spans="1:9">
      <c r="A18" s="5">
        <v>4</v>
      </c>
      <c r="B18" s="12">
        <v>49766</v>
      </c>
      <c r="C18" s="16"/>
      <c r="D18" s="13">
        <f t="shared" si="2"/>
        <v>21636431.791431949</v>
      </c>
      <c r="E18" s="13">
        <f t="shared" si="3"/>
        <v>-34314450.755000003</v>
      </c>
      <c r="F18" s="14">
        <f t="shared" si="4"/>
        <v>3822713043.2725964</v>
      </c>
      <c r="G18" s="14">
        <f t="shared" si="0"/>
        <v>-953766904.29651284</v>
      </c>
      <c r="H18" s="15">
        <f t="shared" si="1"/>
        <v>2868946138.9760838</v>
      </c>
    </row>
    <row r="19" spans="1:9" ht="12.75" customHeight="1">
      <c r="A19" s="5">
        <v>5</v>
      </c>
      <c r="B19" s="12">
        <v>49796</v>
      </c>
      <c r="C19" s="16"/>
      <c r="D19" s="13">
        <f t="shared" si="2"/>
        <v>21564911.811303563</v>
      </c>
      <c r="E19" s="13">
        <f t="shared" si="3"/>
        <v>-34314450.755000003</v>
      </c>
      <c r="F19" s="14">
        <f t="shared" si="4"/>
        <v>3809963504.3288999</v>
      </c>
      <c r="G19" s="14">
        <f t="shared" si="0"/>
        <v>-950585894.33006048</v>
      </c>
      <c r="H19" s="15">
        <f t="shared" si="1"/>
        <v>2859377609.9988394</v>
      </c>
    </row>
    <row r="20" spans="1:9">
      <c r="A20" s="5">
        <v>6</v>
      </c>
      <c r="B20" s="12">
        <v>49827</v>
      </c>
      <c r="C20" s="16"/>
      <c r="D20" s="13">
        <f t="shared" si="2"/>
        <v>21492988.368491277</v>
      </c>
      <c r="E20" s="13">
        <f t="shared" si="3"/>
        <v>-34314450.755000003</v>
      </c>
      <c r="F20" s="14">
        <f t="shared" si="4"/>
        <v>3797142041.9423909</v>
      </c>
      <c r="G20" s="14">
        <f t="shared" si="0"/>
        <v>-947386939.46462655</v>
      </c>
      <c r="H20" s="15">
        <f t="shared" si="1"/>
        <v>2849755102.4777641</v>
      </c>
    </row>
    <row r="21" spans="1:9">
      <c r="A21" s="5">
        <v>7</v>
      </c>
      <c r="B21" s="12">
        <v>49857</v>
      </c>
      <c r="C21" s="16"/>
      <c r="D21" s="13">
        <f t="shared" si="2"/>
        <v>21420659.186957862</v>
      </c>
      <c r="E21" s="13">
        <f t="shared" si="3"/>
        <v>-34314450.755000003</v>
      </c>
      <c r="F21" s="14">
        <f t="shared" si="4"/>
        <v>3784248250.3743486</v>
      </c>
      <c r="G21" s="14">
        <f t="shared" si="0"/>
        <v>-944169938.4684</v>
      </c>
      <c r="H21" s="15">
        <f t="shared" si="1"/>
        <v>2840078311.9059486</v>
      </c>
    </row>
    <row r="22" spans="1:9">
      <c r="A22" s="5">
        <v>8</v>
      </c>
      <c r="B22" s="12">
        <v>49888</v>
      </c>
      <c r="C22" s="16"/>
      <c r="D22" s="13">
        <f t="shared" si="2"/>
        <v>21347921.977826383</v>
      </c>
      <c r="E22" s="13">
        <f t="shared" si="3"/>
        <v>-34314450.755000003</v>
      </c>
      <c r="F22" s="14">
        <f t="shared" si="4"/>
        <v>3771281721.5971751</v>
      </c>
      <c r="G22" s="14">
        <f t="shared" si="0"/>
        <v>-940934789.53849518</v>
      </c>
      <c r="H22" s="15">
        <f t="shared" si="1"/>
        <v>2830346932.0586801</v>
      </c>
    </row>
    <row r="23" spans="1:9">
      <c r="A23" s="5">
        <v>9</v>
      </c>
      <c r="B23" s="12">
        <v>49919</v>
      </c>
      <c r="C23" s="16"/>
      <c r="D23" s="13">
        <f t="shared" si="2"/>
        <v>21274774.439307746</v>
      </c>
      <c r="E23" s="13">
        <f t="shared" si="3"/>
        <v>-34314450.755000003</v>
      </c>
      <c r="F23" s="14">
        <f t="shared" si="4"/>
        <v>3758242045.2814827</v>
      </c>
      <c r="G23" s="14">
        <f t="shared" si="0"/>
        <v>-937681390.29772997</v>
      </c>
      <c r="H23" s="15">
        <f t="shared" si="1"/>
        <v>2820560654.9837527</v>
      </c>
    </row>
    <row r="24" spans="1:9">
      <c r="A24" s="5">
        <v>10</v>
      </c>
      <c r="B24" s="12">
        <v>49949</v>
      </c>
      <c r="C24" s="16"/>
      <c r="D24" s="13">
        <f t="shared" si="2"/>
        <v>21201214.256627876</v>
      </c>
      <c r="E24" s="13">
        <f t="shared" si="3"/>
        <v>-34314450.755000003</v>
      </c>
      <c r="F24" s="14">
        <f t="shared" si="4"/>
        <v>3745128808.7831106</v>
      </c>
      <c r="G24" s="14">
        <f t="shared" si="0"/>
        <v>-934409637.79138613</v>
      </c>
      <c r="H24" s="15">
        <f t="shared" si="1"/>
        <v>2810719170.9917245</v>
      </c>
    </row>
    <row r="25" spans="1:9">
      <c r="A25" s="5">
        <v>11</v>
      </c>
      <c r="B25" s="12">
        <v>49980</v>
      </c>
      <c r="C25" s="16"/>
      <c r="D25" s="13">
        <f t="shared" si="2"/>
        <v>21127239.101954464</v>
      </c>
      <c r="E25" s="13">
        <f t="shared" si="3"/>
        <v>-34314450.755000003</v>
      </c>
      <c r="F25" s="14">
        <f t="shared" si="4"/>
        <v>3731941597.130065</v>
      </c>
      <c r="G25" s="14">
        <f t="shared" si="0"/>
        <v>-931119428.48395121</v>
      </c>
      <c r="H25" s="15">
        <f t="shared" si="1"/>
        <v>2800822168.6461139</v>
      </c>
      <c r="I25" s="18"/>
    </row>
    <row r="26" spans="1:9">
      <c r="A26" s="5">
        <v>12</v>
      </c>
      <c r="B26" s="12">
        <v>50010</v>
      </c>
      <c r="C26" s="16"/>
      <c r="D26" s="13">
        <f t="shared" si="2"/>
        <v>21052846.634323291</v>
      </c>
      <c r="E26" s="13">
        <f t="shared" si="3"/>
        <v>-34314450.755000003</v>
      </c>
      <c r="F26" s="14">
        <f t="shared" si="4"/>
        <v>3718679993.009388</v>
      </c>
      <c r="G26" s="14">
        <f t="shared" si="0"/>
        <v>-927810658.25584233</v>
      </c>
      <c r="H26" s="15">
        <f t="shared" si="1"/>
        <v>2790869334.7535458</v>
      </c>
      <c r="I26" s="19"/>
    </row>
    <row r="27" spans="1:9">
      <c r="A27" s="5">
        <v>13</v>
      </c>
      <c r="B27" s="12">
        <v>50041</v>
      </c>
      <c r="C27" s="13"/>
      <c r="D27" s="13">
        <f t="shared" si="2"/>
        <v>20978034.499564152</v>
      </c>
      <c r="E27" s="13">
        <f t="shared" si="3"/>
        <v>-34314450.755000003</v>
      </c>
      <c r="F27" s="14">
        <f t="shared" si="4"/>
        <v>3705343576.753952</v>
      </c>
      <c r="G27" s="14">
        <f t="shared" si="0"/>
        <v>-924483222.40011108</v>
      </c>
      <c r="H27" s="15">
        <f t="shared" si="1"/>
        <v>2780860354.3538408</v>
      </c>
    </row>
    <row r="28" spans="1:9">
      <c r="A28" s="5">
        <v>14</v>
      </c>
      <c r="B28" s="12">
        <v>50072</v>
      </c>
      <c r="C28" s="13"/>
      <c r="D28" s="13">
        <f t="shared" si="2"/>
        <v>20902800.330226373</v>
      </c>
      <c r="E28" s="13">
        <f t="shared" si="3"/>
        <v>-34314450.755000003</v>
      </c>
      <c r="F28" s="14">
        <f t="shared" si="4"/>
        <v>3691931926.3291783</v>
      </c>
      <c r="G28" s="14">
        <f t="shared" si="0"/>
        <v>-921137015.61913002</v>
      </c>
      <c r="H28" s="15">
        <f t="shared" si="1"/>
        <v>2770794910.7100482</v>
      </c>
    </row>
    <row r="29" spans="1:9">
      <c r="A29" s="5">
        <v>15</v>
      </c>
      <c r="B29" s="12">
        <v>50100</v>
      </c>
      <c r="C29" s="13"/>
      <c r="D29" s="13">
        <f t="shared" si="2"/>
        <v>20827141.745503865</v>
      </c>
      <c r="E29" s="13">
        <f t="shared" si="3"/>
        <v>-34314450.755000003</v>
      </c>
      <c r="F29" s="14">
        <f t="shared" si="4"/>
        <v>3678444617.3196821</v>
      </c>
      <c r="G29" s="14">
        <f t="shared" si="0"/>
        <v>-917771932.02126074</v>
      </c>
      <c r="H29" s="15">
        <f t="shared" si="1"/>
        <v>2760672685.2984214</v>
      </c>
    </row>
    <row r="30" spans="1:9">
      <c r="A30" s="5">
        <v>16</v>
      </c>
      <c r="B30" s="12">
        <v>50131</v>
      </c>
      <c r="C30" s="13"/>
      <c r="D30" s="13">
        <f t="shared" si="2"/>
        <v>20751056.351159804</v>
      </c>
      <c r="E30" s="13">
        <f t="shared" si="3"/>
        <v>-34314450.755000003</v>
      </c>
      <c r="F30" s="14">
        <f t="shared" si="4"/>
        <v>3664881222.9158416</v>
      </c>
      <c r="G30" s="14">
        <f t="shared" si="0"/>
        <v>-914387865.11750245</v>
      </c>
      <c r="H30" s="15">
        <f t="shared" si="1"/>
        <v>2750493357.7983389</v>
      </c>
    </row>
    <row r="31" spans="1:9">
      <c r="A31" s="5">
        <v>17</v>
      </c>
      <c r="B31" s="12">
        <v>50161</v>
      </c>
      <c r="C31" s="13"/>
      <c r="D31" s="13">
        <f t="shared" si="2"/>
        <v>20674541.73945085</v>
      </c>
      <c r="E31" s="13">
        <f t="shared" si="3"/>
        <v>-34314450.755000003</v>
      </c>
      <c r="F31" s="14">
        <f t="shared" si="4"/>
        <v>3651241313.9002924</v>
      </c>
      <c r="G31" s="14">
        <f t="shared" si="0"/>
        <v>-910984707.81812298</v>
      </c>
      <c r="H31" s="15">
        <f t="shared" si="1"/>
        <v>2740256606.0821695</v>
      </c>
    </row>
    <row r="32" spans="1:9">
      <c r="A32" s="5">
        <v>18</v>
      </c>
      <c r="B32" s="12">
        <v>50192</v>
      </c>
      <c r="C32" s="13"/>
      <c r="D32" s="13">
        <f t="shared" si="2"/>
        <v>20597595.489050977</v>
      </c>
      <c r="E32" s="13">
        <f t="shared" si="3"/>
        <v>-34314450.755000003</v>
      </c>
      <c r="F32" s="14">
        <f t="shared" si="4"/>
        <v>3637524458.6343431</v>
      </c>
      <c r="G32" s="14">
        <f t="shared" si="0"/>
        <v>-907562352.4292686</v>
      </c>
      <c r="H32" s="15">
        <f t="shared" si="1"/>
        <v>2729962106.2050743</v>
      </c>
    </row>
    <row r="33" spans="1:10">
      <c r="A33" s="5">
        <v>19</v>
      </c>
      <c r="B33" s="12">
        <v>50222</v>
      </c>
      <c r="C33" s="13"/>
      <c r="D33" s="13">
        <f t="shared" si="2"/>
        <v>20520215.164974809</v>
      </c>
      <c r="E33" s="13">
        <f t="shared" si="3"/>
        <v>-34314450.755000003</v>
      </c>
      <c r="F33" s="14">
        <f t="shared" si="4"/>
        <v>3623730223.0443177</v>
      </c>
      <c r="G33" s="14">
        <f t="shared" si="0"/>
        <v>-904120690.64955723</v>
      </c>
      <c r="H33" s="15">
        <f t="shared" si="1"/>
        <v>2719609532.3947606</v>
      </c>
    </row>
    <row r="34" spans="1:10">
      <c r="A34" s="5">
        <v>20</v>
      </c>
      <c r="B34" s="12">
        <v>50253</v>
      </c>
      <c r="C34" s="13"/>
      <c r="D34" s="13">
        <f t="shared" si="2"/>
        <v>20442398.318500619</v>
      </c>
      <c r="E34" s="13">
        <f t="shared" si="3"/>
        <v>-34314450.755000003</v>
      </c>
      <c r="F34" s="14">
        <f t="shared" si="4"/>
        <v>3609858170.6078181</v>
      </c>
      <c r="G34" s="14">
        <f t="shared" si="0"/>
        <v>-900659613.56665063</v>
      </c>
      <c r="H34" s="15">
        <f t="shared" si="1"/>
        <v>2709198557.0411673</v>
      </c>
    </row>
    <row r="35" spans="1:10">
      <c r="A35" s="5">
        <v>21</v>
      </c>
      <c r="B35" s="12">
        <v>50284</v>
      </c>
      <c r="C35" s="13"/>
      <c r="D35" s="13">
        <f t="shared" si="2"/>
        <v>20364142.487092774</v>
      </c>
      <c r="E35" s="13">
        <f t="shared" si="3"/>
        <v>-34314450.755000003</v>
      </c>
      <c r="F35" s="14">
        <f t="shared" si="4"/>
        <v>3595907862.339911</v>
      </c>
      <c r="G35" s="14">
        <f t="shared" si="0"/>
        <v>-897179011.65380776</v>
      </c>
      <c r="H35" s="15">
        <f t="shared" si="1"/>
        <v>2698728850.6861033</v>
      </c>
    </row>
    <row r="36" spans="1:10">
      <c r="A36" s="5">
        <v>22</v>
      </c>
      <c r="B36" s="12">
        <v>50314</v>
      </c>
      <c r="C36" s="13"/>
      <c r="D36" s="13">
        <f t="shared" si="2"/>
        <v>20285445.194323879</v>
      </c>
      <c r="E36" s="13">
        <f t="shared" si="3"/>
        <v>-34314450.755000003</v>
      </c>
      <c r="F36" s="14">
        <f t="shared" si="4"/>
        <v>3581878856.7792349</v>
      </c>
      <c r="G36" s="14">
        <f t="shared" si="0"/>
        <v>-893678774.76641905</v>
      </c>
      <c r="H36" s="15">
        <f t="shared" si="1"/>
        <v>2688200082.012816</v>
      </c>
    </row>
    <row r="37" spans="1:10">
      <c r="A37" s="5">
        <v>23</v>
      </c>
      <c r="B37" s="12">
        <v>50345</v>
      </c>
      <c r="C37" s="13"/>
      <c r="D37" s="13">
        <f t="shared" si="2"/>
        <v>20206303.949796334</v>
      </c>
      <c r="E37" s="13">
        <f t="shared" si="3"/>
        <v>-34314450.755000003</v>
      </c>
      <c r="F37" s="14">
        <f t="shared" si="4"/>
        <v>3567770709.974031</v>
      </c>
      <c r="G37" s="14">
        <f t="shared" si="0"/>
        <v>-890158792.13852072</v>
      </c>
      <c r="H37" s="15">
        <f t="shared" si="1"/>
        <v>2677611917.8355103</v>
      </c>
    </row>
    <row r="38" spans="1:10">
      <c r="A38" s="5">
        <v>24</v>
      </c>
      <c r="B38" s="12">
        <v>50375</v>
      </c>
      <c r="C38" s="13"/>
      <c r="D38" s="13">
        <f t="shared" si="2"/>
        <v>20126716.249063585</v>
      </c>
      <c r="E38" s="13">
        <f t="shared" si="3"/>
        <v>-34314450.755000003</v>
      </c>
      <c r="F38" s="14">
        <f t="shared" si="4"/>
        <v>3553582975.4680943</v>
      </c>
      <c r="G38" s="14">
        <f t="shared" si="0"/>
        <v>-886618952.37928951</v>
      </c>
      <c r="H38" s="15">
        <f t="shared" si="1"/>
        <v>2666964023.0888047</v>
      </c>
      <c r="I38" s="19"/>
      <c r="J38" s="19"/>
    </row>
    <row r="39" spans="1:10">
      <c r="A39" s="5">
        <v>25</v>
      </c>
      <c r="B39" s="12">
        <v>50406</v>
      </c>
      <c r="C39" s="13"/>
      <c r="D39" s="13">
        <f t="shared" si="2"/>
        <v>20046679.57355085</v>
      </c>
      <c r="E39" s="13">
        <f t="shared" si="3"/>
        <v>-34314450.755000003</v>
      </c>
      <c r="F39" s="14">
        <f t="shared" si="4"/>
        <v>3539315204.2866449</v>
      </c>
      <c r="G39" s="14">
        <f t="shared" si="0"/>
        <v>-883059143.46951795</v>
      </c>
      <c r="H39" s="15">
        <f t="shared" si="1"/>
        <v>2656256060.8171272</v>
      </c>
      <c r="I39" s="24"/>
    </row>
    <row r="40" spans="1:10">
      <c r="A40" s="5">
        <v>26</v>
      </c>
      <c r="B40" s="12">
        <v>50437</v>
      </c>
      <c r="C40" s="13"/>
      <c r="D40" s="13">
        <f t="shared" si="2"/>
        <v>19966191.390475407</v>
      </c>
      <c r="E40" s="13">
        <f t="shared" si="3"/>
        <v>-34314450.755000003</v>
      </c>
      <c r="F40" s="14">
        <f t="shared" si="4"/>
        <v>3524966944.9221201</v>
      </c>
      <c r="G40" s="14">
        <f t="shared" si="0"/>
        <v>-879479252.75806892</v>
      </c>
      <c r="H40" s="15">
        <f t="shared" si="1"/>
        <v>2645487692.1640511</v>
      </c>
      <c r="I40" s="19"/>
    </row>
    <row r="41" spans="1:10">
      <c r="A41" s="5">
        <v>27</v>
      </c>
      <c r="B41" s="12">
        <v>50465</v>
      </c>
      <c r="C41" s="13"/>
      <c r="D41" s="13">
        <f t="shared" si="2"/>
        <v>19885249.152766451</v>
      </c>
      <c r="E41" s="13">
        <f t="shared" si="3"/>
        <v>-34314450.755000003</v>
      </c>
      <c r="F41" s="14">
        <f t="shared" si="4"/>
        <v>3510537743.3198862</v>
      </c>
      <c r="G41" s="14">
        <f t="shared" si="0"/>
        <v>-875879166.95831156</v>
      </c>
      <c r="H41" s="15">
        <f t="shared" si="1"/>
        <v>2634658576.3615746</v>
      </c>
    </row>
    <row r="42" spans="1:10">
      <c r="A42" s="5">
        <v>28</v>
      </c>
      <c r="B42" s="12">
        <v>50496</v>
      </c>
      <c r="C42" s="13"/>
      <c r="D42" s="13">
        <f t="shared" si="2"/>
        <v>19803850.298984505</v>
      </c>
      <c r="E42" s="13">
        <f t="shared" si="3"/>
        <v>-34314450.755000003</v>
      </c>
      <c r="F42" s="14">
        <f t="shared" si="4"/>
        <v>3496027142.8638706</v>
      </c>
      <c r="G42" s="14">
        <f t="shared" si="0"/>
        <v>-872258772.14453566</v>
      </c>
      <c r="H42" s="15">
        <f t="shared" si="1"/>
        <v>2623768370.7193351</v>
      </c>
    </row>
    <row r="43" spans="1:10">
      <c r="A43" s="5">
        <v>29</v>
      </c>
      <c r="B43" s="12">
        <v>50526</v>
      </c>
      <c r="C43" s="13"/>
      <c r="D43" s="13">
        <f t="shared" si="2"/>
        <v>19721992.253240336</v>
      </c>
      <c r="E43" s="13">
        <f t="shared" si="3"/>
        <v>-34314450.755000003</v>
      </c>
      <c r="F43" s="14">
        <f t="shared" si="4"/>
        <v>3481434684.3621106</v>
      </c>
      <c r="G43" s="14">
        <f t="shared" si="0"/>
        <v>-868617953.74834657</v>
      </c>
      <c r="H43" s="15">
        <f t="shared" si="1"/>
        <v>2612816730.6137638</v>
      </c>
    </row>
    <row r="44" spans="1:10">
      <c r="A44" s="5">
        <v>30</v>
      </c>
      <c r="B44" s="12">
        <v>50557</v>
      </c>
      <c r="C44" s="13"/>
      <c r="D44" s="13">
        <f t="shared" si="2"/>
        <v>19639672.425113458</v>
      </c>
      <c r="E44" s="13">
        <f t="shared" si="3"/>
        <v>-34314450.755000003</v>
      </c>
      <c r="F44" s="14">
        <f t="shared" si="4"/>
        <v>3466759906.0322242</v>
      </c>
      <c r="G44" s="14">
        <f t="shared" si="0"/>
        <v>-864956596.55503988</v>
      </c>
      <c r="H44" s="15">
        <f t="shared" si="1"/>
        <v>2601803309.4771843</v>
      </c>
    </row>
    <row r="45" spans="1:10">
      <c r="A45" s="5">
        <v>31</v>
      </c>
      <c r="B45" s="12">
        <v>50587</v>
      </c>
      <c r="C45" s="13"/>
      <c r="D45" s="13">
        <f t="shared" si="2"/>
        <v>19556888.209570169</v>
      </c>
      <c r="E45" s="13">
        <f t="shared" si="3"/>
        <v>-34314450.755000003</v>
      </c>
      <c r="F45" s="14">
        <f t="shared" si="4"/>
        <v>3452002343.4867945</v>
      </c>
      <c r="G45" s="14">
        <f t="shared" si="0"/>
        <v>-861274584.69995522</v>
      </c>
      <c r="H45" s="15">
        <f t="shared" si="1"/>
        <v>2590727758.7868395</v>
      </c>
    </row>
    <row r="46" spans="1:10">
      <c r="A46" s="5">
        <v>32</v>
      </c>
      <c r="B46" s="12">
        <v>50618</v>
      </c>
      <c r="C46" s="13"/>
      <c r="D46" s="13">
        <f t="shared" si="2"/>
        <v>19473636.986881077</v>
      </c>
      <c r="E46" s="13">
        <f t="shared" si="3"/>
        <v>-34314450.755000003</v>
      </c>
      <c r="F46" s="14">
        <f t="shared" si="4"/>
        <v>3437161529.7186756</v>
      </c>
      <c r="G46" s="14">
        <f t="shared" ref="G46:G77" si="5">-F46*$D$5</f>
        <v>-857571801.66480958</v>
      </c>
      <c r="H46" s="15">
        <f t="shared" ref="H46:H77" si="6">F46+G46</f>
        <v>2579589728.0538659</v>
      </c>
    </row>
    <row r="47" spans="1:10">
      <c r="A47" s="5">
        <v>33</v>
      </c>
      <c r="B47" s="12">
        <v>50649</v>
      </c>
      <c r="C47" s="13"/>
      <c r="D47" s="13">
        <f t="shared" si="2"/>
        <v>19389916.122538228</v>
      </c>
      <c r="E47" s="13">
        <f t="shared" si="3"/>
        <v>-34314450.755000003</v>
      </c>
      <c r="F47" s="14">
        <f t="shared" si="4"/>
        <v>3422236995.0862136</v>
      </c>
      <c r="G47" s="14">
        <f t="shared" si="5"/>
        <v>-853848130.2740103</v>
      </c>
      <c r="H47" s="15">
        <f t="shared" si="6"/>
        <v>2568388864.8122034</v>
      </c>
    </row>
    <row r="48" spans="1:10">
      <c r="A48" s="5">
        <v>34</v>
      </c>
      <c r="B48" s="12">
        <v>50679</v>
      </c>
      <c r="C48" s="13"/>
      <c r="D48" s="13">
        <f t="shared" si="2"/>
        <v>19305722.967171729</v>
      </c>
      <c r="E48" s="13">
        <f t="shared" si="3"/>
        <v>-34314450.755000003</v>
      </c>
      <c r="F48" s="14">
        <f t="shared" si="4"/>
        <v>3407228267.2983851</v>
      </c>
      <c r="G48" s="14">
        <f t="shared" si="5"/>
        <v>-850103452.69094706</v>
      </c>
      <c r="H48" s="15">
        <f t="shared" si="6"/>
        <v>2557124814.6074381</v>
      </c>
    </row>
    <row r="49" spans="1:9">
      <c r="A49" s="5">
        <v>35</v>
      </c>
      <c r="B49" s="12">
        <v>50710</v>
      </c>
      <c r="C49" s="13"/>
      <c r="D49" s="13">
        <f t="shared" si="2"/>
        <v>19221054.85646591</v>
      </c>
      <c r="E49" s="13">
        <f t="shared" si="3"/>
        <v>-34314450.755000003</v>
      </c>
      <c r="F49" s="14">
        <f t="shared" si="4"/>
        <v>3392134871.3998508</v>
      </c>
      <c r="G49" s="14">
        <f t="shared" si="5"/>
        <v>-846337650.41426277</v>
      </c>
      <c r="H49" s="15">
        <f t="shared" si="6"/>
        <v>2545797220.9855881</v>
      </c>
    </row>
    <row r="50" spans="1:9">
      <c r="A50" s="5">
        <v>36</v>
      </c>
      <c r="B50" s="12">
        <v>50740</v>
      </c>
      <c r="C50" s="13"/>
      <c r="D50" s="13">
        <f t="shared" si="2"/>
        <v>19135909.111075006</v>
      </c>
      <c r="E50" s="13">
        <f t="shared" si="3"/>
        <v>-34314450.755000003</v>
      </c>
      <c r="F50" s="14">
        <f t="shared" si="4"/>
        <v>3376956329.7559257</v>
      </c>
      <c r="G50" s="14">
        <f t="shared" si="5"/>
        <v>-842550604.2741034</v>
      </c>
      <c r="H50" s="15">
        <f t="shared" si="6"/>
        <v>2534405725.481822</v>
      </c>
      <c r="I50" s="17"/>
    </row>
    <row r="51" spans="1:9">
      <c r="A51" s="5">
        <v>37</v>
      </c>
      <c r="B51" s="12">
        <v>50771</v>
      </c>
      <c r="C51" s="13"/>
      <c r="D51" s="13">
        <f t="shared" si="2"/>
        <v>19050283.036538363</v>
      </c>
      <c r="E51" s="13">
        <f t="shared" si="3"/>
        <v>-34314450.755000003</v>
      </c>
      <c r="F51" s="14">
        <f t="shared" si="4"/>
        <v>3361692162.0374641</v>
      </c>
      <c r="G51" s="14">
        <f t="shared" si="5"/>
        <v>-838742194.42834735</v>
      </c>
      <c r="H51" s="15">
        <f t="shared" si="6"/>
        <v>2522949967.6091166</v>
      </c>
    </row>
    <row r="52" spans="1:9">
      <c r="A52" s="5">
        <v>38</v>
      </c>
      <c r="B52" s="12">
        <v>50802</v>
      </c>
      <c r="C52" s="13"/>
      <c r="D52" s="13">
        <f t="shared" si="2"/>
        <v>18964173.923195194</v>
      </c>
      <c r="E52" s="13">
        <f t="shared" si="3"/>
        <v>-34314450.755000003</v>
      </c>
      <c r="F52" s="14">
        <f t="shared" si="4"/>
        <v>3346341885.2056594</v>
      </c>
      <c r="G52" s="14">
        <f t="shared" si="5"/>
        <v>-834912300.35881197</v>
      </c>
      <c r="H52" s="15">
        <f t="shared" si="6"/>
        <v>2511429584.8468475</v>
      </c>
    </row>
    <row r="53" spans="1:9">
      <c r="A53" s="5">
        <v>39</v>
      </c>
      <c r="B53" s="12">
        <v>50830</v>
      </c>
      <c r="C53" s="13"/>
      <c r="D53" s="13">
        <f t="shared" si="2"/>
        <v>18877579.046098806</v>
      </c>
      <c r="E53" s="13">
        <f t="shared" si="3"/>
        <v>-34314450.755000003</v>
      </c>
      <c r="F53" s="14">
        <f t="shared" si="4"/>
        <v>3330905013.496758</v>
      </c>
      <c r="G53" s="14">
        <f t="shared" si="5"/>
        <v>-831060800.86744106</v>
      </c>
      <c r="H53" s="15">
        <f t="shared" si="6"/>
        <v>2499844212.6293168</v>
      </c>
    </row>
    <row r="54" spans="1:9">
      <c r="A54" s="5">
        <v>40</v>
      </c>
      <c r="B54" s="12">
        <v>50861</v>
      </c>
      <c r="C54" s="13"/>
      <c r="D54" s="13">
        <f t="shared" si="2"/>
        <v>18790495.664930366</v>
      </c>
      <c r="E54" s="13">
        <f t="shared" si="3"/>
        <v>-34314450.755000003</v>
      </c>
      <c r="F54" s="14">
        <f t="shared" si="4"/>
        <v>3315381058.4066882</v>
      </c>
      <c r="G54" s="14">
        <f t="shared" si="5"/>
        <v>-827187574.07246876</v>
      </c>
      <c r="H54" s="15">
        <f t="shared" si="6"/>
        <v>2488193484.3342195</v>
      </c>
    </row>
    <row r="55" spans="1:9">
      <c r="A55" s="5">
        <v>41</v>
      </c>
      <c r="B55" s="12">
        <v>50891</v>
      </c>
      <c r="C55" s="13"/>
      <c r="D55" s="13">
        <f t="shared" si="2"/>
        <v>18702921.023912217</v>
      </c>
      <c r="E55" s="13">
        <f t="shared" si="3"/>
        <v>-34314450.755000003</v>
      </c>
      <c r="F55" s="14">
        <f t="shared" si="4"/>
        <v>3299769528.6756005</v>
      </c>
      <c r="G55" s="14">
        <f t="shared" si="5"/>
        <v>-823292497.40456235</v>
      </c>
      <c r="H55" s="15">
        <f t="shared" si="6"/>
        <v>2476477031.2710381</v>
      </c>
    </row>
    <row r="56" spans="1:9">
      <c r="A56" s="5">
        <v>42</v>
      </c>
      <c r="B56" s="12">
        <v>50922</v>
      </c>
      <c r="C56" s="13"/>
      <c r="D56" s="13">
        <f t="shared" si="2"/>
        <v>18614852.351720639</v>
      </c>
      <c r="E56" s="13">
        <f t="shared" si="3"/>
        <v>-34314450.755000003</v>
      </c>
      <c r="F56" s="14">
        <f t="shared" si="4"/>
        <v>3284069930.2723212</v>
      </c>
      <c r="G56" s="14">
        <f t="shared" si="5"/>
        <v>-819375447.60294414</v>
      </c>
      <c r="H56" s="15">
        <f t="shared" si="6"/>
        <v>2464694482.6693773</v>
      </c>
    </row>
    <row r="57" spans="1:9">
      <c r="A57" s="5">
        <v>43</v>
      </c>
      <c r="B57" s="12">
        <v>50952</v>
      </c>
      <c r="C57" s="13"/>
      <c r="D57" s="13">
        <f t="shared" si="2"/>
        <v>18526286.861398153</v>
      </c>
      <c r="E57" s="13">
        <f t="shared" si="3"/>
        <v>-34314450.755000003</v>
      </c>
      <c r="F57" s="14">
        <f t="shared" si="4"/>
        <v>3268281766.3787193</v>
      </c>
      <c r="G57" s="14">
        <f t="shared" si="5"/>
        <v>-815436300.71149051</v>
      </c>
      <c r="H57" s="15">
        <f t="shared" si="6"/>
        <v>2452845465.6672287</v>
      </c>
    </row>
    <row r="58" spans="1:9">
      <c r="A58" s="5">
        <v>44</v>
      </c>
      <c r="B58" s="12">
        <v>50983</v>
      </c>
      <c r="C58" s="13"/>
      <c r="D58" s="13">
        <f t="shared" si="2"/>
        <v>18437221.750265338</v>
      </c>
      <c r="E58" s="13">
        <f t="shared" si="3"/>
        <v>-34314450.755000003</v>
      </c>
      <c r="F58" s="14">
        <f t="shared" si="4"/>
        <v>3252404537.3739843</v>
      </c>
      <c r="G58" s="14">
        <f t="shared" si="5"/>
        <v>-811474932.07480907</v>
      </c>
      <c r="H58" s="15">
        <f t="shared" si="6"/>
        <v>2440929605.2991753</v>
      </c>
    </row>
    <row r="59" spans="1:9">
      <c r="A59" s="5">
        <v>45</v>
      </c>
      <c r="B59" s="12">
        <v>51014</v>
      </c>
      <c r="C59" s="13"/>
      <c r="D59" s="13">
        <f t="shared" si="2"/>
        <v>18347654.199832134</v>
      </c>
      <c r="E59" s="13">
        <f t="shared" si="3"/>
        <v>-34314450.755000003</v>
      </c>
      <c r="F59" s="14">
        <f t="shared" si="4"/>
        <v>3236437740.8188162</v>
      </c>
      <c r="G59" s="14">
        <f t="shared" si="5"/>
        <v>-807491216.33429468</v>
      </c>
      <c r="H59" s="15">
        <f t="shared" si="6"/>
        <v>2428946524.4845214</v>
      </c>
    </row>
    <row r="60" spans="1:9">
      <c r="A60" s="5">
        <v>46</v>
      </c>
      <c r="B60" s="12">
        <v>51044</v>
      </c>
      <c r="C60" s="13"/>
      <c r="D60" s="13">
        <f t="shared" si="2"/>
        <v>18257581.375708655</v>
      </c>
      <c r="E60" s="13">
        <f t="shared" si="3"/>
        <v>-34314450.755000003</v>
      </c>
      <c r="F60" s="14">
        <f t="shared" si="4"/>
        <v>3220380871.4395247</v>
      </c>
      <c r="G60" s="14">
        <f t="shared" si="5"/>
        <v>-803485027.42416143</v>
      </c>
      <c r="H60" s="15">
        <f t="shared" si="6"/>
        <v>2416895844.0153632</v>
      </c>
    </row>
    <row r="61" spans="1:9">
      <c r="A61" s="5">
        <v>47</v>
      </c>
      <c r="B61" s="12">
        <v>51075</v>
      </c>
      <c r="C61" s="13"/>
      <c r="D61" s="13">
        <f t="shared" si="2"/>
        <v>18167000.427515481</v>
      </c>
      <c r="E61" s="13">
        <f t="shared" si="3"/>
        <v>-34314450.755000003</v>
      </c>
      <c r="F61" s="14">
        <f t="shared" si="4"/>
        <v>3204233421.11204</v>
      </c>
      <c r="G61" s="14">
        <f t="shared" si="5"/>
        <v>-799456238.56745398</v>
      </c>
      <c r="H61" s="15">
        <f t="shared" si="6"/>
        <v>2404777182.5445862</v>
      </c>
    </row>
    <row r="62" spans="1:9">
      <c r="A62" s="5">
        <v>48</v>
      </c>
      <c r="B62" s="12">
        <v>51105</v>
      </c>
      <c r="C62" s="13"/>
      <c r="D62" s="13">
        <f t="shared" si="2"/>
        <v>18075908.488793474</v>
      </c>
      <c r="E62" s="13">
        <f t="shared" si="3"/>
        <v>-34314450.755000003</v>
      </c>
      <c r="F62" s="14">
        <f t="shared" si="4"/>
        <v>3187994878.8458333</v>
      </c>
      <c r="G62" s="14">
        <f t="shared" si="5"/>
        <v>-795404722.27203536</v>
      </c>
      <c r="H62" s="15">
        <f t="shared" si="6"/>
        <v>2392590156.5737982</v>
      </c>
      <c r="I62" s="17"/>
    </row>
    <row r="63" spans="1:9">
      <c r="A63" s="5">
        <v>49</v>
      </c>
      <c r="B63" s="12">
        <v>51136</v>
      </c>
      <c r="C63" s="13"/>
      <c r="D63" s="13">
        <f t="shared" si="2"/>
        <v>17984302.676913049</v>
      </c>
      <c r="E63" s="13">
        <f t="shared" si="3"/>
        <v>-34314450.755000003</v>
      </c>
      <c r="F63" s="14">
        <f t="shared" si="4"/>
        <v>3171664730.7677464</v>
      </c>
      <c r="G63" s="14">
        <f t="shared" si="5"/>
        <v>-791330350.32655275</v>
      </c>
      <c r="H63" s="15">
        <f t="shared" si="6"/>
        <v>2380334380.4411936</v>
      </c>
    </row>
    <row r="64" spans="1:9">
      <c r="A64" s="5">
        <v>50</v>
      </c>
      <c r="B64" s="12">
        <v>51167</v>
      </c>
      <c r="C64" s="13"/>
      <c r="D64" s="13">
        <f t="shared" si="2"/>
        <v>17892180.092982974</v>
      </c>
      <c r="E64" s="13">
        <f t="shared" si="3"/>
        <v>-34314450.755000003</v>
      </c>
      <c r="F64" s="14">
        <f t="shared" si="4"/>
        <v>3155242460.1057291</v>
      </c>
      <c r="G64" s="14">
        <f t="shared" si="5"/>
        <v>-787232993.79637945</v>
      </c>
      <c r="H64" s="15">
        <f t="shared" si="6"/>
        <v>2368009466.3093495</v>
      </c>
    </row>
    <row r="65" spans="1:9">
      <c r="A65" s="5">
        <v>51</v>
      </c>
      <c r="B65" s="12">
        <v>51196</v>
      </c>
      <c r="C65" s="13"/>
      <c r="D65" s="13">
        <f t="shared" si="2"/>
        <v>17799537.821758613</v>
      </c>
      <c r="E65" s="13">
        <f t="shared" si="3"/>
        <v>-34314450.755000003</v>
      </c>
      <c r="F65" s="14">
        <f t="shared" si="4"/>
        <v>3138727547.1724877</v>
      </c>
      <c r="G65" s="14">
        <f t="shared" si="5"/>
        <v>-783112523.01953566</v>
      </c>
      <c r="H65" s="15">
        <f t="shared" si="6"/>
        <v>2355615024.1529522</v>
      </c>
    </row>
    <row r="66" spans="1:9">
      <c r="A66" s="5">
        <v>52</v>
      </c>
      <c r="B66" s="12">
        <v>51227</v>
      </c>
      <c r="C66" s="13"/>
      <c r="D66" s="13">
        <f t="shared" si="2"/>
        <v>17706372.931549691</v>
      </c>
      <c r="E66" s="13">
        <f t="shared" si="3"/>
        <v>-34314450.755000003</v>
      </c>
      <c r="F66" s="14">
        <f t="shared" si="4"/>
        <v>3122119469.3490372</v>
      </c>
      <c r="G66" s="14">
        <f t="shared" si="5"/>
        <v>-778968807.60258472</v>
      </c>
      <c r="H66" s="15">
        <f t="shared" si="6"/>
        <v>2343150661.7464523</v>
      </c>
    </row>
    <row r="67" spans="1:9">
      <c r="A67" s="5">
        <v>53</v>
      </c>
      <c r="B67" s="12">
        <v>51257</v>
      </c>
      <c r="C67" s="13"/>
      <c r="D67" s="13">
        <f t="shared" si="2"/>
        <v>17612682.474127501</v>
      </c>
      <c r="E67" s="13">
        <f t="shared" si="3"/>
        <v>-34314450.755000003</v>
      </c>
      <c r="F67" s="14">
        <f t="shared" si="4"/>
        <v>3105417701.0681643</v>
      </c>
      <c r="G67" s="14">
        <f t="shared" si="5"/>
        <v>-774801716.41650701</v>
      </c>
      <c r="H67" s="15">
        <f t="shared" si="6"/>
        <v>2330615984.6516571</v>
      </c>
    </row>
    <row r="68" spans="1:9">
      <c r="A68" s="5">
        <v>54</v>
      </c>
      <c r="B68" s="12">
        <v>51288</v>
      </c>
      <c r="C68" s="13"/>
      <c r="D68" s="13">
        <f t="shared" si="2"/>
        <v>17518463.484631624</v>
      </c>
      <c r="E68" s="13">
        <f t="shared" si="3"/>
        <v>-34314450.755000003</v>
      </c>
      <c r="F68" s="14">
        <f t="shared" si="4"/>
        <v>3088621713.7977958</v>
      </c>
      <c r="G68" s="14">
        <f t="shared" si="5"/>
        <v>-770611117.59255004</v>
      </c>
      <c r="H68" s="15">
        <f t="shared" si="6"/>
        <v>2318010596.205246</v>
      </c>
    </row>
    <row r="69" spans="1:9">
      <c r="A69" s="5">
        <v>55</v>
      </c>
      <c r="B69" s="12">
        <v>51318</v>
      </c>
      <c r="C69" s="13"/>
      <c r="D69" s="13">
        <f t="shared" si="2"/>
        <v>17423712.981476098</v>
      </c>
      <c r="E69" s="13">
        <f t="shared" si="3"/>
        <v>-34314450.755000003</v>
      </c>
      <c r="F69" s="14">
        <f t="shared" si="4"/>
        <v>3071730976.024272</v>
      </c>
      <c r="G69" s="14">
        <f t="shared" si="5"/>
        <v>-766396878.5180558</v>
      </c>
      <c r="H69" s="15">
        <f t="shared" si="6"/>
        <v>2305334097.506216</v>
      </c>
    </row>
    <row r="70" spans="1:9">
      <c r="A70" s="5">
        <v>56</v>
      </c>
      <c r="B70" s="12">
        <v>51349</v>
      </c>
      <c r="C70" s="13"/>
      <c r="D70" s="13">
        <f t="shared" si="2"/>
        <v>17328427.966255058</v>
      </c>
      <c r="E70" s="13">
        <f t="shared" si="3"/>
        <v>-34314450.755000003</v>
      </c>
      <c r="F70" s="14">
        <f t="shared" si="4"/>
        <v>3054744953.235527</v>
      </c>
      <c r="G70" s="14">
        <f t="shared" si="5"/>
        <v>-762158865.83226395</v>
      </c>
      <c r="H70" s="15">
        <f t="shared" si="6"/>
        <v>2292586087.4032631</v>
      </c>
    </row>
    <row r="71" spans="1:9">
      <c r="A71" s="5">
        <v>57</v>
      </c>
      <c r="B71" s="12">
        <v>51380</v>
      </c>
      <c r="C71" s="13"/>
      <c r="D71" s="13">
        <f t="shared" si="2"/>
        <v>17232605.423647862</v>
      </c>
      <c r="E71" s="13">
        <f t="shared" si="3"/>
        <v>-34314450.755000003</v>
      </c>
      <c r="F71" s="14">
        <f t="shared" si="4"/>
        <v>3037663107.9041748</v>
      </c>
      <c r="G71" s="14">
        <f t="shared" si="5"/>
        <v>-757896945.4220916</v>
      </c>
      <c r="H71" s="15">
        <f t="shared" si="6"/>
        <v>2279766162.4820833</v>
      </c>
    </row>
    <row r="72" spans="1:9">
      <c r="A72" s="5">
        <v>58</v>
      </c>
      <c r="B72" s="12">
        <v>51410</v>
      </c>
      <c r="C72" s="13"/>
      <c r="D72" s="13">
        <f t="shared" si="2"/>
        <v>17136242.321323659</v>
      </c>
      <c r="E72" s="13">
        <f t="shared" si="3"/>
        <v>-34314450.755000003</v>
      </c>
      <c r="F72" s="14">
        <f t="shared" si="4"/>
        <v>3020484899.4704986</v>
      </c>
      <c r="G72" s="14">
        <f t="shared" si="5"/>
        <v>-753610982.41788936</v>
      </c>
      <c r="H72" s="15">
        <f t="shared" si="6"/>
        <v>2266873917.0526094</v>
      </c>
    </row>
    <row r="73" spans="1:9">
      <c r="A73" s="5">
        <v>59</v>
      </c>
      <c r="B73" s="12">
        <v>51441</v>
      </c>
      <c r="C73" s="13"/>
      <c r="D73" s="13">
        <f t="shared" si="2"/>
        <v>17039335.609845448</v>
      </c>
      <c r="E73" s="13">
        <f t="shared" si="3"/>
        <v>-34314450.755000003</v>
      </c>
      <c r="F73" s="14">
        <f t="shared" si="4"/>
        <v>3003209784.3253441</v>
      </c>
      <c r="G73" s="14">
        <f t="shared" si="5"/>
        <v>-749300841.18917334</v>
      </c>
      <c r="H73" s="15">
        <f t="shared" si="6"/>
        <v>2253908943.1361709</v>
      </c>
    </row>
    <row r="74" spans="1:9">
      <c r="A74" s="5">
        <v>60</v>
      </c>
      <c r="B74" s="12">
        <v>51471</v>
      </c>
      <c r="C74" s="13"/>
      <c r="D74" s="13">
        <f t="shared" si="2"/>
        <v>16941882.222573552</v>
      </c>
      <c r="E74" s="13">
        <f t="shared" si="3"/>
        <v>-34314450.755000003</v>
      </c>
      <c r="F74" s="14">
        <f t="shared" si="4"/>
        <v>2985837215.7929177</v>
      </c>
      <c r="G74" s="14">
        <f t="shared" si="5"/>
        <v>-744966385.34033298</v>
      </c>
      <c r="H74" s="15">
        <f t="shared" si="6"/>
        <v>2240870830.4525847</v>
      </c>
      <c r="I74" s="17"/>
    </row>
    <row r="75" spans="1:9">
      <c r="A75" s="5">
        <v>61</v>
      </c>
      <c r="B75" s="12">
        <v>51502</v>
      </c>
      <c r="C75" s="13"/>
      <c r="D75" s="13">
        <f t="shared" si="2"/>
        <v>16843879.075568598</v>
      </c>
      <c r="E75" s="13">
        <f t="shared" si="3"/>
        <v>-34314450.755000003</v>
      </c>
      <c r="F75" s="14">
        <f t="shared" si="4"/>
        <v>2968366644.1134863</v>
      </c>
      <c r="G75" s="14">
        <f t="shared" si="5"/>
        <v>-740607477.7063148</v>
      </c>
      <c r="H75" s="15">
        <f t="shared" si="6"/>
        <v>2227759166.4071712</v>
      </c>
    </row>
    <row r="76" spans="1:9">
      <c r="A76" s="5">
        <v>62</v>
      </c>
      <c r="B76" s="12">
        <v>51533</v>
      </c>
      <c r="C76" s="13"/>
      <c r="D76" s="13">
        <f t="shared" si="2"/>
        <v>16745323.067493904</v>
      </c>
      <c r="E76" s="13">
        <f t="shared" si="3"/>
        <v>-34314450.755000003</v>
      </c>
      <c r="F76" s="14">
        <f t="shared" si="4"/>
        <v>2950797516.4259801</v>
      </c>
      <c r="G76" s="14">
        <f t="shared" si="5"/>
        <v>-736223980.34828198</v>
      </c>
      <c r="H76" s="15">
        <f t="shared" si="6"/>
        <v>2214573536.0776982</v>
      </c>
    </row>
    <row r="77" spans="1:9">
      <c r="A77" s="5">
        <v>63</v>
      </c>
      <c r="B77" s="12">
        <v>51561</v>
      </c>
      <c r="C77" s="13"/>
      <c r="D77" s="13">
        <f t="shared" si="2"/>
        <v>16646211.079517366</v>
      </c>
      <c r="E77" s="13">
        <f t="shared" si="3"/>
        <v>-34314450.755000003</v>
      </c>
      <c r="F77" s="14">
        <f t="shared" si="4"/>
        <v>2933129276.7504973</v>
      </c>
      <c r="G77" s="14">
        <f t="shared" si="5"/>
        <v>-731815754.54924905</v>
      </c>
      <c r="H77" s="15">
        <f t="shared" si="6"/>
        <v>2201313522.2012482</v>
      </c>
    </row>
    <row r="78" spans="1:9">
      <c r="A78" s="5">
        <v>64</v>
      </c>
      <c r="B78" s="12">
        <v>51592</v>
      </c>
      <c r="C78" s="13"/>
      <c r="D78" s="13">
        <f t="shared" si="2"/>
        <v>16546539.975212716</v>
      </c>
      <c r="E78" s="13">
        <f t="shared" si="3"/>
        <v>-34314450.755000003</v>
      </c>
      <c r="F78" s="14">
        <f t="shared" si="4"/>
        <v>2915361365.9707098</v>
      </c>
      <c r="G78" s="14">
        <f t="shared" ref="G78:G109" si="7">-F78*$D$5</f>
        <v>-727382660.80969214</v>
      </c>
      <c r="H78" s="15">
        <f t="shared" ref="H78:H109" si="8">F78+G78</f>
        <v>2187978705.1610174</v>
      </c>
    </row>
    <row r="79" spans="1:9">
      <c r="A79" s="5">
        <v>65</v>
      </c>
      <c r="B79" s="12">
        <v>51622</v>
      </c>
      <c r="C79" s="13"/>
      <c r="D79" s="13">
        <f t="shared" si="2"/>
        <v>16446306.600460315</v>
      </c>
      <c r="E79" s="13">
        <f t="shared" si="3"/>
        <v>-34314450.755000003</v>
      </c>
      <c r="F79" s="14">
        <f t="shared" si="4"/>
        <v>2897493221.8161702</v>
      </c>
      <c r="G79" s="14">
        <f t="shared" si="7"/>
        <v>-722924558.84313452</v>
      </c>
      <c r="H79" s="15">
        <f t="shared" si="8"/>
        <v>2174568662.9730358</v>
      </c>
    </row>
    <row r="80" spans="1:9">
      <c r="A80" s="5">
        <v>66</v>
      </c>
      <c r="B80" s="12">
        <v>51653</v>
      </c>
      <c r="C80" s="13"/>
      <c r="D80" s="13">
        <f t="shared" ref="D80:D143" si="9">H79*$D$2</f>
        <v>16345507.78334732</v>
      </c>
      <c r="E80" s="13">
        <f t="shared" ref="E80:E143" si="10">-$D$3</f>
        <v>-34314450.755000003</v>
      </c>
      <c r="F80" s="14">
        <f t="shared" ref="F80:F143" si="11">F79+C80+D80+E80</f>
        <v>2879524278.8445172</v>
      </c>
      <c r="G80" s="14">
        <f t="shared" si="7"/>
        <v>-718441307.57170701</v>
      </c>
      <c r="H80" s="15">
        <f t="shared" si="8"/>
        <v>2161082971.27281</v>
      </c>
    </row>
    <row r="81" spans="1:9">
      <c r="A81" s="5">
        <v>67</v>
      </c>
      <c r="B81" s="12">
        <v>51683</v>
      </c>
      <c r="C81" s="13"/>
      <c r="D81" s="13">
        <f t="shared" si="9"/>
        <v>16244140.334067289</v>
      </c>
      <c r="E81" s="13">
        <f t="shared" si="10"/>
        <v>-34314450.755000003</v>
      </c>
      <c r="F81" s="14">
        <f t="shared" si="11"/>
        <v>2861453968.4235845</v>
      </c>
      <c r="G81" s="14">
        <f t="shared" si="7"/>
        <v>-713932765.12168431</v>
      </c>
      <c r="H81" s="15">
        <f t="shared" si="8"/>
        <v>2147521203.3018999</v>
      </c>
    </row>
    <row r="82" spans="1:9">
      <c r="A82" s="5">
        <v>68</v>
      </c>
      <c r="B82" s="12">
        <v>51714</v>
      </c>
      <c r="C82" s="13"/>
      <c r="D82" s="13">
        <f t="shared" si="9"/>
        <v>16142201.044819282</v>
      </c>
      <c r="E82" s="13">
        <f t="shared" si="10"/>
        <v>-34314450.755000003</v>
      </c>
      <c r="F82" s="14">
        <f t="shared" si="11"/>
        <v>2843281718.7134037</v>
      </c>
      <c r="G82" s="14">
        <f t="shared" si="7"/>
        <v>-709398788.81899416</v>
      </c>
      <c r="H82" s="15">
        <f t="shared" si="8"/>
        <v>2133882929.8944097</v>
      </c>
    </row>
    <row r="83" spans="1:9" ht="14.45" customHeight="1" outlineLevel="1">
      <c r="A83" s="5">
        <v>69</v>
      </c>
      <c r="B83" s="12">
        <v>51745</v>
      </c>
      <c r="C83" s="13"/>
      <c r="D83" s="13">
        <f t="shared" si="9"/>
        <v>16039686.689706314</v>
      </c>
      <c r="E83" s="13">
        <f t="shared" si="10"/>
        <v>-34314450.755000003</v>
      </c>
      <c r="F83" s="14">
        <f t="shared" si="11"/>
        <v>2825006954.6481099</v>
      </c>
      <c r="G83" s="14">
        <f t="shared" si="7"/>
        <v>-704839235.18470347</v>
      </c>
      <c r="H83" s="15">
        <f t="shared" si="8"/>
        <v>2120167719.4634066</v>
      </c>
    </row>
    <row r="84" spans="1:9" ht="14.45" customHeight="1" outlineLevel="1">
      <c r="A84" s="5">
        <v>70</v>
      </c>
      <c r="B84" s="12">
        <v>51775</v>
      </c>
      <c r="C84" s="13"/>
      <c r="D84" s="13">
        <f t="shared" si="9"/>
        <v>15936594.024633273</v>
      </c>
      <c r="E84" s="13">
        <f t="shared" si="10"/>
        <v>-34314450.755000003</v>
      </c>
      <c r="F84" s="14">
        <f t="shared" si="11"/>
        <v>2806629097.9177432</v>
      </c>
      <c r="G84" s="14">
        <f t="shared" si="7"/>
        <v>-700253959.9304769</v>
      </c>
      <c r="H84" s="15">
        <f t="shared" si="8"/>
        <v>2106375137.9872663</v>
      </c>
    </row>
    <row r="85" spans="1:9" ht="14.45" customHeight="1" outlineLevel="1">
      <c r="A85" s="5">
        <v>71</v>
      </c>
      <c r="B85" s="12">
        <v>51806</v>
      </c>
      <c r="C85" s="13"/>
      <c r="D85" s="13">
        <f t="shared" si="9"/>
        <v>15832919.787204286</v>
      </c>
      <c r="E85" s="13">
        <f t="shared" si="10"/>
        <v>-34314450.755000003</v>
      </c>
      <c r="F85" s="14">
        <f t="shared" si="11"/>
        <v>2788147566.9499474</v>
      </c>
      <c r="G85" s="14">
        <f t="shared" si="7"/>
        <v>-695642817.95401192</v>
      </c>
      <c r="H85" s="15">
        <f t="shared" si="8"/>
        <v>2092504748.9959354</v>
      </c>
    </row>
    <row r="86" spans="1:9" ht="14.45" customHeight="1" outlineLevel="1">
      <c r="A86" s="5">
        <v>72</v>
      </c>
      <c r="B86" s="12">
        <v>51836</v>
      </c>
      <c r="C86" s="13"/>
      <c r="D86" s="13">
        <f t="shared" si="9"/>
        <v>15728660.696619449</v>
      </c>
      <c r="E86" s="13">
        <f t="shared" si="10"/>
        <v>-34314450.755000003</v>
      </c>
      <c r="F86" s="14">
        <f t="shared" si="11"/>
        <v>2769561776.8915668</v>
      </c>
      <c r="G86" s="14">
        <f t="shared" si="7"/>
        <v>-691005663.33444595</v>
      </c>
      <c r="H86" s="15">
        <f t="shared" si="8"/>
        <v>2078556113.5571208</v>
      </c>
      <c r="I86" s="17"/>
    </row>
    <row r="87" spans="1:9" ht="14.45" customHeight="1" outlineLevel="1">
      <c r="A87" s="5">
        <v>73</v>
      </c>
      <c r="B87" s="12">
        <v>51867</v>
      </c>
      <c r="C87" s="13"/>
      <c r="D87" s="13">
        <f t="shared" si="9"/>
        <v>15623813.453571025</v>
      </c>
      <c r="E87" s="13">
        <f t="shared" si="10"/>
        <v>-34314450.755000003</v>
      </c>
      <c r="F87" s="14">
        <f t="shared" si="11"/>
        <v>2750871139.5901375</v>
      </c>
      <c r="G87" s="14">
        <f t="shared" si="7"/>
        <v>-686342349.32773936</v>
      </c>
      <c r="H87" s="15">
        <f t="shared" si="8"/>
        <v>2064528790.2623982</v>
      </c>
    </row>
    <row r="88" spans="1:9" ht="14.45" customHeight="1" outlineLevel="1">
      <c r="A88" s="5">
        <v>74</v>
      </c>
      <c r="B88" s="12">
        <v>51898</v>
      </c>
      <c r="C88" s="13"/>
      <c r="D88" s="13">
        <f t="shared" si="9"/>
        <v>15518374.740139028</v>
      </c>
      <c r="E88" s="13">
        <f t="shared" si="10"/>
        <v>-34314450.755000003</v>
      </c>
      <c r="F88" s="14">
        <f t="shared" si="11"/>
        <v>2732075063.5752764</v>
      </c>
      <c r="G88" s="14">
        <f t="shared" si="7"/>
        <v>-681652728.36203146</v>
      </c>
      <c r="H88" s="15">
        <f t="shared" si="8"/>
        <v>2050422335.2132449</v>
      </c>
    </row>
    <row r="89" spans="1:9" ht="14.45" customHeight="1" outlineLevel="1">
      <c r="A89" s="5">
        <v>75</v>
      </c>
      <c r="B89" s="12">
        <v>51926</v>
      </c>
      <c r="C89" s="13"/>
      <c r="D89" s="13">
        <f t="shared" si="9"/>
        <v>15412341.219686225</v>
      </c>
      <c r="E89" s="13">
        <f t="shared" si="10"/>
        <v>-34314450.755000003</v>
      </c>
      <c r="F89" s="14">
        <f t="shared" si="11"/>
        <v>2713172954.0399623</v>
      </c>
      <c r="G89" s="14">
        <f t="shared" si="7"/>
        <v>-676936652.03297055</v>
      </c>
      <c r="H89" s="15">
        <f t="shared" si="8"/>
        <v>2036236302.0069919</v>
      </c>
    </row>
    <row r="90" spans="1:9" ht="14.45" customHeight="1" outlineLevel="1">
      <c r="A90" s="5">
        <v>76</v>
      </c>
      <c r="B90" s="12">
        <v>51957</v>
      </c>
      <c r="C90" s="13"/>
      <c r="D90" s="13">
        <f t="shared" si="9"/>
        <v>15305709.536752557</v>
      </c>
      <c r="E90" s="13">
        <f t="shared" si="10"/>
        <v>-34314450.755000003</v>
      </c>
      <c r="F90" s="14">
        <f t="shared" si="11"/>
        <v>2694164212.8217149</v>
      </c>
      <c r="G90" s="14">
        <f t="shared" si="7"/>
        <v>-672193971.09901786</v>
      </c>
      <c r="H90" s="15">
        <f t="shared" si="8"/>
        <v>2021970241.722697</v>
      </c>
    </row>
    <row r="91" spans="1:9" ht="14.45" customHeight="1" outlineLevel="1">
      <c r="A91" s="5">
        <v>77</v>
      </c>
      <c r="B91" s="12">
        <v>51987</v>
      </c>
      <c r="C91" s="13"/>
      <c r="D91" s="13">
        <f t="shared" si="9"/>
        <v>15198476.316948941</v>
      </c>
      <c r="E91" s="13">
        <f t="shared" si="10"/>
        <v>-34314450.755000003</v>
      </c>
      <c r="F91" s="14">
        <f t="shared" si="11"/>
        <v>2675048238.3836637</v>
      </c>
      <c r="G91" s="14">
        <f t="shared" si="7"/>
        <v>-667424535.47672403</v>
      </c>
      <c r="H91" s="15">
        <f t="shared" si="8"/>
        <v>2007623702.9069395</v>
      </c>
    </row>
    <row r="92" spans="1:9" ht="14.45" customHeight="1" outlineLevel="1">
      <c r="A92" s="5">
        <v>78</v>
      </c>
      <c r="B92" s="12">
        <v>52018</v>
      </c>
      <c r="C92" s="13"/>
      <c r="D92" s="13">
        <f t="shared" si="9"/>
        <v>15090638.166850496</v>
      </c>
      <c r="E92" s="13">
        <f t="shared" si="10"/>
        <v>-34314450.755000003</v>
      </c>
      <c r="F92" s="14">
        <f t="shared" si="11"/>
        <v>2655824425.7955141</v>
      </c>
      <c r="G92" s="14">
        <f t="shared" si="7"/>
        <v>-662628194.23598075</v>
      </c>
      <c r="H92" s="15">
        <f t="shared" si="8"/>
        <v>1993196231.5595334</v>
      </c>
    </row>
    <row r="93" spans="1:9" ht="14.45" customHeight="1" outlineLevel="1">
      <c r="A93" s="5">
        <v>79</v>
      </c>
      <c r="B93" s="12">
        <v>52048</v>
      </c>
      <c r="C93" s="13"/>
      <c r="D93" s="13">
        <f t="shared" si="9"/>
        <v>14982191.67388916</v>
      </c>
      <c r="E93" s="13">
        <f t="shared" si="10"/>
        <v>-34314450.755000003</v>
      </c>
      <c r="F93" s="14">
        <f t="shared" si="11"/>
        <v>2636492166.7144032</v>
      </c>
      <c r="G93" s="14">
        <f t="shared" si="7"/>
        <v>-657804795.59524357</v>
      </c>
      <c r="H93" s="15">
        <f t="shared" si="8"/>
        <v>1978687371.1191597</v>
      </c>
    </row>
    <row r="94" spans="1:9" ht="14.45" customHeight="1" outlineLevel="1">
      <c r="A94" s="5">
        <v>80</v>
      </c>
      <c r="B94" s="12">
        <v>52079</v>
      </c>
      <c r="C94" s="13"/>
      <c r="D94" s="13">
        <f t="shared" si="9"/>
        <v>14873133.406245684</v>
      </c>
      <c r="E94" s="13">
        <f t="shared" si="10"/>
        <v>-34314450.755000003</v>
      </c>
      <c r="F94" s="14">
        <f t="shared" si="11"/>
        <v>2617050849.3656487</v>
      </c>
      <c r="G94" s="14">
        <f t="shared" si="7"/>
        <v>-652954186.91672933</v>
      </c>
      <c r="H94" s="15">
        <f t="shared" si="8"/>
        <v>1964096662.4489193</v>
      </c>
    </row>
    <row r="95" spans="1:9" ht="14.45" customHeight="1" outlineLevel="1">
      <c r="A95" s="5">
        <v>81</v>
      </c>
      <c r="B95" s="12">
        <v>52110</v>
      </c>
      <c r="C95" s="13"/>
      <c r="D95" s="13">
        <f t="shared" si="9"/>
        <v>14763459.912741045</v>
      </c>
      <c r="E95" s="13">
        <f t="shared" si="10"/>
        <v>-34314450.755000003</v>
      </c>
      <c r="F95" s="14">
        <f t="shared" si="11"/>
        <v>2597499858.5233898</v>
      </c>
      <c r="G95" s="14">
        <f t="shared" si="7"/>
        <v>-648076214.70158577</v>
      </c>
      <c r="H95" s="15">
        <f t="shared" si="8"/>
        <v>1949423643.821804</v>
      </c>
    </row>
    <row r="96" spans="1:9" ht="14.45" customHeight="1" outlineLevel="1">
      <c r="A96" s="5">
        <v>82</v>
      </c>
      <c r="B96" s="12">
        <v>52140</v>
      </c>
      <c r="C96" s="13"/>
      <c r="D96" s="13">
        <f t="shared" si="9"/>
        <v>14653167.722727228</v>
      </c>
      <c r="E96" s="13">
        <f t="shared" si="10"/>
        <v>-34314450.755000003</v>
      </c>
      <c r="F96" s="14">
        <f t="shared" si="11"/>
        <v>2577838575.491117</v>
      </c>
      <c r="G96" s="14">
        <f t="shared" si="7"/>
        <v>-643170724.58503366</v>
      </c>
      <c r="H96" s="15">
        <f t="shared" si="8"/>
        <v>1934667850.9060833</v>
      </c>
    </row>
    <row r="97" spans="1:9" ht="14.45" customHeight="1" outlineLevel="1">
      <c r="A97" s="5">
        <v>83</v>
      </c>
      <c r="B97" s="12">
        <v>52171</v>
      </c>
      <c r="C97" s="13"/>
      <c r="D97" s="13">
        <f t="shared" si="9"/>
        <v>14542253.345977394</v>
      </c>
      <c r="E97" s="13">
        <f t="shared" si="10"/>
        <v>-34314450.755000003</v>
      </c>
      <c r="F97" s="14">
        <f t="shared" si="11"/>
        <v>2558066378.0820942</v>
      </c>
      <c r="G97" s="14">
        <f t="shared" si="7"/>
        <v>-638237561.33148253</v>
      </c>
      <c r="H97" s="15">
        <f t="shared" si="8"/>
        <v>1919828816.7506118</v>
      </c>
    </row>
    <row r="98" spans="1:9" ht="14.45" customHeight="1" outlineLevel="1">
      <c r="A98" s="5">
        <v>84</v>
      </c>
      <c r="B98" s="12">
        <v>52201</v>
      </c>
      <c r="C98" s="13"/>
      <c r="D98" s="13">
        <f t="shared" si="9"/>
        <v>14430713.272575432</v>
      </c>
      <c r="E98" s="13">
        <f t="shared" si="10"/>
        <v>-34314450.755000003</v>
      </c>
      <c r="F98" s="14">
        <f t="shared" si="11"/>
        <v>2538182640.5996695</v>
      </c>
      <c r="G98" s="14">
        <f t="shared" si="7"/>
        <v>-633276568.8296175</v>
      </c>
      <c r="H98" s="15">
        <f t="shared" si="8"/>
        <v>1904906071.770052</v>
      </c>
      <c r="I98" s="17"/>
    </row>
    <row r="99" spans="1:9" ht="14.45" customHeight="1" outlineLevel="1">
      <c r="A99" s="5">
        <v>85</v>
      </c>
      <c r="B99" s="12">
        <v>52232</v>
      </c>
      <c r="C99" s="13"/>
      <c r="D99" s="13">
        <f t="shared" si="9"/>
        <v>14318543.972804891</v>
      </c>
      <c r="E99" s="13">
        <f t="shared" si="10"/>
        <v>-34314450.755000003</v>
      </c>
      <c r="F99" s="14">
        <f t="shared" si="11"/>
        <v>2518186733.8174744</v>
      </c>
      <c r="G99" s="14">
        <f t="shared" si="7"/>
        <v>-628287590.0874598</v>
      </c>
      <c r="H99" s="15">
        <f t="shared" si="8"/>
        <v>1889899143.7300146</v>
      </c>
    </row>
    <row r="100" spans="1:9" ht="14.45" customHeight="1" outlineLevel="1">
      <c r="A100" s="5">
        <v>86</v>
      </c>
      <c r="B100" s="12">
        <v>52263</v>
      </c>
      <c r="C100" s="13"/>
      <c r="D100" s="13">
        <f t="shared" si="9"/>
        <v>14205741.897037277</v>
      </c>
      <c r="E100" s="13">
        <f t="shared" si="10"/>
        <v>-34314450.755000003</v>
      </c>
      <c r="F100" s="14">
        <f t="shared" si="11"/>
        <v>2498078024.9595118</v>
      </c>
      <c r="G100" s="14">
        <f t="shared" si="7"/>
        <v>-623270467.22739816</v>
      </c>
      <c r="H100" s="15">
        <f t="shared" si="8"/>
        <v>1874807557.7321136</v>
      </c>
    </row>
    <row r="101" spans="1:9" ht="14.45" customHeight="1" outlineLevel="1">
      <c r="A101" s="5">
        <v>87</v>
      </c>
      <c r="B101" s="12">
        <v>52291</v>
      </c>
      <c r="C101" s="13"/>
      <c r="D101" s="13">
        <f t="shared" si="9"/>
        <v>14092303.475619722</v>
      </c>
      <c r="E101" s="13">
        <f t="shared" si="10"/>
        <v>-34314450.755000003</v>
      </c>
      <c r="F101" s="14">
        <f t="shared" si="11"/>
        <v>2477855877.6801314</v>
      </c>
      <c r="G101" s="14">
        <f t="shared" si="7"/>
        <v>-618225041.48119283</v>
      </c>
      <c r="H101" s="15">
        <f t="shared" si="8"/>
        <v>1859630836.1989386</v>
      </c>
    </row>
    <row r="102" spans="1:9" ht="14.45" customHeight="1" outlineLevel="1">
      <c r="A102" s="5">
        <v>88</v>
      </c>
      <c r="B102" s="12">
        <v>52322</v>
      </c>
      <c r="C102" s="13"/>
      <c r="D102" s="13">
        <f t="shared" si="9"/>
        <v>13978225.118762022</v>
      </c>
      <c r="E102" s="13">
        <f t="shared" si="10"/>
        <v>-34314450.755000003</v>
      </c>
      <c r="F102" s="14">
        <f t="shared" si="11"/>
        <v>2457519652.0438933</v>
      </c>
      <c r="G102" s="14">
        <f t="shared" si="7"/>
        <v>-613151153.18495142</v>
      </c>
      <c r="H102" s="15">
        <f t="shared" si="8"/>
        <v>1844368498.858942</v>
      </c>
    </row>
    <row r="103" spans="1:9" ht="14.45" customHeight="1" outlineLevel="1">
      <c r="A103" s="5">
        <v>89</v>
      </c>
      <c r="B103" s="12">
        <v>52352</v>
      </c>
      <c r="C103" s="13"/>
      <c r="D103" s="13">
        <f t="shared" si="9"/>
        <v>13863503.216423048</v>
      </c>
      <c r="E103" s="13">
        <f t="shared" si="10"/>
        <v>-34314450.755000003</v>
      </c>
      <c r="F103" s="14">
        <f t="shared" si="11"/>
        <v>2437068704.5053163</v>
      </c>
      <c r="G103" s="14">
        <f t="shared" si="7"/>
        <v>-608048641.77407646</v>
      </c>
      <c r="H103" s="15">
        <f t="shared" si="8"/>
        <v>1829020062.7312398</v>
      </c>
    </row>
    <row r="104" spans="1:9" ht="14.45" customHeight="1" outlineLevel="1">
      <c r="A104" s="5">
        <v>90</v>
      </c>
      <c r="B104" s="12">
        <v>52383</v>
      </c>
      <c r="C104" s="13"/>
      <c r="D104" s="13">
        <f t="shared" si="9"/>
        <v>13748134.138196487</v>
      </c>
      <c r="E104" s="13">
        <f t="shared" si="10"/>
        <v>-34314450.755000003</v>
      </c>
      <c r="F104" s="14">
        <f t="shared" si="11"/>
        <v>2416502387.8885126</v>
      </c>
      <c r="G104" s="14">
        <f t="shared" si="7"/>
        <v>-602917345.77818394</v>
      </c>
      <c r="H104" s="15">
        <f t="shared" si="8"/>
        <v>1813585042.1103287</v>
      </c>
    </row>
    <row r="105" spans="1:9" ht="14.45" customHeight="1" outlineLevel="1">
      <c r="A105" s="5">
        <v>91</v>
      </c>
      <c r="B105" s="12">
        <v>52413</v>
      </c>
      <c r="C105" s="13"/>
      <c r="D105" s="13">
        <f t="shared" si="9"/>
        <v>13632114.233195972</v>
      </c>
      <c r="E105" s="13">
        <f t="shared" si="10"/>
        <v>-34314450.755000003</v>
      </c>
      <c r="F105" s="14">
        <f t="shared" si="11"/>
        <v>2395820051.3667083</v>
      </c>
      <c r="G105" s="14">
        <f t="shared" si="7"/>
        <v>-597757102.81599367</v>
      </c>
      <c r="H105" s="15">
        <f t="shared" si="8"/>
        <v>1798062948.5507145</v>
      </c>
    </row>
    <row r="106" spans="1:9" ht="14.45" customHeight="1" outlineLevel="1">
      <c r="A106" s="5">
        <v>92</v>
      </c>
      <c r="B106" s="12">
        <v>52444</v>
      </c>
      <c r="C106" s="13"/>
      <c r="D106" s="13">
        <f t="shared" si="9"/>
        <v>13515439.829939539</v>
      </c>
      <c r="E106" s="13">
        <f t="shared" si="10"/>
        <v>-34314450.755000003</v>
      </c>
      <c r="F106" s="14">
        <f t="shared" si="11"/>
        <v>2375021040.4416475</v>
      </c>
      <c r="G106" s="14">
        <f t="shared" si="7"/>
        <v>-592567749.59019101</v>
      </c>
      <c r="H106" s="15">
        <f t="shared" si="8"/>
        <v>1782453290.8514566</v>
      </c>
    </row>
    <row r="107" spans="1:9" ht="14.45" customHeight="1" outlineLevel="1">
      <c r="A107" s="5">
        <v>93</v>
      </c>
      <c r="B107" s="12">
        <v>52475</v>
      </c>
      <c r="C107" s="13"/>
      <c r="D107" s="13">
        <f t="shared" si="9"/>
        <v>13398107.23623345</v>
      </c>
      <c r="E107" s="13">
        <f t="shared" si="10"/>
        <v>-34314450.755000003</v>
      </c>
      <c r="F107" s="14">
        <f t="shared" si="11"/>
        <v>2354104696.9228806</v>
      </c>
      <c r="G107" s="14">
        <f t="shared" si="7"/>
        <v>-587349121.88225877</v>
      </c>
      <c r="H107" s="15">
        <f t="shared" si="8"/>
        <v>1766755575.0406218</v>
      </c>
    </row>
    <row r="108" spans="1:9" ht="14.45" customHeight="1" outlineLevel="1">
      <c r="A108" s="5">
        <v>94</v>
      </c>
      <c r="B108" s="12">
        <v>52505</v>
      </c>
      <c r="C108" s="13"/>
      <c r="D108" s="13">
        <f t="shared" si="9"/>
        <v>13280112.739055341</v>
      </c>
      <c r="E108" s="13">
        <f t="shared" si="10"/>
        <v>-34314450.755000003</v>
      </c>
      <c r="F108" s="14">
        <f t="shared" si="11"/>
        <v>2333070358.9069357</v>
      </c>
      <c r="G108" s="14">
        <f t="shared" si="7"/>
        <v>-582101054.54728043</v>
      </c>
      <c r="H108" s="15">
        <f t="shared" si="8"/>
        <v>1750969304.3596554</v>
      </c>
    </row>
    <row r="109" spans="1:9" ht="14.45" customHeight="1" outlineLevel="1">
      <c r="A109" s="5">
        <v>95</v>
      </c>
      <c r="B109" s="12">
        <v>52536</v>
      </c>
      <c r="C109" s="13"/>
      <c r="D109" s="13">
        <f t="shared" si="9"/>
        <v>13161452.604436744</v>
      </c>
      <c r="E109" s="13">
        <f t="shared" si="10"/>
        <v>-34314450.755000003</v>
      </c>
      <c r="F109" s="14">
        <f t="shared" si="11"/>
        <v>2311917360.7563725</v>
      </c>
      <c r="G109" s="14">
        <f t="shared" si="7"/>
        <v>-576823381.50871491</v>
      </c>
      <c r="H109" s="15">
        <f t="shared" si="8"/>
        <v>1735093979.2476575</v>
      </c>
    </row>
    <row r="110" spans="1:9" ht="14.45" customHeight="1" outlineLevel="1">
      <c r="A110" s="5">
        <v>96</v>
      </c>
      <c r="B110" s="12">
        <v>52566</v>
      </c>
      <c r="C110" s="13"/>
      <c r="D110" s="13">
        <f t="shared" si="9"/>
        <v>13042123.077344893</v>
      </c>
      <c r="E110" s="13">
        <f t="shared" si="10"/>
        <v>-34314450.755000003</v>
      </c>
      <c r="F110" s="14">
        <f t="shared" si="11"/>
        <v>2290645033.0787172</v>
      </c>
      <c r="G110" s="14">
        <f t="shared" ref="G110:G141" si="12">-F110*$D$5</f>
        <v>-571515935.75313997</v>
      </c>
      <c r="H110" s="15">
        <f t="shared" ref="H110:H141" si="13">F110+G110</f>
        <v>1719129097.3255773</v>
      </c>
      <c r="I110" s="17"/>
    </row>
    <row r="111" spans="1:9" ht="14.45" customHeight="1" outlineLevel="1">
      <c r="A111" s="5">
        <v>97</v>
      </c>
      <c r="B111" s="12">
        <v>52597</v>
      </c>
      <c r="C111" s="13"/>
      <c r="D111" s="13">
        <f t="shared" si="9"/>
        <v>12922120.381563922</v>
      </c>
      <c r="E111" s="13">
        <f t="shared" si="10"/>
        <v>-34314450.755000003</v>
      </c>
      <c r="F111" s="14">
        <f t="shared" si="11"/>
        <v>2269252702.7052813</v>
      </c>
      <c r="G111" s="14">
        <f t="shared" si="12"/>
        <v>-566178549.32496762</v>
      </c>
      <c r="H111" s="15">
        <f t="shared" si="13"/>
        <v>1703074153.3803136</v>
      </c>
    </row>
    <row r="112" spans="1:9" ht="14.45" customHeight="1" outlineLevel="1">
      <c r="A112" s="5">
        <v>98</v>
      </c>
      <c r="B112" s="12">
        <v>52628</v>
      </c>
      <c r="C112" s="13"/>
      <c r="D112" s="13">
        <f t="shared" si="9"/>
        <v>12801440.719575359</v>
      </c>
      <c r="E112" s="13">
        <f t="shared" si="10"/>
        <v>-34314450.755000003</v>
      </c>
      <c r="F112" s="14">
        <f t="shared" si="11"/>
        <v>2247739692.6698565</v>
      </c>
      <c r="G112" s="14">
        <f t="shared" si="12"/>
        <v>-560811053.3211292</v>
      </c>
      <c r="H112" s="15">
        <f t="shared" si="13"/>
        <v>1686928639.3487272</v>
      </c>
    </row>
    <row r="113" spans="1:9" ht="14.45" customHeight="1" outlineLevel="1">
      <c r="A113" s="5">
        <v>99</v>
      </c>
      <c r="B113" s="12">
        <v>52657</v>
      </c>
      <c r="C113" s="13"/>
      <c r="D113" s="13">
        <f t="shared" si="9"/>
        <v>12680080.272437934</v>
      </c>
      <c r="E113" s="13">
        <f t="shared" si="10"/>
        <v>-34314450.755000003</v>
      </c>
      <c r="F113" s="14">
        <f t="shared" si="11"/>
        <v>2226105322.1872945</v>
      </c>
      <c r="G113" s="14">
        <f t="shared" si="12"/>
        <v>-555413277.88573003</v>
      </c>
      <c r="H113" s="15">
        <f t="shared" si="13"/>
        <v>1670692044.3015645</v>
      </c>
    </row>
    <row r="114" spans="1:9" ht="14.45" customHeight="1" outlineLevel="1">
      <c r="A114" s="5">
        <v>100</v>
      </c>
      <c r="B114" s="12">
        <v>52688</v>
      </c>
      <c r="C114" s="13"/>
      <c r="D114" s="13">
        <f t="shared" si="9"/>
        <v>12558035.199666761</v>
      </c>
      <c r="E114" s="13">
        <f t="shared" si="10"/>
        <v>-34314450.755000003</v>
      </c>
      <c r="F114" s="14">
        <f t="shared" si="11"/>
        <v>2204348906.6319613</v>
      </c>
      <c r="G114" s="14">
        <f t="shared" si="12"/>
        <v>-549985052.20467436</v>
      </c>
      <c r="H114" s="15">
        <f t="shared" si="13"/>
        <v>1654363854.4272871</v>
      </c>
    </row>
    <row r="115" spans="1:9" ht="14.45" customHeight="1" outlineLevel="1">
      <c r="A115" s="5">
        <v>101</v>
      </c>
      <c r="B115" s="12">
        <v>52718</v>
      </c>
      <c r="C115" s="13"/>
      <c r="D115" s="13">
        <f t="shared" si="9"/>
        <v>12435301.639111776</v>
      </c>
      <c r="E115" s="13">
        <f t="shared" si="10"/>
        <v>-34314450.755000003</v>
      </c>
      <c r="F115" s="14">
        <f t="shared" si="11"/>
        <v>2182469757.5160732</v>
      </c>
      <c r="G115" s="14">
        <f t="shared" si="12"/>
        <v>-544526204.50026023</v>
      </c>
      <c r="H115" s="15">
        <f t="shared" si="13"/>
        <v>1637943553.0158129</v>
      </c>
    </row>
    <row r="116" spans="1:9" ht="14.45" customHeight="1" outlineLevel="1">
      <c r="A116" s="5">
        <v>102</v>
      </c>
      <c r="B116" s="12">
        <v>52749</v>
      </c>
      <c r="C116" s="13"/>
      <c r="D116" s="13">
        <f t="shared" si="9"/>
        <v>12311875.706835527</v>
      </c>
      <c r="E116" s="13">
        <f t="shared" si="10"/>
        <v>-34314450.755000003</v>
      </c>
      <c r="F116" s="14">
        <f t="shared" si="11"/>
        <v>2160467182.4679089</v>
      </c>
      <c r="G116" s="14">
        <f t="shared" si="12"/>
        <v>-539036562.02574325</v>
      </c>
      <c r="H116" s="15">
        <f t="shared" si="13"/>
        <v>1621430620.4421656</v>
      </c>
    </row>
    <row r="117" spans="1:9" ht="14.45" customHeight="1" outlineLevel="1">
      <c r="A117" s="5">
        <v>103</v>
      </c>
      <c r="B117" s="12">
        <v>52779</v>
      </c>
      <c r="C117" s="13"/>
      <c r="D117" s="13">
        <f t="shared" si="9"/>
        <v>12187753.496990278</v>
      </c>
      <c r="E117" s="13">
        <f t="shared" si="10"/>
        <v>-34314450.755000003</v>
      </c>
      <c r="F117" s="14">
        <f t="shared" si="11"/>
        <v>2138340485.2098989</v>
      </c>
      <c r="G117" s="14">
        <f t="shared" si="12"/>
        <v>-533515951.05986977</v>
      </c>
      <c r="H117" s="15">
        <f t="shared" si="13"/>
        <v>1604824534.1500292</v>
      </c>
    </row>
    <row r="118" spans="1:9" ht="14.45" customHeight="1" outlineLevel="1">
      <c r="A118" s="5">
        <v>104</v>
      </c>
      <c r="B118" s="12">
        <v>52810</v>
      </c>
      <c r="C118" s="13"/>
      <c r="D118" s="13">
        <f t="shared" si="9"/>
        <v>12062931.081694387</v>
      </c>
      <c r="E118" s="13">
        <f t="shared" si="10"/>
        <v>-34314450.755000003</v>
      </c>
      <c r="F118" s="14">
        <f t="shared" si="11"/>
        <v>2116088965.5365934</v>
      </c>
      <c r="G118" s="14">
        <f t="shared" si="12"/>
        <v>-527964196.90138006</v>
      </c>
      <c r="H118" s="15">
        <f t="shared" si="13"/>
        <v>1588124768.6352134</v>
      </c>
    </row>
    <row r="119" spans="1:9" ht="14.45" customHeight="1" outlineLevel="1">
      <c r="A119" s="5">
        <v>105</v>
      </c>
      <c r="B119" s="12">
        <v>52841</v>
      </c>
      <c r="C119" s="13"/>
      <c r="D119" s="13">
        <f t="shared" si="9"/>
        <v>11937404.510908021</v>
      </c>
      <c r="E119" s="13">
        <f t="shared" si="10"/>
        <v>-34314450.755000003</v>
      </c>
      <c r="F119" s="14">
        <f t="shared" si="11"/>
        <v>2093711919.2925014</v>
      </c>
      <c r="G119" s="14">
        <f t="shared" si="12"/>
        <v>-522381123.86347914</v>
      </c>
      <c r="H119" s="15">
        <f t="shared" si="13"/>
        <v>1571330795.4290223</v>
      </c>
    </row>
    <row r="120" spans="1:9" ht="14.45" customHeight="1" outlineLevel="1">
      <c r="A120" s="5">
        <v>106</v>
      </c>
      <c r="B120" s="12">
        <v>52871</v>
      </c>
      <c r="C120" s="13"/>
      <c r="D120" s="13">
        <f t="shared" si="9"/>
        <v>11811169.812308151</v>
      </c>
      <c r="E120" s="13">
        <f t="shared" si="10"/>
        <v>-34314450.755000003</v>
      </c>
      <c r="F120" s="14">
        <f t="shared" si="11"/>
        <v>2071208638.3498094</v>
      </c>
      <c r="G120" s="14">
        <f t="shared" si="12"/>
        <v>-516766555.26827747</v>
      </c>
      <c r="H120" s="15">
        <f t="shared" si="13"/>
        <v>1554442083.081532</v>
      </c>
    </row>
    <row r="121" spans="1:9" ht="14.45" customHeight="1" outlineLevel="1">
      <c r="A121" s="5">
        <v>107</v>
      </c>
      <c r="B121" s="12">
        <v>52902</v>
      </c>
      <c r="C121" s="13"/>
      <c r="D121" s="13">
        <f t="shared" si="9"/>
        <v>11684222.99116285</v>
      </c>
      <c r="E121" s="13">
        <f t="shared" si="10"/>
        <v>-34314450.755000003</v>
      </c>
      <c r="F121" s="14">
        <f t="shared" si="11"/>
        <v>2048578410.5859721</v>
      </c>
      <c r="G121" s="14">
        <f t="shared" si="12"/>
        <v>-511120313.44120002</v>
      </c>
      <c r="H121" s="15">
        <f t="shared" si="13"/>
        <v>1537458097.1447721</v>
      </c>
    </row>
    <row r="122" spans="1:9" ht="14.45" customHeight="1" outlineLevel="1">
      <c r="A122" s="5">
        <v>108</v>
      </c>
      <c r="B122" s="12">
        <v>52932</v>
      </c>
      <c r="C122" s="13"/>
      <c r="D122" s="13">
        <f t="shared" si="9"/>
        <v>11556560.03020487</v>
      </c>
      <c r="E122" s="13">
        <f t="shared" si="10"/>
        <v>-34314450.755000003</v>
      </c>
      <c r="F122" s="14">
        <f t="shared" si="11"/>
        <v>2025820519.8611767</v>
      </c>
      <c r="G122" s="14">
        <f t="shared" si="12"/>
        <v>-505442219.70536357</v>
      </c>
      <c r="H122" s="15">
        <f t="shared" si="13"/>
        <v>1520378300.1558132</v>
      </c>
      <c r="I122" s="17"/>
    </row>
    <row r="123" spans="1:9" ht="14.45" customHeight="1" outlineLevel="1">
      <c r="A123" s="5">
        <v>109</v>
      </c>
      <c r="B123" s="12">
        <v>52963</v>
      </c>
      <c r="C123" s="13"/>
      <c r="D123" s="13">
        <f t="shared" si="9"/>
        <v>11428176.88950453</v>
      </c>
      <c r="E123" s="13">
        <f t="shared" si="10"/>
        <v>-34314450.755000003</v>
      </c>
      <c r="F123" s="14">
        <f t="shared" si="11"/>
        <v>2002934245.995681</v>
      </c>
      <c r="G123" s="14">
        <f t="shared" si="12"/>
        <v>-499732094.37592244</v>
      </c>
      <c r="H123" s="15">
        <f t="shared" si="13"/>
        <v>1503202151.6197586</v>
      </c>
    </row>
    <row r="124" spans="1:9" ht="14.45" customHeight="1" outlineLevel="1">
      <c r="A124" s="5">
        <v>110</v>
      </c>
      <c r="B124" s="12">
        <v>52994</v>
      </c>
      <c r="C124" s="13"/>
      <c r="D124" s="13">
        <f t="shared" si="9"/>
        <v>11299069.506341852</v>
      </c>
      <c r="E124" s="13">
        <f t="shared" si="10"/>
        <v>-34314450.755000003</v>
      </c>
      <c r="F124" s="14">
        <f t="shared" si="11"/>
        <v>1979918864.7470229</v>
      </c>
      <c r="G124" s="14">
        <f t="shared" si="12"/>
        <v>-493989756.75438219</v>
      </c>
      <c r="H124" s="15">
        <f t="shared" si="13"/>
        <v>1485929107.9926407</v>
      </c>
    </row>
    <row r="125" spans="1:9" ht="14.45" customHeight="1" outlineLevel="1">
      <c r="A125" s="5">
        <v>111</v>
      </c>
      <c r="B125" s="12">
        <v>53022</v>
      </c>
      <c r="C125" s="13"/>
      <c r="D125" s="13">
        <f t="shared" si="9"/>
        <v>11169233.795078017</v>
      </c>
      <c r="E125" s="13">
        <f t="shared" si="10"/>
        <v>-34314450.755000003</v>
      </c>
      <c r="F125" s="14">
        <f t="shared" si="11"/>
        <v>1956773647.7871008</v>
      </c>
      <c r="G125" s="14">
        <f t="shared" si="12"/>
        <v>-488215025.12288165</v>
      </c>
      <c r="H125" s="15">
        <f t="shared" si="13"/>
        <v>1468558622.6642191</v>
      </c>
    </row>
    <row r="126" spans="1:9" ht="14.45" customHeight="1" outlineLevel="1">
      <c r="A126" s="5">
        <v>112</v>
      </c>
      <c r="B126" s="12">
        <v>53053</v>
      </c>
      <c r="C126" s="13"/>
      <c r="D126" s="13">
        <f t="shared" si="9"/>
        <v>11038665.647026047</v>
      </c>
      <c r="E126" s="13">
        <f t="shared" si="10"/>
        <v>-34314450.755000003</v>
      </c>
      <c r="F126" s="14">
        <f t="shared" si="11"/>
        <v>1933497862.6791267</v>
      </c>
      <c r="G126" s="14">
        <f t="shared" si="12"/>
        <v>-482407716.73844212</v>
      </c>
      <c r="H126" s="15">
        <f t="shared" si="13"/>
        <v>1451090145.9406846</v>
      </c>
    </row>
    <row r="127" spans="1:9" ht="14.45" customHeight="1" outlineLevel="1">
      <c r="A127" s="5">
        <v>113</v>
      </c>
      <c r="B127" s="12">
        <v>53083</v>
      </c>
      <c r="C127" s="13"/>
      <c r="D127" s="13">
        <f t="shared" si="9"/>
        <v>10907360.930320812</v>
      </c>
      <c r="E127" s="13">
        <f t="shared" si="10"/>
        <v>-34314450.755000003</v>
      </c>
      <c r="F127" s="14">
        <f t="shared" si="11"/>
        <v>1910090772.8544474</v>
      </c>
      <c r="G127" s="14">
        <f t="shared" si="12"/>
        <v>-476567647.82718462</v>
      </c>
      <c r="H127" s="15">
        <f t="shared" si="13"/>
        <v>1433523125.0272627</v>
      </c>
    </row>
    <row r="128" spans="1:9" ht="14.45" customHeight="1" outlineLevel="1">
      <c r="A128" s="5">
        <v>114</v>
      </c>
      <c r="B128" s="12">
        <v>53114</v>
      </c>
      <c r="C128" s="13"/>
      <c r="D128" s="13">
        <f t="shared" si="9"/>
        <v>10775315.489788258</v>
      </c>
      <c r="E128" s="13">
        <f t="shared" si="10"/>
        <v>-34314450.755000003</v>
      </c>
      <c r="F128" s="14">
        <f t="shared" si="11"/>
        <v>1886551637.5892355</v>
      </c>
      <c r="G128" s="14">
        <f t="shared" si="12"/>
        <v>-470694633.57851428</v>
      </c>
      <c r="H128" s="15">
        <f t="shared" si="13"/>
        <v>1415857004.0107212</v>
      </c>
    </row>
    <row r="129" spans="1:9" ht="14.45" customHeight="1" outlineLevel="1">
      <c r="A129" s="5">
        <v>115</v>
      </c>
      <c r="B129" s="12">
        <v>53144</v>
      </c>
      <c r="C129" s="13"/>
      <c r="D129" s="13">
        <f t="shared" si="9"/>
        <v>10642525.146813922</v>
      </c>
      <c r="E129" s="13">
        <f t="shared" si="10"/>
        <v>-34314450.755000003</v>
      </c>
      <c r="F129" s="14">
        <f t="shared" si="11"/>
        <v>1862879711.9810493</v>
      </c>
      <c r="G129" s="14">
        <f t="shared" si="12"/>
        <v>-464788488.1392718</v>
      </c>
      <c r="H129" s="15">
        <f t="shared" si="13"/>
        <v>1398091223.8417776</v>
      </c>
    </row>
    <row r="130" spans="1:9" ht="14.45" customHeight="1" outlineLevel="1">
      <c r="A130" s="5">
        <v>116</v>
      </c>
      <c r="B130" s="12">
        <v>53175</v>
      </c>
      <c r="C130" s="13"/>
      <c r="D130" s="13">
        <f t="shared" si="9"/>
        <v>10508985.699210696</v>
      </c>
      <c r="E130" s="13">
        <f t="shared" si="10"/>
        <v>-34314450.755000003</v>
      </c>
      <c r="F130" s="14">
        <f t="shared" si="11"/>
        <v>1839074246.9252598</v>
      </c>
      <c r="G130" s="14">
        <f t="shared" si="12"/>
        <v>-458849024.60785234</v>
      </c>
      <c r="H130" s="15">
        <f t="shared" si="13"/>
        <v>1380225222.3174076</v>
      </c>
    </row>
    <row r="131" spans="1:9" ht="14.45" customHeight="1" outlineLevel="1">
      <c r="A131" s="5">
        <v>117</v>
      </c>
      <c r="B131" s="12">
        <v>53206</v>
      </c>
      <c r="C131" s="13"/>
      <c r="D131" s="13">
        <f t="shared" si="9"/>
        <v>10374692.921085848</v>
      </c>
      <c r="E131" s="13">
        <f t="shared" si="10"/>
        <v>-34314450.755000003</v>
      </c>
      <c r="F131" s="14">
        <f t="shared" si="11"/>
        <v>1815134489.0913455</v>
      </c>
      <c r="G131" s="14">
        <f t="shared" si="12"/>
        <v>-452876055.02829069</v>
      </c>
      <c r="H131" s="15">
        <f t="shared" si="13"/>
        <v>1362258434.0630548</v>
      </c>
    </row>
    <row r="132" spans="1:9" ht="14.45" customHeight="1" outlineLevel="1">
      <c r="A132" s="5">
        <v>118</v>
      </c>
      <c r="B132" s="12">
        <v>53236</v>
      </c>
      <c r="C132" s="13"/>
      <c r="D132" s="13">
        <f t="shared" si="9"/>
        <v>10239642.562707296</v>
      </c>
      <c r="E132" s="13">
        <f t="shared" si="10"/>
        <v>-34314450.755000003</v>
      </c>
      <c r="F132" s="14">
        <f t="shared" si="11"/>
        <v>1791059680.8990526</v>
      </c>
      <c r="G132" s="14">
        <f t="shared" si="12"/>
        <v>-446869390.38431364</v>
      </c>
      <c r="H132" s="15">
        <f t="shared" si="13"/>
        <v>1344190290.514739</v>
      </c>
    </row>
    <row r="133" spans="1:9" ht="14.45" customHeight="1" outlineLevel="1">
      <c r="A133" s="5">
        <v>119</v>
      </c>
      <c r="B133" s="12">
        <v>53267</v>
      </c>
      <c r="C133" s="13"/>
      <c r="D133" s="13">
        <f t="shared" si="9"/>
        <v>10103830.350369122</v>
      </c>
      <c r="E133" s="13">
        <f t="shared" si="10"/>
        <v>-34314450.755000003</v>
      </c>
      <c r="F133" s="14">
        <f t="shared" si="11"/>
        <v>1766849060.4944217</v>
      </c>
      <c r="G133" s="14">
        <f t="shared" si="12"/>
        <v>-440828840.59335822</v>
      </c>
      <c r="H133" s="15">
        <f t="shared" si="13"/>
        <v>1326020219.9010634</v>
      </c>
    </row>
    <row r="134" spans="1:9" ht="14.45" customHeight="1" outlineLevel="1">
      <c r="A134" s="5">
        <v>120</v>
      </c>
      <c r="B134" s="12">
        <v>53297</v>
      </c>
      <c r="C134" s="13"/>
      <c r="D134" s="13">
        <f t="shared" si="9"/>
        <v>9967251.9862563275</v>
      </c>
      <c r="E134" s="13">
        <f t="shared" si="10"/>
        <v>-34314450.755000003</v>
      </c>
      <c r="F134" s="14">
        <f t="shared" si="11"/>
        <v>1742501861.725678</v>
      </c>
      <c r="G134" s="14">
        <f t="shared" si="12"/>
        <v>-434754214.50055665</v>
      </c>
      <c r="H134" s="15">
        <f t="shared" si="13"/>
        <v>1307747647.2251213</v>
      </c>
      <c r="I134" s="17"/>
    </row>
    <row r="135" spans="1:9" ht="14.45" customHeight="1" outlineLevel="1">
      <c r="A135" s="5">
        <v>121</v>
      </c>
      <c r="B135" s="12">
        <v>53328</v>
      </c>
      <c r="C135" s="13"/>
      <c r="D135" s="13">
        <f t="shared" si="9"/>
        <v>9829903.1483088285</v>
      </c>
      <c r="E135" s="13">
        <f t="shared" si="10"/>
        <v>-34314450.755000003</v>
      </c>
      <c r="F135" s="14">
        <f t="shared" si="11"/>
        <v>1718017314.1189866</v>
      </c>
      <c r="G135" s="14">
        <f t="shared" si="12"/>
        <v>-428645319.87268716</v>
      </c>
      <c r="H135" s="15">
        <f t="shared" si="13"/>
        <v>1289371994.2462995</v>
      </c>
    </row>
    <row r="136" spans="1:9" ht="14.45" customHeight="1" outlineLevel="1">
      <c r="A136" s="5">
        <v>122</v>
      </c>
      <c r="B136" s="12">
        <v>53359</v>
      </c>
      <c r="C136" s="13"/>
      <c r="D136" s="13">
        <f t="shared" si="9"/>
        <v>9691779.4900846854</v>
      </c>
      <c r="E136" s="13">
        <f t="shared" si="10"/>
        <v>-34314450.755000003</v>
      </c>
      <c r="F136" s="14">
        <f t="shared" si="11"/>
        <v>1693394642.8540711</v>
      </c>
      <c r="G136" s="14">
        <f t="shared" si="12"/>
        <v>-422501963.39209074</v>
      </c>
      <c r="H136" s="15">
        <f t="shared" si="13"/>
        <v>1270892679.4619803</v>
      </c>
    </row>
    <row r="137" spans="1:9" ht="14.45" customHeight="1" outlineLevel="1">
      <c r="A137" s="5">
        <v>123</v>
      </c>
      <c r="B137" s="12">
        <v>53387</v>
      </c>
      <c r="C137" s="13"/>
      <c r="D137" s="13">
        <f t="shared" si="9"/>
        <v>9552876.6406225525</v>
      </c>
      <c r="E137" s="13">
        <f t="shared" si="10"/>
        <v>-34314450.755000003</v>
      </c>
      <c r="F137" s="14">
        <f t="shared" si="11"/>
        <v>1668633068.7396936</v>
      </c>
      <c r="G137" s="14">
        <f t="shared" si="12"/>
        <v>-416323950.65055358</v>
      </c>
      <c r="H137" s="15">
        <f t="shared" si="13"/>
        <v>1252309118.0891399</v>
      </c>
    </row>
    <row r="138" spans="1:9" ht="14.45" customHeight="1" outlineLevel="1">
      <c r="A138" s="5">
        <v>124</v>
      </c>
      <c r="B138" s="12">
        <v>53418</v>
      </c>
      <c r="C138" s="13"/>
      <c r="D138" s="13">
        <f t="shared" si="9"/>
        <v>9413190.2043033689</v>
      </c>
      <c r="E138" s="13">
        <f t="shared" si="10"/>
        <v>-34314450.755000003</v>
      </c>
      <c r="F138" s="14">
        <f t="shared" si="11"/>
        <v>1643731808.1889968</v>
      </c>
      <c r="G138" s="14">
        <f t="shared" si="12"/>
        <v>-410111086.14315468</v>
      </c>
      <c r="H138" s="15">
        <f t="shared" si="13"/>
        <v>1233620722.0458422</v>
      </c>
    </row>
    <row r="139" spans="1:9" ht="14.45" customHeight="1" outlineLevel="1">
      <c r="A139" s="5">
        <v>125</v>
      </c>
      <c r="B139" s="12">
        <v>53448</v>
      </c>
      <c r="C139" s="13"/>
      <c r="D139" s="13">
        <f t="shared" si="9"/>
        <v>9272715.7607112471</v>
      </c>
      <c r="E139" s="13">
        <f t="shared" si="10"/>
        <v>-34314450.755000003</v>
      </c>
      <c r="F139" s="14">
        <f t="shared" si="11"/>
        <v>1618690073.1947079</v>
      </c>
      <c r="G139" s="14">
        <f t="shared" si="12"/>
        <v>-403863173.2620796</v>
      </c>
      <c r="H139" s="15">
        <f t="shared" si="13"/>
        <v>1214826899.9326282</v>
      </c>
    </row>
    <row r="140" spans="1:9" ht="14.45" customHeight="1" outlineLevel="1">
      <c r="A140" s="5">
        <v>126</v>
      </c>
      <c r="B140" s="12">
        <v>53479</v>
      </c>
      <c r="C140" s="13"/>
      <c r="D140" s="13">
        <f t="shared" si="9"/>
        <v>9131448.864493588</v>
      </c>
      <c r="E140" s="13">
        <f t="shared" si="10"/>
        <v>-34314450.755000003</v>
      </c>
      <c r="F140" s="14">
        <f t="shared" si="11"/>
        <v>1593507071.3042014</v>
      </c>
      <c r="G140" s="14">
        <f t="shared" si="12"/>
        <v>-397580014.29039824</v>
      </c>
      <c r="H140" s="15">
        <f t="shared" si="13"/>
        <v>1195927057.013803</v>
      </c>
    </row>
    <row r="141" spans="1:9" ht="14.45" customHeight="1" outlineLevel="1">
      <c r="A141" s="5">
        <v>127</v>
      </c>
      <c r="B141" s="12">
        <v>53509</v>
      </c>
      <c r="C141" s="13"/>
      <c r="D141" s="13">
        <f t="shared" si="9"/>
        <v>8989385.0452204198</v>
      </c>
      <c r="E141" s="13">
        <f t="shared" si="10"/>
        <v>-34314450.755000003</v>
      </c>
      <c r="F141" s="14">
        <f t="shared" si="11"/>
        <v>1568182005.5944216</v>
      </c>
      <c r="G141" s="14">
        <f t="shared" si="12"/>
        <v>-391261410.39580822</v>
      </c>
      <c r="H141" s="15">
        <f t="shared" si="13"/>
        <v>1176920595.1986134</v>
      </c>
    </row>
    <row r="142" spans="1:9" ht="14.45" customHeight="1" outlineLevel="1">
      <c r="A142" s="5">
        <v>128</v>
      </c>
      <c r="B142" s="12">
        <v>53540</v>
      </c>
      <c r="C142" s="13"/>
      <c r="D142" s="13">
        <f t="shared" si="9"/>
        <v>8846519.8072429113</v>
      </c>
      <c r="E142" s="13">
        <f t="shared" si="10"/>
        <v>-34314450.755000003</v>
      </c>
      <c r="F142" s="14">
        <f t="shared" si="11"/>
        <v>1542714074.6466644</v>
      </c>
      <c r="G142" s="14">
        <f t="shared" ref="G142:G173" si="14">-F142*$D$5</f>
        <v>-384907161.62434274</v>
      </c>
      <c r="H142" s="15">
        <f t="shared" ref="H142:H173" si="15">F142+G142</f>
        <v>1157806913.0223217</v>
      </c>
    </row>
    <row r="143" spans="1:9" ht="14.45" customHeight="1" outlineLevel="1">
      <c r="A143" s="5">
        <v>129</v>
      </c>
      <c r="B143" s="12">
        <v>53571</v>
      </c>
      <c r="C143" s="13"/>
      <c r="D143" s="13">
        <f t="shared" si="9"/>
        <v>8702848.6295511182</v>
      </c>
      <c r="E143" s="13">
        <f t="shared" si="10"/>
        <v>-34314450.755000003</v>
      </c>
      <c r="F143" s="14">
        <f t="shared" si="11"/>
        <v>1517102472.5212154</v>
      </c>
      <c r="G143" s="14">
        <f t="shared" si="14"/>
        <v>-378517066.89404327</v>
      </c>
      <c r="H143" s="15">
        <f t="shared" si="15"/>
        <v>1138585405.6271722</v>
      </c>
    </row>
    <row r="144" spans="1:9" ht="14.45" customHeight="1" outlineLevel="1">
      <c r="A144" s="5">
        <v>130</v>
      </c>
      <c r="B144" s="12">
        <v>53601</v>
      </c>
      <c r="C144" s="13"/>
      <c r="D144" s="13">
        <f t="shared" ref="D144:D194" si="16">H143*$D$2</f>
        <v>8558366.9656309113</v>
      </c>
      <c r="E144" s="13">
        <f t="shared" ref="E144:E194" si="17">-$D$3</f>
        <v>-34314450.755000003</v>
      </c>
      <c r="F144" s="14">
        <f t="shared" ref="F144:F194" si="18">F143+C144+D144+E144</f>
        <v>1491346388.7318463</v>
      </c>
      <c r="G144" s="14">
        <f t="shared" si="14"/>
        <v>-372090923.98859566</v>
      </c>
      <c r="H144" s="15">
        <f t="shared" si="15"/>
        <v>1119255464.7432506</v>
      </c>
    </row>
    <row r="145" spans="1:9" ht="14.45" customHeight="1" outlineLevel="1">
      <c r="A145" s="5">
        <v>131</v>
      </c>
      <c r="B145" s="12">
        <v>53632</v>
      </c>
      <c r="C145" s="13"/>
      <c r="D145" s="13">
        <f t="shared" si="16"/>
        <v>8413070.2433201019</v>
      </c>
      <c r="E145" s="13">
        <f t="shared" si="17"/>
        <v>-34314450.755000003</v>
      </c>
      <c r="F145" s="14">
        <f t="shared" si="18"/>
        <v>1465445008.2201662</v>
      </c>
      <c r="G145" s="14">
        <f t="shared" si="14"/>
        <v>-365628529.55093145</v>
      </c>
      <c r="H145" s="15">
        <f t="shared" si="15"/>
        <v>1099816478.6692348</v>
      </c>
    </row>
    <row r="146" spans="1:9" ht="14.45" customHeight="1" outlineLevel="1">
      <c r="A146" s="5">
        <v>132</v>
      </c>
      <c r="B146" s="12">
        <v>53662</v>
      </c>
      <c r="C146" s="13"/>
      <c r="D146" s="13">
        <f t="shared" si="16"/>
        <v>8266953.8646637481</v>
      </c>
      <c r="E146" s="13">
        <f t="shared" si="17"/>
        <v>-34314450.755000003</v>
      </c>
      <c r="F146" s="14">
        <f t="shared" si="18"/>
        <v>1439397511.3298299</v>
      </c>
      <c r="G146" s="14">
        <f t="shared" si="14"/>
        <v>-359129679.07679254</v>
      </c>
      <c r="H146" s="15">
        <f t="shared" si="15"/>
        <v>1080267832.2530375</v>
      </c>
      <c r="I146" s="17"/>
    </row>
    <row r="147" spans="1:9" ht="14.45" customHeight="1" outlineLevel="1">
      <c r="A147" s="5">
        <v>133</v>
      </c>
      <c r="B147" s="12">
        <v>53693</v>
      </c>
      <c r="C147" s="13"/>
      <c r="D147" s="13">
        <f t="shared" si="16"/>
        <v>8120013.2057686653</v>
      </c>
      <c r="E147" s="13">
        <f t="shared" si="17"/>
        <v>-34314450.755000003</v>
      </c>
      <c r="F147" s="14">
        <f t="shared" si="18"/>
        <v>1413203073.7805984</v>
      </c>
      <c r="G147" s="14">
        <f t="shared" si="14"/>
        <v>-352594166.90825927</v>
      </c>
      <c r="H147" s="15">
        <f t="shared" si="15"/>
        <v>1060608906.8723391</v>
      </c>
    </row>
    <row r="148" spans="1:9" ht="14.45" customHeight="1" outlineLevel="1">
      <c r="A148" s="5">
        <v>134</v>
      </c>
      <c r="B148" s="12">
        <v>53724</v>
      </c>
      <c r="C148" s="13"/>
      <c r="D148" s="13">
        <f t="shared" si="16"/>
        <v>7972243.6166570829</v>
      </c>
      <c r="E148" s="13">
        <f t="shared" si="17"/>
        <v>-34314450.755000003</v>
      </c>
      <c r="F148" s="14">
        <f t="shared" si="18"/>
        <v>1386860866.6422553</v>
      </c>
      <c r="G148" s="14">
        <f t="shared" si="14"/>
        <v>-346021786.22724271</v>
      </c>
      <c r="H148" s="15">
        <f t="shared" si="15"/>
        <v>1040839080.4150126</v>
      </c>
    </row>
    <row r="149" spans="1:9" ht="14.45" customHeight="1" outlineLevel="1">
      <c r="A149" s="5">
        <v>135</v>
      </c>
      <c r="B149" s="12">
        <v>53752</v>
      </c>
      <c r="C149" s="13"/>
      <c r="D149" s="13">
        <f t="shared" si="16"/>
        <v>7823640.4211195121</v>
      </c>
      <c r="E149" s="13">
        <f t="shared" si="17"/>
        <v>-34314450.755000003</v>
      </c>
      <c r="F149" s="14">
        <f t="shared" si="18"/>
        <v>1360370056.3083746</v>
      </c>
      <c r="G149" s="14">
        <f t="shared" si="14"/>
        <v>-339412329.04893947</v>
      </c>
      <c r="H149" s="15">
        <f t="shared" si="15"/>
        <v>1020957727.2594352</v>
      </c>
    </row>
    <row r="150" spans="1:9" ht="14.45" customHeight="1" outlineLevel="1">
      <c r="A150" s="5">
        <v>136</v>
      </c>
      <c r="B150" s="12">
        <v>53783</v>
      </c>
      <c r="C150" s="13"/>
      <c r="D150" s="13">
        <f t="shared" si="16"/>
        <v>7674198.9165667547</v>
      </c>
      <c r="E150" s="13">
        <f t="shared" si="17"/>
        <v>-34314450.755000003</v>
      </c>
      <c r="F150" s="14">
        <f t="shared" si="18"/>
        <v>1333729804.4699414</v>
      </c>
      <c r="G150" s="14">
        <f t="shared" si="14"/>
        <v>-332765586.21525037</v>
      </c>
      <c r="H150" s="15">
        <f t="shared" si="15"/>
        <v>1000964218.254691</v>
      </c>
    </row>
    <row r="151" spans="1:9" ht="14.45" customHeight="1" outlineLevel="1">
      <c r="A151" s="5">
        <v>137</v>
      </c>
      <c r="B151" s="12">
        <v>53813</v>
      </c>
      <c r="C151" s="13"/>
      <c r="D151" s="13">
        <f t="shared" si="16"/>
        <v>7523914.3738810942</v>
      </c>
      <c r="E151" s="13">
        <f t="shared" si="17"/>
        <v>-34314450.755000003</v>
      </c>
      <c r="F151" s="14">
        <f t="shared" si="18"/>
        <v>1306939268.0888224</v>
      </c>
      <c r="G151" s="14">
        <f t="shared" si="14"/>
        <v>-326081347.38816118</v>
      </c>
      <c r="H151" s="15">
        <f t="shared" si="15"/>
        <v>980857920.70066118</v>
      </c>
    </row>
    <row r="152" spans="1:9" ht="14.45" customHeight="1" outlineLevel="1">
      <c r="A152" s="5">
        <v>138</v>
      </c>
      <c r="B152" s="12">
        <v>53844</v>
      </c>
      <c r="C152" s="13"/>
      <c r="D152" s="13">
        <f t="shared" si="16"/>
        <v>7372782.0372666372</v>
      </c>
      <c r="E152" s="13">
        <f t="shared" si="17"/>
        <v>-34314450.755000003</v>
      </c>
      <c r="F152" s="14">
        <f t="shared" si="18"/>
        <v>1279997599.371089</v>
      </c>
      <c r="G152" s="14">
        <f t="shared" si="14"/>
        <v>-319359401.04308671</v>
      </c>
      <c r="H152" s="15">
        <f t="shared" si="15"/>
        <v>960638198.32800221</v>
      </c>
    </row>
    <row r="153" spans="1:9" ht="14.45" customHeight="1" outlineLevel="1">
      <c r="A153" s="5">
        <v>139</v>
      </c>
      <c r="B153" s="12">
        <v>53874</v>
      </c>
      <c r="C153" s="13"/>
      <c r="D153" s="13">
        <f t="shared" si="16"/>
        <v>7220797.1240988169</v>
      </c>
      <c r="E153" s="13">
        <f t="shared" si="17"/>
        <v>-34314450.755000003</v>
      </c>
      <c r="F153" s="14">
        <f t="shared" si="18"/>
        <v>1252903945.7401876</v>
      </c>
      <c r="G153" s="14">
        <f t="shared" si="14"/>
        <v>-312599534.4621768</v>
      </c>
      <c r="H153" s="15">
        <f t="shared" si="15"/>
        <v>940304411.27801085</v>
      </c>
    </row>
    <row r="154" spans="1:9" ht="14.45" customHeight="1" outlineLevel="1">
      <c r="A154" s="5">
        <v>140</v>
      </c>
      <c r="B154" s="12">
        <v>53905</v>
      </c>
      <c r="C154" s="13"/>
      <c r="D154" s="13">
        <f t="shared" si="16"/>
        <v>7067954.824773049</v>
      </c>
      <c r="E154" s="13">
        <f t="shared" si="17"/>
        <v>-34314450.755000003</v>
      </c>
      <c r="F154" s="14">
        <f t="shared" si="18"/>
        <v>1225657449.8099606</v>
      </c>
      <c r="G154" s="14">
        <f t="shared" si="14"/>
        <v>-305801533.7275852</v>
      </c>
      <c r="H154" s="15">
        <f t="shared" si="15"/>
        <v>919855916.08237541</v>
      </c>
    </row>
    <row r="155" spans="1:9" ht="14.45" customHeight="1" outlineLevel="1">
      <c r="A155" s="5">
        <v>141</v>
      </c>
      <c r="B155" s="12">
        <v>53936</v>
      </c>
      <c r="C155" s="13"/>
      <c r="D155" s="13">
        <f t="shared" si="16"/>
        <v>6914250.3025525222</v>
      </c>
      <c r="E155" s="13">
        <f t="shared" si="17"/>
        <v>-34314450.755000003</v>
      </c>
      <c r="F155" s="14">
        <f t="shared" si="18"/>
        <v>1198257249.357513</v>
      </c>
      <c r="G155" s="14">
        <f t="shared" si="14"/>
        <v>-298965183.71469951</v>
      </c>
      <c r="H155" s="15">
        <f t="shared" si="15"/>
        <v>899292065.64281344</v>
      </c>
    </row>
    <row r="156" spans="1:9" ht="14.45" customHeight="1" outlineLevel="1">
      <c r="A156" s="5">
        <v>142</v>
      </c>
      <c r="B156" s="12">
        <v>53966</v>
      </c>
      <c r="C156" s="13"/>
      <c r="D156" s="13">
        <f t="shared" si="16"/>
        <v>6759678.6934151482</v>
      </c>
      <c r="E156" s="13">
        <f t="shared" si="17"/>
        <v>-34314450.755000003</v>
      </c>
      <c r="F156" s="14">
        <f t="shared" si="18"/>
        <v>1170702477.295928</v>
      </c>
      <c r="G156" s="14">
        <f t="shared" si="14"/>
        <v>-292090268.08533406</v>
      </c>
      <c r="H156" s="15">
        <f t="shared" si="15"/>
        <v>878612209.21059394</v>
      </c>
    </row>
    <row r="157" spans="1:9" ht="14.45" customHeight="1" outlineLevel="1">
      <c r="A157" s="5">
        <v>143</v>
      </c>
      <c r="B157" s="12">
        <v>53997</v>
      </c>
      <c r="C157" s="13"/>
      <c r="D157" s="13">
        <f t="shared" si="16"/>
        <v>6604235.105899632</v>
      </c>
      <c r="E157" s="13">
        <f t="shared" si="17"/>
        <v>-34314450.755000003</v>
      </c>
      <c r="F157" s="14">
        <f t="shared" si="18"/>
        <v>1142992261.6468275</v>
      </c>
      <c r="G157" s="14">
        <f t="shared" si="14"/>
        <v>-285176569.28088343</v>
      </c>
      <c r="H157" s="15">
        <f t="shared" si="15"/>
        <v>857815692.36594403</v>
      </c>
    </row>
    <row r="158" spans="1:9" ht="14.45" customHeight="1" outlineLevel="1">
      <c r="A158" s="5">
        <v>144</v>
      </c>
      <c r="B158" s="12">
        <v>54027</v>
      </c>
      <c r="C158" s="13"/>
      <c r="D158" s="13">
        <f t="shared" si="16"/>
        <v>6447914.6209506793</v>
      </c>
      <c r="E158" s="13">
        <f t="shared" si="17"/>
        <v>-34314450.755000003</v>
      </c>
      <c r="F158" s="14">
        <f t="shared" si="18"/>
        <v>1115125725.512778</v>
      </c>
      <c r="G158" s="14">
        <f t="shared" si="14"/>
        <v>-278223868.51543814</v>
      </c>
      <c r="H158" s="15">
        <f t="shared" si="15"/>
        <v>836901856.99733996</v>
      </c>
      <c r="I158" s="17"/>
    </row>
    <row r="159" spans="1:9" ht="14.45" customHeight="1" outlineLevel="1">
      <c r="A159" s="5">
        <v>145</v>
      </c>
      <c r="B159" s="12">
        <v>54058</v>
      </c>
      <c r="C159" s="13"/>
      <c r="D159" s="13">
        <f t="shared" si="16"/>
        <v>6290712.2917633392</v>
      </c>
      <c r="E159" s="13">
        <f t="shared" si="17"/>
        <v>-34314450.755000003</v>
      </c>
      <c r="F159" s="14">
        <f t="shared" si="18"/>
        <v>1087101987.0495412</v>
      </c>
      <c r="G159" s="14">
        <f t="shared" si="14"/>
        <v>-271231945.76886052</v>
      </c>
      <c r="H159" s="15">
        <f t="shared" si="15"/>
        <v>815870041.28068066</v>
      </c>
    </row>
    <row r="160" spans="1:9" ht="14.45" customHeight="1" outlineLevel="1">
      <c r="A160" s="5">
        <v>146</v>
      </c>
      <c r="B160" s="12">
        <v>54089</v>
      </c>
      <c r="C160" s="13"/>
      <c r="D160" s="13">
        <f t="shared" si="16"/>
        <v>6132623.1436264496</v>
      </c>
      <c r="E160" s="13">
        <f t="shared" si="17"/>
        <v>-34314450.755000003</v>
      </c>
      <c r="F160" s="14">
        <f t="shared" si="18"/>
        <v>1058920159.4381677</v>
      </c>
      <c r="G160" s="14">
        <f t="shared" si="14"/>
        <v>-264200579.77982283</v>
      </c>
      <c r="H160" s="15">
        <f t="shared" si="15"/>
        <v>794719579.65834486</v>
      </c>
    </row>
    <row r="161" spans="1:9" ht="14.45" customHeight="1" outlineLevel="1">
      <c r="A161" s="5">
        <v>147</v>
      </c>
      <c r="B161" s="12">
        <v>54118</v>
      </c>
      <c r="C161" s="13"/>
      <c r="D161" s="13">
        <f t="shared" si="16"/>
        <v>5973642.1737652263</v>
      </c>
      <c r="E161" s="13">
        <f t="shared" si="17"/>
        <v>-34314450.755000003</v>
      </c>
      <c r="F161" s="14">
        <f t="shared" si="18"/>
        <v>1030579350.8569329</v>
      </c>
      <c r="G161" s="14">
        <f t="shared" si="14"/>
        <v>-257129548.03880474</v>
      </c>
      <c r="H161" s="15">
        <f t="shared" si="15"/>
        <v>773449802.81812811</v>
      </c>
    </row>
    <row r="162" spans="1:9" ht="14.45" customHeight="1" outlineLevel="1">
      <c r="A162" s="5">
        <v>148</v>
      </c>
      <c r="B162" s="12">
        <v>54149</v>
      </c>
      <c r="C162" s="13"/>
      <c r="D162" s="13">
        <f t="shared" si="16"/>
        <v>5813764.3511829302</v>
      </c>
      <c r="E162" s="13">
        <f t="shared" si="17"/>
        <v>-34314450.755000003</v>
      </c>
      <c r="F162" s="14">
        <f t="shared" si="18"/>
        <v>1002078664.4531158</v>
      </c>
      <c r="G162" s="14">
        <f t="shared" si="14"/>
        <v>-250018626.78105241</v>
      </c>
      <c r="H162" s="15">
        <f t="shared" si="15"/>
        <v>752060037.67206335</v>
      </c>
    </row>
    <row r="163" spans="1:9" ht="14.45" customHeight="1" outlineLevel="1">
      <c r="A163" s="5">
        <v>149</v>
      </c>
      <c r="B163" s="12">
        <v>54179</v>
      </c>
      <c r="C163" s="13"/>
      <c r="D163" s="13">
        <f t="shared" si="16"/>
        <v>5652984.6165016769</v>
      </c>
      <c r="E163" s="13">
        <f t="shared" si="17"/>
        <v>-34314450.755000003</v>
      </c>
      <c r="F163" s="14">
        <f t="shared" si="18"/>
        <v>973417198.31461751</v>
      </c>
      <c r="G163" s="14">
        <f t="shared" si="14"/>
        <v>-242867590.97949708</v>
      </c>
      <c r="H163" s="15">
        <f t="shared" si="15"/>
        <v>730549607.33512044</v>
      </c>
    </row>
    <row r="164" spans="1:9" ht="14.45" customHeight="1" outlineLevel="1">
      <c r="A164" s="5">
        <v>150</v>
      </c>
      <c r="B164" s="12">
        <v>54210</v>
      </c>
      <c r="C164" s="13"/>
      <c r="D164" s="13">
        <f t="shared" si="16"/>
        <v>5491297.8818023223</v>
      </c>
      <c r="E164" s="13">
        <f t="shared" si="17"/>
        <v>-34314450.755000003</v>
      </c>
      <c r="F164" s="14">
        <f t="shared" si="18"/>
        <v>944594045.44141984</v>
      </c>
      <c r="G164" s="14">
        <f t="shared" si="14"/>
        <v>-235676214.33763424</v>
      </c>
      <c r="H164" s="15">
        <f t="shared" si="15"/>
        <v>708917831.10378563</v>
      </c>
    </row>
    <row r="165" spans="1:9" ht="14.45" customHeight="1" outlineLevel="1">
      <c r="A165" s="5">
        <v>151</v>
      </c>
      <c r="B165" s="12">
        <v>54240</v>
      </c>
      <c r="C165" s="13"/>
      <c r="D165" s="13">
        <f t="shared" si="16"/>
        <v>5328699.0304634552</v>
      </c>
      <c r="E165" s="13">
        <f t="shared" si="17"/>
        <v>-34314450.755000003</v>
      </c>
      <c r="F165" s="14">
        <f t="shared" si="18"/>
        <v>915608293.7168833</v>
      </c>
      <c r="G165" s="14">
        <f t="shared" si="14"/>
        <v>-228444269.28236237</v>
      </c>
      <c r="H165" s="15">
        <f t="shared" si="15"/>
        <v>687164024.43452096</v>
      </c>
    </row>
    <row r="166" spans="1:9" ht="14.45" customHeight="1" outlineLevel="1">
      <c r="A166" s="5">
        <v>152</v>
      </c>
      <c r="B166" s="12">
        <v>54271</v>
      </c>
      <c r="C166" s="13"/>
      <c r="D166" s="13">
        <f t="shared" si="16"/>
        <v>5165182.9169994825</v>
      </c>
      <c r="E166" s="13">
        <f t="shared" si="17"/>
        <v>-34314450.755000003</v>
      </c>
      <c r="F166" s="14">
        <f t="shared" si="18"/>
        <v>886459025.87888277</v>
      </c>
      <c r="G166" s="14">
        <f t="shared" si="14"/>
        <v>-221171526.95678124</v>
      </c>
      <c r="H166" s="15">
        <f t="shared" si="15"/>
        <v>665287498.9221015</v>
      </c>
    </row>
    <row r="167" spans="1:9" ht="14.45" customHeight="1" outlineLevel="1">
      <c r="A167" s="5">
        <v>153</v>
      </c>
      <c r="B167" s="12">
        <v>54302</v>
      </c>
      <c r="C167" s="13"/>
      <c r="D167" s="13">
        <f t="shared" si="16"/>
        <v>5000744.3668977963</v>
      </c>
      <c r="E167" s="13">
        <f t="shared" si="17"/>
        <v>-34314450.755000003</v>
      </c>
      <c r="F167" s="14">
        <f t="shared" si="18"/>
        <v>857145319.49078059</v>
      </c>
      <c r="G167" s="14">
        <f t="shared" si="14"/>
        <v>-213857757.21294975</v>
      </c>
      <c r="H167" s="15">
        <f t="shared" si="15"/>
        <v>643287562.27783084</v>
      </c>
    </row>
    <row r="168" spans="1:9" ht="14.45" customHeight="1" outlineLevel="1">
      <c r="A168" s="5">
        <v>154</v>
      </c>
      <c r="B168" s="12">
        <v>54332</v>
      </c>
      <c r="C168" s="13"/>
      <c r="D168" s="13">
        <f t="shared" si="16"/>
        <v>4835378.1764550284</v>
      </c>
      <c r="E168" s="13">
        <f t="shared" si="17"/>
        <v>-34314450.755000003</v>
      </c>
      <c r="F168" s="14">
        <f t="shared" si="18"/>
        <v>827666246.91223562</v>
      </c>
      <c r="G168" s="14">
        <f t="shared" si="14"/>
        <v>-206502728.60460278</v>
      </c>
      <c r="H168" s="15">
        <f t="shared" si="15"/>
        <v>621163518.3076328</v>
      </c>
    </row>
    <row r="169" spans="1:9" ht="14.45" customHeight="1" outlineLevel="1">
      <c r="A169" s="5">
        <v>155</v>
      </c>
      <c r="B169" s="12">
        <v>54363</v>
      </c>
      <c r="C169" s="13"/>
      <c r="D169" s="13">
        <f t="shared" si="16"/>
        <v>4669079.1126123732</v>
      </c>
      <c r="E169" s="13">
        <f t="shared" si="17"/>
        <v>-34314450.755000003</v>
      </c>
      <c r="F169" s="14">
        <f t="shared" si="18"/>
        <v>798020875.26984799</v>
      </c>
      <c r="G169" s="14">
        <f t="shared" si="14"/>
        <v>-199106208.37982708</v>
      </c>
      <c r="H169" s="15">
        <f t="shared" si="15"/>
        <v>598914666.89002085</v>
      </c>
    </row>
    <row r="170" spans="1:9" ht="14.45" customHeight="1" outlineLevel="1">
      <c r="A170" s="5">
        <v>156</v>
      </c>
      <c r="B170" s="12">
        <v>54393</v>
      </c>
      <c r="C170" s="13"/>
      <c r="D170" s="13">
        <f t="shared" si="16"/>
        <v>4501841.9127899902</v>
      </c>
      <c r="E170" s="13">
        <f t="shared" si="17"/>
        <v>-34314450.755000003</v>
      </c>
      <c r="F170" s="14">
        <f t="shared" si="18"/>
        <v>768208266.42763793</v>
      </c>
      <c r="G170" s="14">
        <f t="shared" si="14"/>
        <v>-191667962.47369567</v>
      </c>
      <c r="H170" s="15">
        <f t="shared" si="15"/>
        <v>576540303.9539423</v>
      </c>
      <c r="I170" s="17"/>
    </row>
    <row r="171" spans="1:9" ht="14.45" customHeight="1" outlineLevel="1">
      <c r="A171" s="5">
        <v>157</v>
      </c>
      <c r="B171" s="12">
        <v>54424</v>
      </c>
      <c r="C171" s="13"/>
      <c r="D171" s="13">
        <f t="shared" si="16"/>
        <v>4333661.2847204665</v>
      </c>
      <c r="E171" s="13">
        <f t="shared" si="17"/>
        <v>-34314450.755000003</v>
      </c>
      <c r="F171" s="14">
        <f t="shared" si="18"/>
        <v>738227476.95735836</v>
      </c>
      <c r="G171" s="14">
        <f t="shared" si="14"/>
        <v>-184187755.5008609</v>
      </c>
      <c r="H171" s="15">
        <f t="shared" si="15"/>
        <v>554039721.45649743</v>
      </c>
    </row>
    <row r="172" spans="1:9" ht="14.45" customHeight="1" outlineLevel="1">
      <c r="A172" s="5">
        <v>158</v>
      </c>
      <c r="B172" s="12">
        <v>54455</v>
      </c>
      <c r="C172" s="13"/>
      <c r="D172" s="13">
        <f t="shared" si="16"/>
        <v>4164531.9062813395</v>
      </c>
      <c r="E172" s="13">
        <f t="shared" si="17"/>
        <v>-34314450.755000003</v>
      </c>
      <c r="F172" s="14">
        <f t="shared" si="18"/>
        <v>708077558.10863972</v>
      </c>
      <c r="G172" s="14">
        <f t="shared" si="14"/>
        <v>-176665350.74810562</v>
      </c>
      <c r="H172" s="15">
        <f t="shared" si="15"/>
        <v>531412207.36053407</v>
      </c>
    </row>
    <row r="173" spans="1:9" ht="14.45" customHeight="1" outlineLevel="1">
      <c r="A173" s="5">
        <v>159</v>
      </c>
      <c r="B173" s="12">
        <v>54483</v>
      </c>
      <c r="C173" s="13"/>
      <c r="D173" s="13">
        <f t="shared" si="16"/>
        <v>3994448.4253266812</v>
      </c>
      <c r="E173" s="13">
        <f t="shared" si="17"/>
        <v>-34314450.755000003</v>
      </c>
      <c r="F173" s="14">
        <f t="shared" si="18"/>
        <v>677757555.77896643</v>
      </c>
      <c r="G173" s="14">
        <f t="shared" si="14"/>
        <v>-169100510.16685212</v>
      </c>
      <c r="H173" s="15">
        <f t="shared" si="15"/>
        <v>508657045.61211431</v>
      </c>
    </row>
    <row r="174" spans="1:9" ht="14.45" customHeight="1" outlineLevel="1">
      <c r="A174" s="5">
        <v>160</v>
      </c>
      <c r="B174" s="12">
        <v>54514</v>
      </c>
      <c r="C174" s="13"/>
      <c r="D174" s="13">
        <f t="shared" si="16"/>
        <v>3823405.4595177262</v>
      </c>
      <c r="E174" s="13">
        <f t="shared" si="17"/>
        <v>-34314450.755000003</v>
      </c>
      <c r="F174" s="14">
        <f t="shared" si="18"/>
        <v>647266510.48348415</v>
      </c>
      <c r="G174" s="14">
        <f t="shared" ref="G174:G194" si="19">-F174*$D$5</f>
        <v>-161492994.36562929</v>
      </c>
      <c r="H174" s="15">
        <f t="shared" ref="H174:H194" si="20">F174+G174</f>
        <v>485773516.11785483</v>
      </c>
    </row>
    <row r="175" spans="1:9" ht="14.45" customHeight="1" outlineLevel="1">
      <c r="A175" s="5">
        <v>161</v>
      </c>
      <c r="B175" s="12">
        <v>54544</v>
      </c>
      <c r="C175" s="13"/>
      <c r="D175" s="13">
        <f t="shared" si="16"/>
        <v>3651397.5961525426</v>
      </c>
      <c r="E175" s="13">
        <f t="shared" si="17"/>
        <v>-34314450.755000003</v>
      </c>
      <c r="F175" s="14">
        <f t="shared" si="18"/>
        <v>616603457.3246367</v>
      </c>
      <c r="G175" s="14">
        <f t="shared" si="19"/>
        <v>-153842562.60249686</v>
      </c>
      <c r="H175" s="15">
        <f t="shared" si="20"/>
        <v>462760894.72213984</v>
      </c>
    </row>
    <row r="176" spans="1:9" ht="14.45" customHeight="1" outlineLevel="1">
      <c r="A176" s="5">
        <v>162</v>
      </c>
      <c r="B176" s="12">
        <v>54575</v>
      </c>
      <c r="C176" s="13"/>
      <c r="D176" s="13">
        <f t="shared" si="16"/>
        <v>3478419.3919947515</v>
      </c>
      <c r="E176" s="13">
        <f t="shared" si="17"/>
        <v>-34314450.755000003</v>
      </c>
      <c r="F176" s="14">
        <f t="shared" si="18"/>
        <v>585767425.96163142</v>
      </c>
      <c r="G176" s="14">
        <f t="shared" si="19"/>
        <v>-146148972.77742705</v>
      </c>
      <c r="H176" s="15">
        <f t="shared" si="20"/>
        <v>439618453.18420434</v>
      </c>
    </row>
    <row r="177" spans="1:9" ht="14.45" customHeight="1" outlineLevel="1">
      <c r="A177" s="5">
        <v>163</v>
      </c>
      <c r="B177" s="12">
        <v>54605</v>
      </c>
      <c r="C177" s="13"/>
      <c r="D177" s="13">
        <f t="shared" si="16"/>
        <v>3304465.3731012694</v>
      </c>
      <c r="E177" s="13">
        <f t="shared" si="17"/>
        <v>-34314450.755000003</v>
      </c>
      <c r="F177" s="14">
        <f t="shared" si="18"/>
        <v>554757440.57973266</v>
      </c>
      <c r="G177" s="14">
        <f t="shared" si="19"/>
        <v>-138411981.42464331</v>
      </c>
      <c r="H177" s="15">
        <f t="shared" si="20"/>
        <v>416345459.15508938</v>
      </c>
    </row>
    <row r="178" spans="1:9" ht="14.45" customHeight="1" outlineLevel="1">
      <c r="A178" s="5">
        <v>164</v>
      </c>
      <c r="B178" s="12">
        <v>54636</v>
      </c>
      <c r="C178" s="13"/>
      <c r="D178" s="13">
        <f t="shared" si="16"/>
        <v>3129530.0346490885</v>
      </c>
      <c r="E178" s="13">
        <f t="shared" si="17"/>
        <v>-34314450.755000003</v>
      </c>
      <c r="F178" s="14">
        <f t="shared" si="18"/>
        <v>523572519.85938179</v>
      </c>
      <c r="G178" s="14">
        <f t="shared" si="19"/>
        <v>-130631343.70491576</v>
      </c>
      <c r="H178" s="15">
        <f t="shared" si="20"/>
        <v>392941176.15446603</v>
      </c>
    </row>
    <row r="179" spans="1:9" ht="14.45" customHeight="1" outlineLevel="1">
      <c r="A179" s="5">
        <v>165</v>
      </c>
      <c r="B179" s="12">
        <v>54667</v>
      </c>
      <c r="C179" s="13"/>
      <c r="D179" s="13">
        <f t="shared" si="16"/>
        <v>2953607.8407610697</v>
      </c>
      <c r="E179" s="13">
        <f t="shared" si="17"/>
        <v>-34314450.755000003</v>
      </c>
      <c r="F179" s="14">
        <f t="shared" si="18"/>
        <v>492211676.94514287</v>
      </c>
      <c r="G179" s="14">
        <f t="shared" si="19"/>
        <v>-122806813.39781314</v>
      </c>
      <c r="H179" s="15">
        <f t="shared" si="20"/>
        <v>369404863.54732972</v>
      </c>
    </row>
    <row r="180" spans="1:9" ht="14.45" customHeight="1" outlineLevel="1">
      <c r="A180" s="5">
        <v>166</v>
      </c>
      <c r="B180" s="12">
        <v>54697</v>
      </c>
      <c r="C180" s="13"/>
      <c r="D180" s="13">
        <f t="shared" si="16"/>
        <v>2776693.2243307619</v>
      </c>
      <c r="E180" s="13">
        <f t="shared" si="17"/>
        <v>-34314450.755000003</v>
      </c>
      <c r="F180" s="14">
        <f t="shared" si="18"/>
        <v>460673919.41447365</v>
      </c>
      <c r="G180" s="14">
        <f t="shared" si="19"/>
        <v>-114938142.89391118</v>
      </c>
      <c r="H180" s="15">
        <f t="shared" si="20"/>
        <v>345735776.52056247</v>
      </c>
    </row>
    <row r="181" spans="1:9" ht="14.45" customHeight="1" outlineLevel="1">
      <c r="A181" s="5">
        <v>167</v>
      </c>
      <c r="B181" s="12">
        <v>54728</v>
      </c>
      <c r="C181" s="13"/>
      <c r="D181" s="13">
        <f t="shared" si="16"/>
        <v>2598780.5868462282</v>
      </c>
      <c r="E181" s="13">
        <f t="shared" si="17"/>
        <v>-34314450.755000003</v>
      </c>
      <c r="F181" s="14">
        <f t="shared" si="18"/>
        <v>428958249.24631989</v>
      </c>
      <c r="G181" s="14">
        <f t="shared" si="19"/>
        <v>-107025083.18695681</v>
      </c>
      <c r="H181" s="15">
        <f t="shared" si="20"/>
        <v>321933166.05936307</v>
      </c>
    </row>
    <row r="182" spans="1:9" ht="14.45" customHeight="1" outlineLevel="1">
      <c r="A182" s="5">
        <v>168</v>
      </c>
      <c r="B182" s="12">
        <v>54758</v>
      </c>
      <c r="C182" s="13"/>
      <c r="D182" s="13">
        <f t="shared" si="16"/>
        <v>2419864.2982128793</v>
      </c>
      <c r="E182" s="13">
        <f t="shared" si="17"/>
        <v>-34314450.755000003</v>
      </c>
      <c r="F182" s="14">
        <f t="shared" si="18"/>
        <v>397063662.78953278</v>
      </c>
      <c r="G182" s="14">
        <f t="shared" si="19"/>
        <v>-99067383.865988433</v>
      </c>
      <c r="H182" s="15">
        <f t="shared" si="20"/>
        <v>297996278.92354435</v>
      </c>
      <c r="I182" s="17"/>
    </row>
    <row r="183" spans="1:9" ht="14.45" customHeight="1" outlineLevel="1">
      <c r="A183" s="5">
        <v>169</v>
      </c>
      <c r="B183" s="12">
        <v>54789</v>
      </c>
      <c r="C183" s="13"/>
      <c r="D183" s="13">
        <f t="shared" si="16"/>
        <v>2239938.6965753087</v>
      </c>
      <c r="E183" s="13">
        <f t="shared" si="17"/>
        <v>-34314450.755000003</v>
      </c>
      <c r="F183" s="14">
        <f t="shared" si="18"/>
        <v>364989150.73110807</v>
      </c>
      <c r="G183" s="14">
        <f t="shared" si="19"/>
        <v>-91064793.107411459</v>
      </c>
      <c r="H183" s="15">
        <f t="shared" si="20"/>
        <v>273924357.62369663</v>
      </c>
    </row>
    <row r="184" spans="1:9" ht="14.45" customHeight="1" outlineLevel="1">
      <c r="A184" s="5">
        <v>170</v>
      </c>
      <c r="B184" s="12">
        <v>54820</v>
      </c>
      <c r="C184" s="13"/>
      <c r="D184" s="13">
        <f t="shared" si="16"/>
        <v>2058998.0881381198</v>
      </c>
      <c r="E184" s="13">
        <f t="shared" si="17"/>
        <v>-34314450.755000003</v>
      </c>
      <c r="F184" s="14">
        <f t="shared" si="18"/>
        <v>332733698.06424618</v>
      </c>
      <c r="G184" s="14">
        <f t="shared" si="19"/>
        <v>-83017057.667029426</v>
      </c>
      <c r="H184" s="15">
        <f t="shared" si="20"/>
        <v>249716640.39721674</v>
      </c>
    </row>
    <row r="185" spans="1:9" ht="14.45" customHeight="1" outlineLevel="1">
      <c r="A185" s="5">
        <v>171</v>
      </c>
      <c r="B185" s="12">
        <v>54848</v>
      </c>
      <c r="C185" s="13"/>
      <c r="D185" s="13">
        <f t="shared" si="16"/>
        <v>1877036.7469857458</v>
      </c>
      <c r="E185" s="13">
        <f t="shared" si="17"/>
        <v>-34314450.755000003</v>
      </c>
      <c r="F185" s="14">
        <f t="shared" si="18"/>
        <v>300296284.05623192</v>
      </c>
      <c r="G185" s="14">
        <f t="shared" si="19"/>
        <v>-74923922.872029856</v>
      </c>
      <c r="H185" s="15">
        <f t="shared" si="20"/>
        <v>225372361.18420208</v>
      </c>
    </row>
    <row r="186" spans="1:9" ht="14.45" customHeight="1" outlineLevel="1">
      <c r="A186" s="5">
        <v>172</v>
      </c>
      <c r="B186" s="12">
        <v>54879</v>
      </c>
      <c r="C186" s="13"/>
      <c r="D186" s="13">
        <f t="shared" si="16"/>
        <v>1694048.9149012524</v>
      </c>
      <c r="E186" s="13">
        <f t="shared" si="17"/>
        <v>-34314450.755000003</v>
      </c>
      <c r="F186" s="14">
        <f t="shared" si="18"/>
        <v>267675882.21613318</v>
      </c>
      <c r="G186" s="14">
        <f t="shared" si="19"/>
        <v>-66785132.612925224</v>
      </c>
      <c r="H186" s="15">
        <f t="shared" si="20"/>
        <v>200890749.60320795</v>
      </c>
    </row>
    <row r="187" spans="1:9" ht="14.45" customHeight="1" outlineLevel="1">
      <c r="A187" s="5">
        <v>173</v>
      </c>
      <c r="B187" s="12">
        <v>54909</v>
      </c>
      <c r="C187" s="13"/>
      <c r="D187" s="13">
        <f t="shared" si="16"/>
        <v>1510028.8011841131</v>
      </c>
      <c r="E187" s="13">
        <f t="shared" si="17"/>
        <v>-34314450.755000003</v>
      </c>
      <c r="F187" s="14">
        <f t="shared" si="18"/>
        <v>234871460.2623173</v>
      </c>
      <c r="G187" s="14">
        <f t="shared" si="19"/>
        <v>-58600429.335448168</v>
      </c>
      <c r="H187" s="15">
        <f t="shared" si="20"/>
        <v>176271030.92686912</v>
      </c>
    </row>
    <row r="188" spans="1:9" ht="14.45" customHeight="1" outlineLevel="1">
      <c r="A188" s="5">
        <v>174</v>
      </c>
      <c r="B188" s="12">
        <v>54940</v>
      </c>
      <c r="C188" s="13"/>
      <c r="D188" s="13">
        <f t="shared" si="16"/>
        <v>1324970.5824669662</v>
      </c>
      <c r="E188" s="13">
        <f t="shared" si="17"/>
        <v>-34314450.755000003</v>
      </c>
      <c r="F188" s="14">
        <f t="shared" si="18"/>
        <v>201881980.08978426</v>
      </c>
      <c r="G188" s="14">
        <f t="shared" si="19"/>
        <v>-50369554.032401174</v>
      </c>
      <c r="H188" s="15">
        <f t="shared" si="20"/>
        <v>151512426.05738309</v>
      </c>
    </row>
    <row r="189" spans="1:9" ht="14.45" customHeight="1" outlineLevel="1">
      <c r="A189" s="5">
        <v>175</v>
      </c>
      <c r="B189" s="12">
        <v>54970</v>
      </c>
      <c r="C189" s="13"/>
      <c r="D189" s="13">
        <f t="shared" si="16"/>
        <v>1138868.4025313295</v>
      </c>
      <c r="E189" s="13">
        <f t="shared" si="17"/>
        <v>-34314450.755000003</v>
      </c>
      <c r="F189" s="14">
        <f t="shared" si="18"/>
        <v>168706397.7373156</v>
      </c>
      <c r="G189" s="14">
        <f t="shared" si="19"/>
        <v>-42092246.235460244</v>
      </c>
      <c r="H189" s="15">
        <f t="shared" si="20"/>
        <v>126614151.50185534</v>
      </c>
    </row>
    <row r="190" spans="1:9" ht="14.45" customHeight="1" outlineLevel="1">
      <c r="A190" s="5">
        <v>176</v>
      </c>
      <c r="B190" s="12">
        <v>55001</v>
      </c>
      <c r="C190" s="13"/>
      <c r="D190" s="13">
        <f t="shared" si="16"/>
        <v>951716.37212227937</v>
      </c>
      <c r="E190" s="13">
        <f t="shared" si="17"/>
        <v>-34314450.755000003</v>
      </c>
      <c r="F190" s="14">
        <f t="shared" si="18"/>
        <v>135343663.35443789</v>
      </c>
      <c r="G190" s="14">
        <f t="shared" si="19"/>
        <v>-33768244.006932251</v>
      </c>
      <c r="H190" s="15">
        <f t="shared" si="20"/>
        <v>101575419.34750563</v>
      </c>
    </row>
    <row r="191" spans="1:9" ht="14.45" customHeight="1" outlineLevel="1">
      <c r="A191" s="5">
        <v>177</v>
      </c>
      <c r="B191" s="12">
        <v>55032</v>
      </c>
      <c r="C191" s="13"/>
      <c r="D191" s="13">
        <f t="shared" si="16"/>
        <v>763508.568762084</v>
      </c>
      <c r="E191" s="13">
        <f t="shared" si="17"/>
        <v>-34314450.755000003</v>
      </c>
      <c r="F191" s="14">
        <f t="shared" si="18"/>
        <v>101792721.16819999</v>
      </c>
      <c r="G191" s="14">
        <f t="shared" si="19"/>
        <v>-25397283.931465898</v>
      </c>
      <c r="H191" s="15">
        <f t="shared" si="20"/>
        <v>76395437.236734092</v>
      </c>
    </row>
    <row r="192" spans="1:9" ht="14.45" customHeight="1" outlineLevel="1">
      <c r="A192" s="5">
        <v>178</v>
      </c>
      <c r="B192" s="12">
        <v>55062</v>
      </c>
      <c r="C192" s="13"/>
      <c r="D192" s="13">
        <f t="shared" si="16"/>
        <v>574239.03656278457</v>
      </c>
      <c r="E192" s="13">
        <f t="shared" si="17"/>
        <v>-34314450.755000003</v>
      </c>
      <c r="F192" s="14">
        <f t="shared" si="18"/>
        <v>68052509.449762762</v>
      </c>
      <c r="G192" s="14">
        <f t="shared" si="19"/>
        <v>-16979101.107715808</v>
      </c>
      <c r="H192" s="15">
        <f t="shared" si="20"/>
        <v>51073408.342046954</v>
      </c>
    </row>
    <row r="193" spans="1:9" ht="14.45" customHeight="1" outlineLevel="1">
      <c r="A193" s="5">
        <v>179</v>
      </c>
      <c r="B193" s="12">
        <v>55093</v>
      </c>
      <c r="C193" s="13"/>
      <c r="D193" s="13">
        <f t="shared" si="16"/>
        <v>383901.78603771963</v>
      </c>
      <c r="E193" s="13">
        <f t="shared" si="17"/>
        <v>-34314450.755000003</v>
      </c>
      <c r="F193" s="14">
        <f t="shared" si="18"/>
        <v>34121960.480800472</v>
      </c>
      <c r="G193" s="14">
        <f t="shared" si="19"/>
        <v>-8513429.1399597172</v>
      </c>
      <c r="H193" s="15">
        <f t="shared" si="20"/>
        <v>25608531.340840757</v>
      </c>
    </row>
    <row r="194" spans="1:9" ht="14.45" customHeight="1" outlineLevel="1">
      <c r="A194" s="5">
        <v>180</v>
      </c>
      <c r="B194" s="12">
        <v>55123</v>
      </c>
      <c r="C194" s="13"/>
      <c r="D194" s="20">
        <f t="shared" si="16"/>
        <v>192490.79391198637</v>
      </c>
      <c r="E194" s="20">
        <f t="shared" si="17"/>
        <v>-34314450.755000003</v>
      </c>
      <c r="F194" s="21">
        <f t="shared" si="18"/>
        <v>0.51971245557069778</v>
      </c>
      <c r="G194" s="21">
        <f t="shared" si="19"/>
        <v>-0.1296682576648891</v>
      </c>
      <c r="H194" s="20">
        <f t="shared" si="20"/>
        <v>0.39004419790580869</v>
      </c>
      <c r="I194" s="17"/>
    </row>
    <row r="195" spans="1:9">
      <c r="B195" s="23" t="s">
        <v>21</v>
      </c>
      <c r="C195" s="13"/>
      <c r="D195" s="14">
        <f>SUM(D15:D194)</f>
        <v>2303601136.4197292</v>
      </c>
      <c r="E195" s="14">
        <f>SUM(E15:E194)</f>
        <v>-6176601135.9000168</v>
      </c>
      <c r="F195" s="14"/>
      <c r="G195" s="14"/>
      <c r="H195" s="14"/>
      <c r="I195" s="22"/>
    </row>
  </sheetData>
  <mergeCells count="1">
    <mergeCell ref="C12:F12"/>
  </mergeCells>
  <pageMargins left="0.2" right="0.2" top="0.5" bottom="0.5" header="0.3" footer="0.3"/>
  <pageSetup scale="80" firstPageNumber="6" fitToHeight="0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zoomScale="120" zoomScaleNormal="120" workbookViewId="0">
      <selection activeCell="D1" sqref="D1"/>
    </sheetView>
  </sheetViews>
  <sheetFormatPr defaultRowHeight="15" outlineLevelRow="1"/>
  <cols>
    <col min="1" max="1" width="4.7109375" style="1" bestFit="1" customWidth="1"/>
    <col min="2" max="2" width="27.28515625" style="1" customWidth="1"/>
    <col min="3" max="3" width="13.7109375" style="1" customWidth="1"/>
    <col min="4" max="4" width="14.85546875" style="1" customWidth="1"/>
    <col min="5" max="5" width="15.28515625" style="1" customWidth="1"/>
    <col min="6" max="6" width="16.42578125" style="3" customWidth="1"/>
    <col min="7" max="7" width="14.42578125" style="3" customWidth="1"/>
    <col min="8" max="8" width="15.85546875" style="1" bestFit="1" customWidth="1"/>
    <col min="9" max="9" width="15.140625" style="1" bestFit="1" customWidth="1"/>
    <col min="10" max="10" width="9.85546875" style="1" bestFit="1" customWidth="1"/>
    <col min="11" max="253" width="9.140625" style="1"/>
    <col min="254" max="254" width="4.7109375" style="1" bestFit="1" customWidth="1"/>
    <col min="255" max="255" width="24.28515625" style="1" bestFit="1" customWidth="1"/>
    <col min="256" max="256" width="13.7109375" style="1" customWidth="1"/>
    <col min="257" max="257" width="13.140625" style="1" bestFit="1" customWidth="1"/>
    <col min="258" max="259" width="12.5703125" style="1" bestFit="1" customWidth="1"/>
    <col min="260" max="260" width="14.28515625" style="1" bestFit="1" customWidth="1"/>
    <col min="261" max="261" width="12.5703125" style="1" bestFit="1" customWidth="1"/>
    <col min="262" max="262" width="14.140625" style="1" bestFit="1" customWidth="1"/>
    <col min="263" max="263" width="12.42578125" style="1" bestFit="1" customWidth="1"/>
    <col min="264" max="264" width="15.85546875" style="1" bestFit="1" customWidth="1"/>
    <col min="265" max="265" width="15.140625" style="1" bestFit="1" customWidth="1"/>
    <col min="266" max="266" width="9.85546875" style="1" bestFit="1" customWidth="1"/>
    <col min="267" max="509" width="9.140625" style="1"/>
    <col min="510" max="510" width="4.7109375" style="1" bestFit="1" customWidth="1"/>
    <col min="511" max="511" width="24.28515625" style="1" bestFit="1" customWidth="1"/>
    <col min="512" max="512" width="13.7109375" style="1" customWidth="1"/>
    <col min="513" max="513" width="13.140625" style="1" bestFit="1" customWidth="1"/>
    <col min="514" max="515" width="12.5703125" style="1" bestFit="1" customWidth="1"/>
    <col min="516" max="516" width="14.28515625" style="1" bestFit="1" customWidth="1"/>
    <col min="517" max="517" width="12.5703125" style="1" bestFit="1" customWidth="1"/>
    <col min="518" max="518" width="14.140625" style="1" bestFit="1" customWidth="1"/>
    <col min="519" max="519" width="12.42578125" style="1" bestFit="1" customWidth="1"/>
    <col min="520" max="520" width="15.85546875" style="1" bestFit="1" customWidth="1"/>
    <col min="521" max="521" width="15.140625" style="1" bestFit="1" customWidth="1"/>
    <col min="522" max="522" width="9.85546875" style="1" bestFit="1" customWidth="1"/>
    <col min="523" max="765" width="9.140625" style="1"/>
    <col min="766" max="766" width="4.7109375" style="1" bestFit="1" customWidth="1"/>
    <col min="767" max="767" width="24.28515625" style="1" bestFit="1" customWidth="1"/>
    <col min="768" max="768" width="13.7109375" style="1" customWidth="1"/>
    <col min="769" max="769" width="13.140625" style="1" bestFit="1" customWidth="1"/>
    <col min="770" max="771" width="12.5703125" style="1" bestFit="1" customWidth="1"/>
    <col min="772" max="772" width="14.28515625" style="1" bestFit="1" customWidth="1"/>
    <col min="773" max="773" width="12.5703125" style="1" bestFit="1" customWidth="1"/>
    <col min="774" max="774" width="14.140625" style="1" bestFit="1" customWidth="1"/>
    <col min="775" max="775" width="12.42578125" style="1" bestFit="1" customWidth="1"/>
    <col min="776" max="776" width="15.85546875" style="1" bestFit="1" customWidth="1"/>
    <col min="777" max="777" width="15.140625" style="1" bestFit="1" customWidth="1"/>
    <col min="778" max="778" width="9.85546875" style="1" bestFit="1" customWidth="1"/>
    <col min="779" max="1021" width="9.140625" style="1"/>
    <col min="1022" max="1022" width="4.7109375" style="1" bestFit="1" customWidth="1"/>
    <col min="1023" max="1023" width="24.28515625" style="1" bestFit="1" customWidth="1"/>
    <col min="1024" max="1024" width="13.7109375" style="1" customWidth="1"/>
    <col min="1025" max="1025" width="13.140625" style="1" bestFit="1" customWidth="1"/>
    <col min="1026" max="1027" width="12.5703125" style="1" bestFit="1" customWidth="1"/>
    <col min="1028" max="1028" width="14.28515625" style="1" bestFit="1" customWidth="1"/>
    <col min="1029" max="1029" width="12.5703125" style="1" bestFit="1" customWidth="1"/>
    <col min="1030" max="1030" width="14.140625" style="1" bestFit="1" customWidth="1"/>
    <col min="1031" max="1031" width="12.42578125" style="1" bestFit="1" customWidth="1"/>
    <col min="1032" max="1032" width="15.85546875" style="1" bestFit="1" customWidth="1"/>
    <col min="1033" max="1033" width="15.140625" style="1" bestFit="1" customWidth="1"/>
    <col min="1034" max="1034" width="9.85546875" style="1" bestFit="1" customWidth="1"/>
    <col min="1035" max="1277" width="9.140625" style="1"/>
    <col min="1278" max="1278" width="4.7109375" style="1" bestFit="1" customWidth="1"/>
    <col min="1279" max="1279" width="24.28515625" style="1" bestFit="1" customWidth="1"/>
    <col min="1280" max="1280" width="13.7109375" style="1" customWidth="1"/>
    <col min="1281" max="1281" width="13.140625" style="1" bestFit="1" customWidth="1"/>
    <col min="1282" max="1283" width="12.5703125" style="1" bestFit="1" customWidth="1"/>
    <col min="1284" max="1284" width="14.28515625" style="1" bestFit="1" customWidth="1"/>
    <col min="1285" max="1285" width="12.5703125" style="1" bestFit="1" customWidth="1"/>
    <col min="1286" max="1286" width="14.140625" style="1" bestFit="1" customWidth="1"/>
    <col min="1287" max="1287" width="12.42578125" style="1" bestFit="1" customWidth="1"/>
    <col min="1288" max="1288" width="15.85546875" style="1" bestFit="1" customWidth="1"/>
    <col min="1289" max="1289" width="15.140625" style="1" bestFit="1" customWidth="1"/>
    <col min="1290" max="1290" width="9.85546875" style="1" bestFit="1" customWidth="1"/>
    <col min="1291" max="1533" width="9.140625" style="1"/>
    <col min="1534" max="1534" width="4.7109375" style="1" bestFit="1" customWidth="1"/>
    <col min="1535" max="1535" width="24.28515625" style="1" bestFit="1" customWidth="1"/>
    <col min="1536" max="1536" width="13.7109375" style="1" customWidth="1"/>
    <col min="1537" max="1537" width="13.140625" style="1" bestFit="1" customWidth="1"/>
    <col min="1538" max="1539" width="12.5703125" style="1" bestFit="1" customWidth="1"/>
    <col min="1540" max="1540" width="14.28515625" style="1" bestFit="1" customWidth="1"/>
    <col min="1541" max="1541" width="12.5703125" style="1" bestFit="1" customWidth="1"/>
    <col min="1542" max="1542" width="14.140625" style="1" bestFit="1" customWidth="1"/>
    <col min="1543" max="1543" width="12.42578125" style="1" bestFit="1" customWidth="1"/>
    <col min="1544" max="1544" width="15.85546875" style="1" bestFit="1" customWidth="1"/>
    <col min="1545" max="1545" width="15.140625" style="1" bestFit="1" customWidth="1"/>
    <col min="1546" max="1546" width="9.85546875" style="1" bestFit="1" customWidth="1"/>
    <col min="1547" max="1789" width="9.140625" style="1"/>
    <col min="1790" max="1790" width="4.7109375" style="1" bestFit="1" customWidth="1"/>
    <col min="1791" max="1791" width="24.28515625" style="1" bestFit="1" customWidth="1"/>
    <col min="1792" max="1792" width="13.7109375" style="1" customWidth="1"/>
    <col min="1793" max="1793" width="13.140625" style="1" bestFit="1" customWidth="1"/>
    <col min="1794" max="1795" width="12.5703125" style="1" bestFit="1" customWidth="1"/>
    <col min="1796" max="1796" width="14.28515625" style="1" bestFit="1" customWidth="1"/>
    <col min="1797" max="1797" width="12.5703125" style="1" bestFit="1" customWidth="1"/>
    <col min="1798" max="1798" width="14.140625" style="1" bestFit="1" customWidth="1"/>
    <col min="1799" max="1799" width="12.42578125" style="1" bestFit="1" customWidth="1"/>
    <col min="1800" max="1800" width="15.85546875" style="1" bestFit="1" customWidth="1"/>
    <col min="1801" max="1801" width="15.140625" style="1" bestFit="1" customWidth="1"/>
    <col min="1802" max="1802" width="9.85546875" style="1" bestFit="1" customWidth="1"/>
    <col min="1803" max="2045" width="9.140625" style="1"/>
    <col min="2046" max="2046" width="4.7109375" style="1" bestFit="1" customWidth="1"/>
    <col min="2047" max="2047" width="24.28515625" style="1" bestFit="1" customWidth="1"/>
    <col min="2048" max="2048" width="13.7109375" style="1" customWidth="1"/>
    <col min="2049" max="2049" width="13.140625" style="1" bestFit="1" customWidth="1"/>
    <col min="2050" max="2051" width="12.5703125" style="1" bestFit="1" customWidth="1"/>
    <col min="2052" max="2052" width="14.28515625" style="1" bestFit="1" customWidth="1"/>
    <col min="2053" max="2053" width="12.5703125" style="1" bestFit="1" customWidth="1"/>
    <col min="2054" max="2054" width="14.140625" style="1" bestFit="1" customWidth="1"/>
    <col min="2055" max="2055" width="12.42578125" style="1" bestFit="1" customWidth="1"/>
    <col min="2056" max="2056" width="15.85546875" style="1" bestFit="1" customWidth="1"/>
    <col min="2057" max="2057" width="15.140625" style="1" bestFit="1" customWidth="1"/>
    <col min="2058" max="2058" width="9.85546875" style="1" bestFit="1" customWidth="1"/>
    <col min="2059" max="2301" width="9.140625" style="1"/>
    <col min="2302" max="2302" width="4.7109375" style="1" bestFit="1" customWidth="1"/>
    <col min="2303" max="2303" width="24.28515625" style="1" bestFit="1" customWidth="1"/>
    <col min="2304" max="2304" width="13.7109375" style="1" customWidth="1"/>
    <col min="2305" max="2305" width="13.140625" style="1" bestFit="1" customWidth="1"/>
    <col min="2306" max="2307" width="12.5703125" style="1" bestFit="1" customWidth="1"/>
    <col min="2308" max="2308" width="14.28515625" style="1" bestFit="1" customWidth="1"/>
    <col min="2309" max="2309" width="12.5703125" style="1" bestFit="1" customWidth="1"/>
    <col min="2310" max="2310" width="14.140625" style="1" bestFit="1" customWidth="1"/>
    <col min="2311" max="2311" width="12.42578125" style="1" bestFit="1" customWidth="1"/>
    <col min="2312" max="2312" width="15.85546875" style="1" bestFit="1" customWidth="1"/>
    <col min="2313" max="2313" width="15.140625" style="1" bestFit="1" customWidth="1"/>
    <col min="2314" max="2314" width="9.85546875" style="1" bestFit="1" customWidth="1"/>
    <col min="2315" max="2557" width="9.140625" style="1"/>
    <col min="2558" max="2558" width="4.7109375" style="1" bestFit="1" customWidth="1"/>
    <col min="2559" max="2559" width="24.28515625" style="1" bestFit="1" customWidth="1"/>
    <col min="2560" max="2560" width="13.7109375" style="1" customWidth="1"/>
    <col min="2561" max="2561" width="13.140625" style="1" bestFit="1" customWidth="1"/>
    <col min="2562" max="2563" width="12.5703125" style="1" bestFit="1" customWidth="1"/>
    <col min="2564" max="2564" width="14.28515625" style="1" bestFit="1" customWidth="1"/>
    <col min="2565" max="2565" width="12.5703125" style="1" bestFit="1" customWidth="1"/>
    <col min="2566" max="2566" width="14.140625" style="1" bestFit="1" customWidth="1"/>
    <col min="2567" max="2567" width="12.42578125" style="1" bestFit="1" customWidth="1"/>
    <col min="2568" max="2568" width="15.85546875" style="1" bestFit="1" customWidth="1"/>
    <col min="2569" max="2569" width="15.140625" style="1" bestFit="1" customWidth="1"/>
    <col min="2570" max="2570" width="9.85546875" style="1" bestFit="1" customWidth="1"/>
    <col min="2571" max="2813" width="9.140625" style="1"/>
    <col min="2814" max="2814" width="4.7109375" style="1" bestFit="1" customWidth="1"/>
    <col min="2815" max="2815" width="24.28515625" style="1" bestFit="1" customWidth="1"/>
    <col min="2816" max="2816" width="13.7109375" style="1" customWidth="1"/>
    <col min="2817" max="2817" width="13.140625" style="1" bestFit="1" customWidth="1"/>
    <col min="2818" max="2819" width="12.5703125" style="1" bestFit="1" customWidth="1"/>
    <col min="2820" max="2820" width="14.28515625" style="1" bestFit="1" customWidth="1"/>
    <col min="2821" max="2821" width="12.5703125" style="1" bestFit="1" customWidth="1"/>
    <col min="2822" max="2822" width="14.140625" style="1" bestFit="1" customWidth="1"/>
    <col min="2823" max="2823" width="12.42578125" style="1" bestFit="1" customWidth="1"/>
    <col min="2824" max="2824" width="15.85546875" style="1" bestFit="1" customWidth="1"/>
    <col min="2825" max="2825" width="15.140625" style="1" bestFit="1" customWidth="1"/>
    <col min="2826" max="2826" width="9.85546875" style="1" bestFit="1" customWidth="1"/>
    <col min="2827" max="3069" width="9.140625" style="1"/>
    <col min="3070" max="3070" width="4.7109375" style="1" bestFit="1" customWidth="1"/>
    <col min="3071" max="3071" width="24.28515625" style="1" bestFit="1" customWidth="1"/>
    <col min="3072" max="3072" width="13.7109375" style="1" customWidth="1"/>
    <col min="3073" max="3073" width="13.140625" style="1" bestFit="1" customWidth="1"/>
    <col min="3074" max="3075" width="12.5703125" style="1" bestFit="1" customWidth="1"/>
    <col min="3076" max="3076" width="14.28515625" style="1" bestFit="1" customWidth="1"/>
    <col min="3077" max="3077" width="12.5703125" style="1" bestFit="1" customWidth="1"/>
    <col min="3078" max="3078" width="14.140625" style="1" bestFit="1" customWidth="1"/>
    <col min="3079" max="3079" width="12.42578125" style="1" bestFit="1" customWidth="1"/>
    <col min="3080" max="3080" width="15.85546875" style="1" bestFit="1" customWidth="1"/>
    <col min="3081" max="3081" width="15.140625" style="1" bestFit="1" customWidth="1"/>
    <col min="3082" max="3082" width="9.85546875" style="1" bestFit="1" customWidth="1"/>
    <col min="3083" max="3325" width="9.140625" style="1"/>
    <col min="3326" max="3326" width="4.7109375" style="1" bestFit="1" customWidth="1"/>
    <col min="3327" max="3327" width="24.28515625" style="1" bestFit="1" customWidth="1"/>
    <col min="3328" max="3328" width="13.7109375" style="1" customWidth="1"/>
    <col min="3329" max="3329" width="13.140625" style="1" bestFit="1" customWidth="1"/>
    <col min="3330" max="3331" width="12.5703125" style="1" bestFit="1" customWidth="1"/>
    <col min="3332" max="3332" width="14.28515625" style="1" bestFit="1" customWidth="1"/>
    <col min="3333" max="3333" width="12.5703125" style="1" bestFit="1" customWidth="1"/>
    <col min="3334" max="3334" width="14.140625" style="1" bestFit="1" customWidth="1"/>
    <col min="3335" max="3335" width="12.42578125" style="1" bestFit="1" customWidth="1"/>
    <col min="3336" max="3336" width="15.85546875" style="1" bestFit="1" customWidth="1"/>
    <col min="3337" max="3337" width="15.140625" style="1" bestFit="1" customWidth="1"/>
    <col min="3338" max="3338" width="9.85546875" style="1" bestFit="1" customWidth="1"/>
    <col min="3339" max="3581" width="9.140625" style="1"/>
    <col min="3582" max="3582" width="4.7109375" style="1" bestFit="1" customWidth="1"/>
    <col min="3583" max="3583" width="24.28515625" style="1" bestFit="1" customWidth="1"/>
    <col min="3584" max="3584" width="13.7109375" style="1" customWidth="1"/>
    <col min="3585" max="3585" width="13.140625" style="1" bestFit="1" customWidth="1"/>
    <col min="3586" max="3587" width="12.5703125" style="1" bestFit="1" customWidth="1"/>
    <col min="3588" max="3588" width="14.28515625" style="1" bestFit="1" customWidth="1"/>
    <col min="3589" max="3589" width="12.5703125" style="1" bestFit="1" customWidth="1"/>
    <col min="3590" max="3590" width="14.140625" style="1" bestFit="1" customWidth="1"/>
    <col min="3591" max="3591" width="12.42578125" style="1" bestFit="1" customWidth="1"/>
    <col min="3592" max="3592" width="15.85546875" style="1" bestFit="1" customWidth="1"/>
    <col min="3593" max="3593" width="15.140625" style="1" bestFit="1" customWidth="1"/>
    <col min="3594" max="3594" width="9.85546875" style="1" bestFit="1" customWidth="1"/>
    <col min="3595" max="3837" width="9.140625" style="1"/>
    <col min="3838" max="3838" width="4.7109375" style="1" bestFit="1" customWidth="1"/>
    <col min="3839" max="3839" width="24.28515625" style="1" bestFit="1" customWidth="1"/>
    <col min="3840" max="3840" width="13.7109375" style="1" customWidth="1"/>
    <col min="3841" max="3841" width="13.140625" style="1" bestFit="1" customWidth="1"/>
    <col min="3842" max="3843" width="12.5703125" style="1" bestFit="1" customWidth="1"/>
    <col min="3844" max="3844" width="14.28515625" style="1" bestFit="1" customWidth="1"/>
    <col min="3845" max="3845" width="12.5703125" style="1" bestFit="1" customWidth="1"/>
    <col min="3846" max="3846" width="14.140625" style="1" bestFit="1" customWidth="1"/>
    <col min="3847" max="3847" width="12.42578125" style="1" bestFit="1" customWidth="1"/>
    <col min="3848" max="3848" width="15.85546875" style="1" bestFit="1" customWidth="1"/>
    <col min="3849" max="3849" width="15.140625" style="1" bestFit="1" customWidth="1"/>
    <col min="3850" max="3850" width="9.85546875" style="1" bestFit="1" customWidth="1"/>
    <col min="3851" max="4093" width="9.140625" style="1"/>
    <col min="4094" max="4094" width="4.7109375" style="1" bestFit="1" customWidth="1"/>
    <col min="4095" max="4095" width="24.28515625" style="1" bestFit="1" customWidth="1"/>
    <col min="4096" max="4096" width="13.7109375" style="1" customWidth="1"/>
    <col min="4097" max="4097" width="13.140625" style="1" bestFit="1" customWidth="1"/>
    <col min="4098" max="4099" width="12.5703125" style="1" bestFit="1" customWidth="1"/>
    <col min="4100" max="4100" width="14.28515625" style="1" bestFit="1" customWidth="1"/>
    <col min="4101" max="4101" width="12.5703125" style="1" bestFit="1" customWidth="1"/>
    <col min="4102" max="4102" width="14.140625" style="1" bestFit="1" customWidth="1"/>
    <col min="4103" max="4103" width="12.42578125" style="1" bestFit="1" customWidth="1"/>
    <col min="4104" max="4104" width="15.85546875" style="1" bestFit="1" customWidth="1"/>
    <col min="4105" max="4105" width="15.140625" style="1" bestFit="1" customWidth="1"/>
    <col min="4106" max="4106" width="9.85546875" style="1" bestFit="1" customWidth="1"/>
    <col min="4107" max="4349" width="9.140625" style="1"/>
    <col min="4350" max="4350" width="4.7109375" style="1" bestFit="1" customWidth="1"/>
    <col min="4351" max="4351" width="24.28515625" style="1" bestFit="1" customWidth="1"/>
    <col min="4352" max="4352" width="13.7109375" style="1" customWidth="1"/>
    <col min="4353" max="4353" width="13.140625" style="1" bestFit="1" customWidth="1"/>
    <col min="4354" max="4355" width="12.5703125" style="1" bestFit="1" customWidth="1"/>
    <col min="4356" max="4356" width="14.28515625" style="1" bestFit="1" customWidth="1"/>
    <col min="4357" max="4357" width="12.5703125" style="1" bestFit="1" customWidth="1"/>
    <col min="4358" max="4358" width="14.140625" style="1" bestFit="1" customWidth="1"/>
    <col min="4359" max="4359" width="12.42578125" style="1" bestFit="1" customWidth="1"/>
    <col min="4360" max="4360" width="15.85546875" style="1" bestFit="1" customWidth="1"/>
    <col min="4361" max="4361" width="15.140625" style="1" bestFit="1" customWidth="1"/>
    <col min="4362" max="4362" width="9.85546875" style="1" bestFit="1" customWidth="1"/>
    <col min="4363" max="4605" width="9.140625" style="1"/>
    <col min="4606" max="4606" width="4.7109375" style="1" bestFit="1" customWidth="1"/>
    <col min="4607" max="4607" width="24.28515625" style="1" bestFit="1" customWidth="1"/>
    <col min="4608" max="4608" width="13.7109375" style="1" customWidth="1"/>
    <col min="4609" max="4609" width="13.140625" style="1" bestFit="1" customWidth="1"/>
    <col min="4610" max="4611" width="12.5703125" style="1" bestFit="1" customWidth="1"/>
    <col min="4612" max="4612" width="14.28515625" style="1" bestFit="1" customWidth="1"/>
    <col min="4613" max="4613" width="12.5703125" style="1" bestFit="1" customWidth="1"/>
    <col min="4614" max="4614" width="14.140625" style="1" bestFit="1" customWidth="1"/>
    <col min="4615" max="4615" width="12.42578125" style="1" bestFit="1" customWidth="1"/>
    <col min="4616" max="4616" width="15.85546875" style="1" bestFit="1" customWidth="1"/>
    <col min="4617" max="4617" width="15.140625" style="1" bestFit="1" customWidth="1"/>
    <col min="4618" max="4618" width="9.85546875" style="1" bestFit="1" customWidth="1"/>
    <col min="4619" max="4861" width="9.140625" style="1"/>
    <col min="4862" max="4862" width="4.7109375" style="1" bestFit="1" customWidth="1"/>
    <col min="4863" max="4863" width="24.28515625" style="1" bestFit="1" customWidth="1"/>
    <col min="4864" max="4864" width="13.7109375" style="1" customWidth="1"/>
    <col min="4865" max="4865" width="13.140625" style="1" bestFit="1" customWidth="1"/>
    <col min="4866" max="4867" width="12.5703125" style="1" bestFit="1" customWidth="1"/>
    <col min="4868" max="4868" width="14.28515625" style="1" bestFit="1" customWidth="1"/>
    <col min="4869" max="4869" width="12.5703125" style="1" bestFit="1" customWidth="1"/>
    <col min="4870" max="4870" width="14.140625" style="1" bestFit="1" customWidth="1"/>
    <col min="4871" max="4871" width="12.42578125" style="1" bestFit="1" customWidth="1"/>
    <col min="4872" max="4872" width="15.85546875" style="1" bestFit="1" customWidth="1"/>
    <col min="4873" max="4873" width="15.140625" style="1" bestFit="1" customWidth="1"/>
    <col min="4874" max="4874" width="9.85546875" style="1" bestFit="1" customWidth="1"/>
    <col min="4875" max="5117" width="9.140625" style="1"/>
    <col min="5118" max="5118" width="4.7109375" style="1" bestFit="1" customWidth="1"/>
    <col min="5119" max="5119" width="24.28515625" style="1" bestFit="1" customWidth="1"/>
    <col min="5120" max="5120" width="13.7109375" style="1" customWidth="1"/>
    <col min="5121" max="5121" width="13.140625" style="1" bestFit="1" customWidth="1"/>
    <col min="5122" max="5123" width="12.5703125" style="1" bestFit="1" customWidth="1"/>
    <col min="5124" max="5124" width="14.28515625" style="1" bestFit="1" customWidth="1"/>
    <col min="5125" max="5125" width="12.5703125" style="1" bestFit="1" customWidth="1"/>
    <col min="5126" max="5126" width="14.140625" style="1" bestFit="1" customWidth="1"/>
    <col min="5127" max="5127" width="12.42578125" style="1" bestFit="1" customWidth="1"/>
    <col min="5128" max="5128" width="15.85546875" style="1" bestFit="1" customWidth="1"/>
    <col min="5129" max="5129" width="15.140625" style="1" bestFit="1" customWidth="1"/>
    <col min="5130" max="5130" width="9.85546875" style="1" bestFit="1" customWidth="1"/>
    <col min="5131" max="5373" width="9.140625" style="1"/>
    <col min="5374" max="5374" width="4.7109375" style="1" bestFit="1" customWidth="1"/>
    <col min="5375" max="5375" width="24.28515625" style="1" bestFit="1" customWidth="1"/>
    <col min="5376" max="5376" width="13.7109375" style="1" customWidth="1"/>
    <col min="5377" max="5377" width="13.140625" style="1" bestFit="1" customWidth="1"/>
    <col min="5378" max="5379" width="12.5703125" style="1" bestFit="1" customWidth="1"/>
    <col min="5380" max="5380" width="14.28515625" style="1" bestFit="1" customWidth="1"/>
    <col min="5381" max="5381" width="12.5703125" style="1" bestFit="1" customWidth="1"/>
    <col min="5382" max="5382" width="14.140625" style="1" bestFit="1" customWidth="1"/>
    <col min="5383" max="5383" width="12.42578125" style="1" bestFit="1" customWidth="1"/>
    <col min="5384" max="5384" width="15.85546875" style="1" bestFit="1" customWidth="1"/>
    <col min="5385" max="5385" width="15.140625" style="1" bestFit="1" customWidth="1"/>
    <col min="5386" max="5386" width="9.85546875" style="1" bestFit="1" customWidth="1"/>
    <col min="5387" max="5629" width="9.140625" style="1"/>
    <col min="5630" max="5630" width="4.7109375" style="1" bestFit="1" customWidth="1"/>
    <col min="5631" max="5631" width="24.28515625" style="1" bestFit="1" customWidth="1"/>
    <col min="5632" max="5632" width="13.7109375" style="1" customWidth="1"/>
    <col min="5633" max="5633" width="13.140625" style="1" bestFit="1" customWidth="1"/>
    <col min="5634" max="5635" width="12.5703125" style="1" bestFit="1" customWidth="1"/>
    <col min="5636" max="5636" width="14.28515625" style="1" bestFit="1" customWidth="1"/>
    <col min="5637" max="5637" width="12.5703125" style="1" bestFit="1" customWidth="1"/>
    <col min="5638" max="5638" width="14.140625" style="1" bestFit="1" customWidth="1"/>
    <col min="5639" max="5639" width="12.42578125" style="1" bestFit="1" customWidth="1"/>
    <col min="5640" max="5640" width="15.85546875" style="1" bestFit="1" customWidth="1"/>
    <col min="5641" max="5641" width="15.140625" style="1" bestFit="1" customWidth="1"/>
    <col min="5642" max="5642" width="9.85546875" style="1" bestFit="1" customWidth="1"/>
    <col min="5643" max="5885" width="9.140625" style="1"/>
    <col min="5886" max="5886" width="4.7109375" style="1" bestFit="1" customWidth="1"/>
    <col min="5887" max="5887" width="24.28515625" style="1" bestFit="1" customWidth="1"/>
    <col min="5888" max="5888" width="13.7109375" style="1" customWidth="1"/>
    <col min="5889" max="5889" width="13.140625" style="1" bestFit="1" customWidth="1"/>
    <col min="5890" max="5891" width="12.5703125" style="1" bestFit="1" customWidth="1"/>
    <col min="5892" max="5892" width="14.28515625" style="1" bestFit="1" customWidth="1"/>
    <col min="5893" max="5893" width="12.5703125" style="1" bestFit="1" customWidth="1"/>
    <col min="5894" max="5894" width="14.140625" style="1" bestFit="1" customWidth="1"/>
    <col min="5895" max="5895" width="12.42578125" style="1" bestFit="1" customWidth="1"/>
    <col min="5896" max="5896" width="15.85546875" style="1" bestFit="1" customWidth="1"/>
    <col min="5897" max="5897" width="15.140625" style="1" bestFit="1" customWidth="1"/>
    <col min="5898" max="5898" width="9.85546875" style="1" bestFit="1" customWidth="1"/>
    <col min="5899" max="6141" width="9.140625" style="1"/>
    <col min="6142" max="6142" width="4.7109375" style="1" bestFit="1" customWidth="1"/>
    <col min="6143" max="6143" width="24.28515625" style="1" bestFit="1" customWidth="1"/>
    <col min="6144" max="6144" width="13.7109375" style="1" customWidth="1"/>
    <col min="6145" max="6145" width="13.140625" style="1" bestFit="1" customWidth="1"/>
    <col min="6146" max="6147" width="12.5703125" style="1" bestFit="1" customWidth="1"/>
    <col min="6148" max="6148" width="14.28515625" style="1" bestFit="1" customWidth="1"/>
    <col min="6149" max="6149" width="12.5703125" style="1" bestFit="1" customWidth="1"/>
    <col min="6150" max="6150" width="14.140625" style="1" bestFit="1" customWidth="1"/>
    <col min="6151" max="6151" width="12.42578125" style="1" bestFit="1" customWidth="1"/>
    <col min="6152" max="6152" width="15.85546875" style="1" bestFit="1" customWidth="1"/>
    <col min="6153" max="6153" width="15.140625" style="1" bestFit="1" customWidth="1"/>
    <col min="6154" max="6154" width="9.85546875" style="1" bestFit="1" customWidth="1"/>
    <col min="6155" max="6397" width="9.140625" style="1"/>
    <col min="6398" max="6398" width="4.7109375" style="1" bestFit="1" customWidth="1"/>
    <col min="6399" max="6399" width="24.28515625" style="1" bestFit="1" customWidth="1"/>
    <col min="6400" max="6400" width="13.7109375" style="1" customWidth="1"/>
    <col min="6401" max="6401" width="13.140625" style="1" bestFit="1" customWidth="1"/>
    <col min="6402" max="6403" width="12.5703125" style="1" bestFit="1" customWidth="1"/>
    <col min="6404" max="6404" width="14.28515625" style="1" bestFit="1" customWidth="1"/>
    <col min="6405" max="6405" width="12.5703125" style="1" bestFit="1" customWidth="1"/>
    <col min="6406" max="6406" width="14.140625" style="1" bestFit="1" customWidth="1"/>
    <col min="6407" max="6407" width="12.42578125" style="1" bestFit="1" customWidth="1"/>
    <col min="6408" max="6408" width="15.85546875" style="1" bestFit="1" customWidth="1"/>
    <col min="6409" max="6409" width="15.140625" style="1" bestFit="1" customWidth="1"/>
    <col min="6410" max="6410" width="9.85546875" style="1" bestFit="1" customWidth="1"/>
    <col min="6411" max="6653" width="9.140625" style="1"/>
    <col min="6654" max="6654" width="4.7109375" style="1" bestFit="1" customWidth="1"/>
    <col min="6655" max="6655" width="24.28515625" style="1" bestFit="1" customWidth="1"/>
    <col min="6656" max="6656" width="13.7109375" style="1" customWidth="1"/>
    <col min="6657" max="6657" width="13.140625" style="1" bestFit="1" customWidth="1"/>
    <col min="6658" max="6659" width="12.5703125" style="1" bestFit="1" customWidth="1"/>
    <col min="6660" max="6660" width="14.28515625" style="1" bestFit="1" customWidth="1"/>
    <col min="6661" max="6661" width="12.5703125" style="1" bestFit="1" customWidth="1"/>
    <col min="6662" max="6662" width="14.140625" style="1" bestFit="1" customWidth="1"/>
    <col min="6663" max="6663" width="12.42578125" style="1" bestFit="1" customWidth="1"/>
    <col min="6664" max="6664" width="15.85546875" style="1" bestFit="1" customWidth="1"/>
    <col min="6665" max="6665" width="15.140625" style="1" bestFit="1" customWidth="1"/>
    <col min="6666" max="6666" width="9.85546875" style="1" bestFit="1" customWidth="1"/>
    <col min="6667" max="6909" width="9.140625" style="1"/>
    <col min="6910" max="6910" width="4.7109375" style="1" bestFit="1" customWidth="1"/>
    <col min="6911" max="6911" width="24.28515625" style="1" bestFit="1" customWidth="1"/>
    <col min="6912" max="6912" width="13.7109375" style="1" customWidth="1"/>
    <col min="6913" max="6913" width="13.140625" style="1" bestFit="1" customWidth="1"/>
    <col min="6914" max="6915" width="12.5703125" style="1" bestFit="1" customWidth="1"/>
    <col min="6916" max="6916" width="14.28515625" style="1" bestFit="1" customWidth="1"/>
    <col min="6917" max="6917" width="12.5703125" style="1" bestFit="1" customWidth="1"/>
    <col min="6918" max="6918" width="14.140625" style="1" bestFit="1" customWidth="1"/>
    <col min="6919" max="6919" width="12.42578125" style="1" bestFit="1" customWidth="1"/>
    <col min="6920" max="6920" width="15.85546875" style="1" bestFit="1" customWidth="1"/>
    <col min="6921" max="6921" width="15.140625" style="1" bestFit="1" customWidth="1"/>
    <col min="6922" max="6922" width="9.85546875" style="1" bestFit="1" customWidth="1"/>
    <col min="6923" max="7165" width="9.140625" style="1"/>
    <col min="7166" max="7166" width="4.7109375" style="1" bestFit="1" customWidth="1"/>
    <col min="7167" max="7167" width="24.28515625" style="1" bestFit="1" customWidth="1"/>
    <col min="7168" max="7168" width="13.7109375" style="1" customWidth="1"/>
    <col min="7169" max="7169" width="13.140625" style="1" bestFit="1" customWidth="1"/>
    <col min="7170" max="7171" width="12.5703125" style="1" bestFit="1" customWidth="1"/>
    <col min="7172" max="7172" width="14.28515625" style="1" bestFit="1" customWidth="1"/>
    <col min="7173" max="7173" width="12.5703125" style="1" bestFit="1" customWidth="1"/>
    <col min="7174" max="7174" width="14.140625" style="1" bestFit="1" customWidth="1"/>
    <col min="7175" max="7175" width="12.42578125" style="1" bestFit="1" customWidth="1"/>
    <col min="7176" max="7176" width="15.85546875" style="1" bestFit="1" customWidth="1"/>
    <col min="7177" max="7177" width="15.140625" style="1" bestFit="1" customWidth="1"/>
    <col min="7178" max="7178" width="9.85546875" style="1" bestFit="1" customWidth="1"/>
    <col min="7179" max="7421" width="9.140625" style="1"/>
    <col min="7422" max="7422" width="4.7109375" style="1" bestFit="1" customWidth="1"/>
    <col min="7423" max="7423" width="24.28515625" style="1" bestFit="1" customWidth="1"/>
    <col min="7424" max="7424" width="13.7109375" style="1" customWidth="1"/>
    <col min="7425" max="7425" width="13.140625" style="1" bestFit="1" customWidth="1"/>
    <col min="7426" max="7427" width="12.5703125" style="1" bestFit="1" customWidth="1"/>
    <col min="7428" max="7428" width="14.28515625" style="1" bestFit="1" customWidth="1"/>
    <col min="7429" max="7429" width="12.5703125" style="1" bestFit="1" customWidth="1"/>
    <col min="7430" max="7430" width="14.140625" style="1" bestFit="1" customWidth="1"/>
    <col min="7431" max="7431" width="12.42578125" style="1" bestFit="1" customWidth="1"/>
    <col min="7432" max="7432" width="15.85546875" style="1" bestFit="1" customWidth="1"/>
    <col min="7433" max="7433" width="15.140625" style="1" bestFit="1" customWidth="1"/>
    <col min="7434" max="7434" width="9.85546875" style="1" bestFit="1" customWidth="1"/>
    <col min="7435" max="7677" width="9.140625" style="1"/>
    <col min="7678" max="7678" width="4.7109375" style="1" bestFit="1" customWidth="1"/>
    <col min="7679" max="7679" width="24.28515625" style="1" bestFit="1" customWidth="1"/>
    <col min="7680" max="7680" width="13.7109375" style="1" customWidth="1"/>
    <col min="7681" max="7681" width="13.140625" style="1" bestFit="1" customWidth="1"/>
    <col min="7682" max="7683" width="12.5703125" style="1" bestFit="1" customWidth="1"/>
    <col min="7684" max="7684" width="14.28515625" style="1" bestFit="1" customWidth="1"/>
    <col min="7685" max="7685" width="12.5703125" style="1" bestFit="1" customWidth="1"/>
    <col min="7686" max="7686" width="14.140625" style="1" bestFit="1" customWidth="1"/>
    <col min="7687" max="7687" width="12.42578125" style="1" bestFit="1" customWidth="1"/>
    <col min="7688" max="7688" width="15.85546875" style="1" bestFit="1" customWidth="1"/>
    <col min="7689" max="7689" width="15.140625" style="1" bestFit="1" customWidth="1"/>
    <col min="7690" max="7690" width="9.85546875" style="1" bestFit="1" customWidth="1"/>
    <col min="7691" max="7933" width="9.140625" style="1"/>
    <col min="7934" max="7934" width="4.7109375" style="1" bestFit="1" customWidth="1"/>
    <col min="7935" max="7935" width="24.28515625" style="1" bestFit="1" customWidth="1"/>
    <col min="7936" max="7936" width="13.7109375" style="1" customWidth="1"/>
    <col min="7937" max="7937" width="13.140625" style="1" bestFit="1" customWidth="1"/>
    <col min="7938" max="7939" width="12.5703125" style="1" bestFit="1" customWidth="1"/>
    <col min="7940" max="7940" width="14.28515625" style="1" bestFit="1" customWidth="1"/>
    <col min="7941" max="7941" width="12.5703125" style="1" bestFit="1" customWidth="1"/>
    <col min="7942" max="7942" width="14.140625" style="1" bestFit="1" customWidth="1"/>
    <col min="7943" max="7943" width="12.42578125" style="1" bestFit="1" customWidth="1"/>
    <col min="7944" max="7944" width="15.85546875" style="1" bestFit="1" customWidth="1"/>
    <col min="7945" max="7945" width="15.140625" style="1" bestFit="1" customWidth="1"/>
    <col min="7946" max="7946" width="9.85546875" style="1" bestFit="1" customWidth="1"/>
    <col min="7947" max="8189" width="9.140625" style="1"/>
    <col min="8190" max="8190" width="4.7109375" style="1" bestFit="1" customWidth="1"/>
    <col min="8191" max="8191" width="24.28515625" style="1" bestFit="1" customWidth="1"/>
    <col min="8192" max="8192" width="13.7109375" style="1" customWidth="1"/>
    <col min="8193" max="8193" width="13.140625" style="1" bestFit="1" customWidth="1"/>
    <col min="8194" max="8195" width="12.5703125" style="1" bestFit="1" customWidth="1"/>
    <col min="8196" max="8196" width="14.28515625" style="1" bestFit="1" customWidth="1"/>
    <col min="8197" max="8197" width="12.5703125" style="1" bestFit="1" customWidth="1"/>
    <col min="8198" max="8198" width="14.140625" style="1" bestFit="1" customWidth="1"/>
    <col min="8199" max="8199" width="12.42578125" style="1" bestFit="1" customWidth="1"/>
    <col min="8200" max="8200" width="15.85546875" style="1" bestFit="1" customWidth="1"/>
    <col min="8201" max="8201" width="15.140625" style="1" bestFit="1" customWidth="1"/>
    <col min="8202" max="8202" width="9.85546875" style="1" bestFit="1" customWidth="1"/>
    <col min="8203" max="8445" width="9.140625" style="1"/>
    <col min="8446" max="8446" width="4.7109375" style="1" bestFit="1" customWidth="1"/>
    <col min="8447" max="8447" width="24.28515625" style="1" bestFit="1" customWidth="1"/>
    <col min="8448" max="8448" width="13.7109375" style="1" customWidth="1"/>
    <col min="8449" max="8449" width="13.140625" style="1" bestFit="1" customWidth="1"/>
    <col min="8450" max="8451" width="12.5703125" style="1" bestFit="1" customWidth="1"/>
    <col min="8452" max="8452" width="14.28515625" style="1" bestFit="1" customWidth="1"/>
    <col min="8453" max="8453" width="12.5703125" style="1" bestFit="1" customWidth="1"/>
    <col min="8454" max="8454" width="14.140625" style="1" bestFit="1" customWidth="1"/>
    <col min="8455" max="8455" width="12.42578125" style="1" bestFit="1" customWidth="1"/>
    <col min="8456" max="8456" width="15.85546875" style="1" bestFit="1" customWidth="1"/>
    <col min="8457" max="8457" width="15.140625" style="1" bestFit="1" customWidth="1"/>
    <col min="8458" max="8458" width="9.85546875" style="1" bestFit="1" customWidth="1"/>
    <col min="8459" max="8701" width="9.140625" style="1"/>
    <col min="8702" max="8702" width="4.7109375" style="1" bestFit="1" customWidth="1"/>
    <col min="8703" max="8703" width="24.28515625" style="1" bestFit="1" customWidth="1"/>
    <col min="8704" max="8704" width="13.7109375" style="1" customWidth="1"/>
    <col min="8705" max="8705" width="13.140625" style="1" bestFit="1" customWidth="1"/>
    <col min="8706" max="8707" width="12.5703125" style="1" bestFit="1" customWidth="1"/>
    <col min="8708" max="8708" width="14.28515625" style="1" bestFit="1" customWidth="1"/>
    <col min="8709" max="8709" width="12.5703125" style="1" bestFit="1" customWidth="1"/>
    <col min="8710" max="8710" width="14.140625" style="1" bestFit="1" customWidth="1"/>
    <col min="8711" max="8711" width="12.42578125" style="1" bestFit="1" customWidth="1"/>
    <col min="8712" max="8712" width="15.85546875" style="1" bestFit="1" customWidth="1"/>
    <col min="8713" max="8713" width="15.140625" style="1" bestFit="1" customWidth="1"/>
    <col min="8714" max="8714" width="9.85546875" style="1" bestFit="1" customWidth="1"/>
    <col min="8715" max="8957" width="9.140625" style="1"/>
    <col min="8958" max="8958" width="4.7109375" style="1" bestFit="1" customWidth="1"/>
    <col min="8959" max="8959" width="24.28515625" style="1" bestFit="1" customWidth="1"/>
    <col min="8960" max="8960" width="13.7109375" style="1" customWidth="1"/>
    <col min="8961" max="8961" width="13.140625" style="1" bestFit="1" customWidth="1"/>
    <col min="8962" max="8963" width="12.5703125" style="1" bestFit="1" customWidth="1"/>
    <col min="8964" max="8964" width="14.28515625" style="1" bestFit="1" customWidth="1"/>
    <col min="8965" max="8965" width="12.5703125" style="1" bestFit="1" customWidth="1"/>
    <col min="8966" max="8966" width="14.140625" style="1" bestFit="1" customWidth="1"/>
    <col min="8967" max="8967" width="12.42578125" style="1" bestFit="1" customWidth="1"/>
    <col min="8968" max="8968" width="15.85546875" style="1" bestFit="1" customWidth="1"/>
    <col min="8969" max="8969" width="15.140625" style="1" bestFit="1" customWidth="1"/>
    <col min="8970" max="8970" width="9.85546875" style="1" bestFit="1" customWidth="1"/>
    <col min="8971" max="9213" width="9.140625" style="1"/>
    <col min="9214" max="9214" width="4.7109375" style="1" bestFit="1" customWidth="1"/>
    <col min="9215" max="9215" width="24.28515625" style="1" bestFit="1" customWidth="1"/>
    <col min="9216" max="9216" width="13.7109375" style="1" customWidth="1"/>
    <col min="9217" max="9217" width="13.140625" style="1" bestFit="1" customWidth="1"/>
    <col min="9218" max="9219" width="12.5703125" style="1" bestFit="1" customWidth="1"/>
    <col min="9220" max="9220" width="14.28515625" style="1" bestFit="1" customWidth="1"/>
    <col min="9221" max="9221" width="12.5703125" style="1" bestFit="1" customWidth="1"/>
    <col min="9222" max="9222" width="14.140625" style="1" bestFit="1" customWidth="1"/>
    <col min="9223" max="9223" width="12.42578125" style="1" bestFit="1" customWidth="1"/>
    <col min="9224" max="9224" width="15.85546875" style="1" bestFit="1" customWidth="1"/>
    <col min="9225" max="9225" width="15.140625" style="1" bestFit="1" customWidth="1"/>
    <col min="9226" max="9226" width="9.85546875" style="1" bestFit="1" customWidth="1"/>
    <col min="9227" max="9469" width="9.140625" style="1"/>
    <col min="9470" max="9470" width="4.7109375" style="1" bestFit="1" customWidth="1"/>
    <col min="9471" max="9471" width="24.28515625" style="1" bestFit="1" customWidth="1"/>
    <col min="9472" max="9472" width="13.7109375" style="1" customWidth="1"/>
    <col min="9473" max="9473" width="13.140625" style="1" bestFit="1" customWidth="1"/>
    <col min="9474" max="9475" width="12.5703125" style="1" bestFit="1" customWidth="1"/>
    <col min="9476" max="9476" width="14.28515625" style="1" bestFit="1" customWidth="1"/>
    <col min="9477" max="9477" width="12.5703125" style="1" bestFit="1" customWidth="1"/>
    <col min="9478" max="9478" width="14.140625" style="1" bestFit="1" customWidth="1"/>
    <col min="9479" max="9479" width="12.42578125" style="1" bestFit="1" customWidth="1"/>
    <col min="9480" max="9480" width="15.85546875" style="1" bestFit="1" customWidth="1"/>
    <col min="9481" max="9481" width="15.140625" style="1" bestFit="1" customWidth="1"/>
    <col min="9482" max="9482" width="9.85546875" style="1" bestFit="1" customWidth="1"/>
    <col min="9483" max="9725" width="9.140625" style="1"/>
    <col min="9726" max="9726" width="4.7109375" style="1" bestFit="1" customWidth="1"/>
    <col min="9727" max="9727" width="24.28515625" style="1" bestFit="1" customWidth="1"/>
    <col min="9728" max="9728" width="13.7109375" style="1" customWidth="1"/>
    <col min="9729" max="9729" width="13.140625" style="1" bestFit="1" customWidth="1"/>
    <col min="9730" max="9731" width="12.5703125" style="1" bestFit="1" customWidth="1"/>
    <col min="9732" max="9732" width="14.28515625" style="1" bestFit="1" customWidth="1"/>
    <col min="9733" max="9733" width="12.5703125" style="1" bestFit="1" customWidth="1"/>
    <col min="9734" max="9734" width="14.140625" style="1" bestFit="1" customWidth="1"/>
    <col min="9735" max="9735" width="12.42578125" style="1" bestFit="1" customWidth="1"/>
    <col min="9736" max="9736" width="15.85546875" style="1" bestFit="1" customWidth="1"/>
    <col min="9737" max="9737" width="15.140625" style="1" bestFit="1" customWidth="1"/>
    <col min="9738" max="9738" width="9.85546875" style="1" bestFit="1" customWidth="1"/>
    <col min="9739" max="9981" width="9.140625" style="1"/>
    <col min="9982" max="9982" width="4.7109375" style="1" bestFit="1" customWidth="1"/>
    <col min="9983" max="9983" width="24.28515625" style="1" bestFit="1" customWidth="1"/>
    <col min="9984" max="9984" width="13.7109375" style="1" customWidth="1"/>
    <col min="9985" max="9985" width="13.140625" style="1" bestFit="1" customWidth="1"/>
    <col min="9986" max="9987" width="12.5703125" style="1" bestFit="1" customWidth="1"/>
    <col min="9988" max="9988" width="14.28515625" style="1" bestFit="1" customWidth="1"/>
    <col min="9989" max="9989" width="12.5703125" style="1" bestFit="1" customWidth="1"/>
    <col min="9990" max="9990" width="14.140625" style="1" bestFit="1" customWidth="1"/>
    <col min="9991" max="9991" width="12.42578125" style="1" bestFit="1" customWidth="1"/>
    <col min="9992" max="9992" width="15.85546875" style="1" bestFit="1" customWidth="1"/>
    <col min="9993" max="9993" width="15.140625" style="1" bestFit="1" customWidth="1"/>
    <col min="9994" max="9994" width="9.85546875" style="1" bestFit="1" customWidth="1"/>
    <col min="9995" max="10237" width="9.140625" style="1"/>
    <col min="10238" max="10238" width="4.7109375" style="1" bestFit="1" customWidth="1"/>
    <col min="10239" max="10239" width="24.28515625" style="1" bestFit="1" customWidth="1"/>
    <col min="10240" max="10240" width="13.7109375" style="1" customWidth="1"/>
    <col min="10241" max="10241" width="13.140625" style="1" bestFit="1" customWidth="1"/>
    <col min="10242" max="10243" width="12.5703125" style="1" bestFit="1" customWidth="1"/>
    <col min="10244" max="10244" width="14.28515625" style="1" bestFit="1" customWidth="1"/>
    <col min="10245" max="10245" width="12.5703125" style="1" bestFit="1" customWidth="1"/>
    <col min="10246" max="10246" width="14.140625" style="1" bestFit="1" customWidth="1"/>
    <col min="10247" max="10247" width="12.42578125" style="1" bestFit="1" customWidth="1"/>
    <col min="10248" max="10248" width="15.85546875" style="1" bestFit="1" customWidth="1"/>
    <col min="10249" max="10249" width="15.140625" style="1" bestFit="1" customWidth="1"/>
    <col min="10250" max="10250" width="9.85546875" style="1" bestFit="1" customWidth="1"/>
    <col min="10251" max="10493" width="9.140625" style="1"/>
    <col min="10494" max="10494" width="4.7109375" style="1" bestFit="1" customWidth="1"/>
    <col min="10495" max="10495" width="24.28515625" style="1" bestFit="1" customWidth="1"/>
    <col min="10496" max="10496" width="13.7109375" style="1" customWidth="1"/>
    <col min="10497" max="10497" width="13.140625" style="1" bestFit="1" customWidth="1"/>
    <col min="10498" max="10499" width="12.5703125" style="1" bestFit="1" customWidth="1"/>
    <col min="10500" max="10500" width="14.28515625" style="1" bestFit="1" customWidth="1"/>
    <col min="10501" max="10501" width="12.5703125" style="1" bestFit="1" customWidth="1"/>
    <col min="10502" max="10502" width="14.140625" style="1" bestFit="1" customWidth="1"/>
    <col min="10503" max="10503" width="12.42578125" style="1" bestFit="1" customWidth="1"/>
    <col min="10504" max="10504" width="15.85546875" style="1" bestFit="1" customWidth="1"/>
    <col min="10505" max="10505" width="15.140625" style="1" bestFit="1" customWidth="1"/>
    <col min="10506" max="10506" width="9.85546875" style="1" bestFit="1" customWidth="1"/>
    <col min="10507" max="10749" width="9.140625" style="1"/>
    <col min="10750" max="10750" width="4.7109375" style="1" bestFit="1" customWidth="1"/>
    <col min="10751" max="10751" width="24.28515625" style="1" bestFit="1" customWidth="1"/>
    <col min="10752" max="10752" width="13.7109375" style="1" customWidth="1"/>
    <col min="10753" max="10753" width="13.140625" style="1" bestFit="1" customWidth="1"/>
    <col min="10754" max="10755" width="12.5703125" style="1" bestFit="1" customWidth="1"/>
    <col min="10756" max="10756" width="14.28515625" style="1" bestFit="1" customWidth="1"/>
    <col min="10757" max="10757" width="12.5703125" style="1" bestFit="1" customWidth="1"/>
    <col min="10758" max="10758" width="14.140625" style="1" bestFit="1" customWidth="1"/>
    <col min="10759" max="10759" width="12.42578125" style="1" bestFit="1" customWidth="1"/>
    <col min="10760" max="10760" width="15.85546875" style="1" bestFit="1" customWidth="1"/>
    <col min="10761" max="10761" width="15.140625" style="1" bestFit="1" customWidth="1"/>
    <col min="10762" max="10762" width="9.85546875" style="1" bestFit="1" customWidth="1"/>
    <col min="10763" max="11005" width="9.140625" style="1"/>
    <col min="11006" max="11006" width="4.7109375" style="1" bestFit="1" customWidth="1"/>
    <col min="11007" max="11007" width="24.28515625" style="1" bestFit="1" customWidth="1"/>
    <col min="11008" max="11008" width="13.7109375" style="1" customWidth="1"/>
    <col min="11009" max="11009" width="13.140625" style="1" bestFit="1" customWidth="1"/>
    <col min="11010" max="11011" width="12.5703125" style="1" bestFit="1" customWidth="1"/>
    <col min="11012" max="11012" width="14.28515625" style="1" bestFit="1" customWidth="1"/>
    <col min="11013" max="11013" width="12.5703125" style="1" bestFit="1" customWidth="1"/>
    <col min="11014" max="11014" width="14.140625" style="1" bestFit="1" customWidth="1"/>
    <col min="11015" max="11015" width="12.42578125" style="1" bestFit="1" customWidth="1"/>
    <col min="11016" max="11016" width="15.85546875" style="1" bestFit="1" customWidth="1"/>
    <col min="11017" max="11017" width="15.140625" style="1" bestFit="1" customWidth="1"/>
    <col min="11018" max="11018" width="9.85546875" style="1" bestFit="1" customWidth="1"/>
    <col min="11019" max="11261" width="9.140625" style="1"/>
    <col min="11262" max="11262" width="4.7109375" style="1" bestFit="1" customWidth="1"/>
    <col min="11263" max="11263" width="24.28515625" style="1" bestFit="1" customWidth="1"/>
    <col min="11264" max="11264" width="13.7109375" style="1" customWidth="1"/>
    <col min="11265" max="11265" width="13.140625" style="1" bestFit="1" customWidth="1"/>
    <col min="11266" max="11267" width="12.5703125" style="1" bestFit="1" customWidth="1"/>
    <col min="11268" max="11268" width="14.28515625" style="1" bestFit="1" customWidth="1"/>
    <col min="11269" max="11269" width="12.5703125" style="1" bestFit="1" customWidth="1"/>
    <col min="11270" max="11270" width="14.140625" style="1" bestFit="1" customWidth="1"/>
    <col min="11271" max="11271" width="12.42578125" style="1" bestFit="1" customWidth="1"/>
    <col min="11272" max="11272" width="15.85546875" style="1" bestFit="1" customWidth="1"/>
    <col min="11273" max="11273" width="15.140625" style="1" bestFit="1" customWidth="1"/>
    <col min="11274" max="11274" width="9.85546875" style="1" bestFit="1" customWidth="1"/>
    <col min="11275" max="11517" width="9.140625" style="1"/>
    <col min="11518" max="11518" width="4.7109375" style="1" bestFit="1" customWidth="1"/>
    <col min="11519" max="11519" width="24.28515625" style="1" bestFit="1" customWidth="1"/>
    <col min="11520" max="11520" width="13.7109375" style="1" customWidth="1"/>
    <col min="11521" max="11521" width="13.140625" style="1" bestFit="1" customWidth="1"/>
    <col min="11522" max="11523" width="12.5703125" style="1" bestFit="1" customWidth="1"/>
    <col min="11524" max="11524" width="14.28515625" style="1" bestFit="1" customWidth="1"/>
    <col min="11525" max="11525" width="12.5703125" style="1" bestFit="1" customWidth="1"/>
    <col min="11526" max="11526" width="14.140625" style="1" bestFit="1" customWidth="1"/>
    <col min="11527" max="11527" width="12.42578125" style="1" bestFit="1" customWidth="1"/>
    <col min="11528" max="11528" width="15.85546875" style="1" bestFit="1" customWidth="1"/>
    <col min="11529" max="11529" width="15.140625" style="1" bestFit="1" customWidth="1"/>
    <col min="11530" max="11530" width="9.85546875" style="1" bestFit="1" customWidth="1"/>
    <col min="11531" max="11773" width="9.140625" style="1"/>
    <col min="11774" max="11774" width="4.7109375" style="1" bestFit="1" customWidth="1"/>
    <col min="11775" max="11775" width="24.28515625" style="1" bestFit="1" customWidth="1"/>
    <col min="11776" max="11776" width="13.7109375" style="1" customWidth="1"/>
    <col min="11777" max="11777" width="13.140625" style="1" bestFit="1" customWidth="1"/>
    <col min="11778" max="11779" width="12.5703125" style="1" bestFit="1" customWidth="1"/>
    <col min="11780" max="11780" width="14.28515625" style="1" bestFit="1" customWidth="1"/>
    <col min="11781" max="11781" width="12.5703125" style="1" bestFit="1" customWidth="1"/>
    <col min="11782" max="11782" width="14.140625" style="1" bestFit="1" customWidth="1"/>
    <col min="11783" max="11783" width="12.42578125" style="1" bestFit="1" customWidth="1"/>
    <col min="11784" max="11784" width="15.85546875" style="1" bestFit="1" customWidth="1"/>
    <col min="11785" max="11785" width="15.140625" style="1" bestFit="1" customWidth="1"/>
    <col min="11786" max="11786" width="9.85546875" style="1" bestFit="1" customWidth="1"/>
    <col min="11787" max="12029" width="9.140625" style="1"/>
    <col min="12030" max="12030" width="4.7109375" style="1" bestFit="1" customWidth="1"/>
    <col min="12031" max="12031" width="24.28515625" style="1" bestFit="1" customWidth="1"/>
    <col min="12032" max="12032" width="13.7109375" style="1" customWidth="1"/>
    <col min="12033" max="12033" width="13.140625" style="1" bestFit="1" customWidth="1"/>
    <col min="12034" max="12035" width="12.5703125" style="1" bestFit="1" customWidth="1"/>
    <col min="12036" max="12036" width="14.28515625" style="1" bestFit="1" customWidth="1"/>
    <col min="12037" max="12037" width="12.5703125" style="1" bestFit="1" customWidth="1"/>
    <col min="12038" max="12038" width="14.140625" style="1" bestFit="1" customWidth="1"/>
    <col min="12039" max="12039" width="12.42578125" style="1" bestFit="1" customWidth="1"/>
    <col min="12040" max="12040" width="15.85546875" style="1" bestFit="1" customWidth="1"/>
    <col min="12041" max="12041" width="15.140625" style="1" bestFit="1" customWidth="1"/>
    <col min="12042" max="12042" width="9.85546875" style="1" bestFit="1" customWidth="1"/>
    <col min="12043" max="12285" width="9.140625" style="1"/>
    <col min="12286" max="12286" width="4.7109375" style="1" bestFit="1" customWidth="1"/>
    <col min="12287" max="12287" width="24.28515625" style="1" bestFit="1" customWidth="1"/>
    <col min="12288" max="12288" width="13.7109375" style="1" customWidth="1"/>
    <col min="12289" max="12289" width="13.140625" style="1" bestFit="1" customWidth="1"/>
    <col min="12290" max="12291" width="12.5703125" style="1" bestFit="1" customWidth="1"/>
    <col min="12292" max="12292" width="14.28515625" style="1" bestFit="1" customWidth="1"/>
    <col min="12293" max="12293" width="12.5703125" style="1" bestFit="1" customWidth="1"/>
    <col min="12294" max="12294" width="14.140625" style="1" bestFit="1" customWidth="1"/>
    <col min="12295" max="12295" width="12.42578125" style="1" bestFit="1" customWidth="1"/>
    <col min="12296" max="12296" width="15.85546875" style="1" bestFit="1" customWidth="1"/>
    <col min="12297" max="12297" width="15.140625" style="1" bestFit="1" customWidth="1"/>
    <col min="12298" max="12298" width="9.85546875" style="1" bestFit="1" customWidth="1"/>
    <col min="12299" max="12541" width="9.140625" style="1"/>
    <col min="12542" max="12542" width="4.7109375" style="1" bestFit="1" customWidth="1"/>
    <col min="12543" max="12543" width="24.28515625" style="1" bestFit="1" customWidth="1"/>
    <col min="12544" max="12544" width="13.7109375" style="1" customWidth="1"/>
    <col min="12545" max="12545" width="13.140625" style="1" bestFit="1" customWidth="1"/>
    <col min="12546" max="12547" width="12.5703125" style="1" bestFit="1" customWidth="1"/>
    <col min="12548" max="12548" width="14.28515625" style="1" bestFit="1" customWidth="1"/>
    <col min="12549" max="12549" width="12.5703125" style="1" bestFit="1" customWidth="1"/>
    <col min="12550" max="12550" width="14.140625" style="1" bestFit="1" customWidth="1"/>
    <col min="12551" max="12551" width="12.42578125" style="1" bestFit="1" customWidth="1"/>
    <col min="12552" max="12552" width="15.85546875" style="1" bestFit="1" customWidth="1"/>
    <col min="12553" max="12553" width="15.140625" style="1" bestFit="1" customWidth="1"/>
    <col min="12554" max="12554" width="9.85546875" style="1" bestFit="1" customWidth="1"/>
    <col min="12555" max="12797" width="9.140625" style="1"/>
    <col min="12798" max="12798" width="4.7109375" style="1" bestFit="1" customWidth="1"/>
    <col min="12799" max="12799" width="24.28515625" style="1" bestFit="1" customWidth="1"/>
    <col min="12800" max="12800" width="13.7109375" style="1" customWidth="1"/>
    <col min="12801" max="12801" width="13.140625" style="1" bestFit="1" customWidth="1"/>
    <col min="12802" max="12803" width="12.5703125" style="1" bestFit="1" customWidth="1"/>
    <col min="12804" max="12804" width="14.28515625" style="1" bestFit="1" customWidth="1"/>
    <col min="12805" max="12805" width="12.5703125" style="1" bestFit="1" customWidth="1"/>
    <col min="12806" max="12806" width="14.140625" style="1" bestFit="1" customWidth="1"/>
    <col min="12807" max="12807" width="12.42578125" style="1" bestFit="1" customWidth="1"/>
    <col min="12808" max="12808" width="15.85546875" style="1" bestFit="1" customWidth="1"/>
    <col min="12809" max="12809" width="15.140625" style="1" bestFit="1" customWidth="1"/>
    <col min="12810" max="12810" width="9.85546875" style="1" bestFit="1" customWidth="1"/>
    <col min="12811" max="13053" width="9.140625" style="1"/>
    <col min="13054" max="13054" width="4.7109375" style="1" bestFit="1" customWidth="1"/>
    <col min="13055" max="13055" width="24.28515625" style="1" bestFit="1" customWidth="1"/>
    <col min="13056" max="13056" width="13.7109375" style="1" customWidth="1"/>
    <col min="13057" max="13057" width="13.140625" style="1" bestFit="1" customWidth="1"/>
    <col min="13058" max="13059" width="12.5703125" style="1" bestFit="1" customWidth="1"/>
    <col min="13060" max="13060" width="14.28515625" style="1" bestFit="1" customWidth="1"/>
    <col min="13061" max="13061" width="12.5703125" style="1" bestFit="1" customWidth="1"/>
    <col min="13062" max="13062" width="14.140625" style="1" bestFit="1" customWidth="1"/>
    <col min="13063" max="13063" width="12.42578125" style="1" bestFit="1" customWidth="1"/>
    <col min="13064" max="13064" width="15.85546875" style="1" bestFit="1" customWidth="1"/>
    <col min="13065" max="13065" width="15.140625" style="1" bestFit="1" customWidth="1"/>
    <col min="13066" max="13066" width="9.85546875" style="1" bestFit="1" customWidth="1"/>
    <col min="13067" max="13309" width="9.140625" style="1"/>
    <col min="13310" max="13310" width="4.7109375" style="1" bestFit="1" customWidth="1"/>
    <col min="13311" max="13311" width="24.28515625" style="1" bestFit="1" customWidth="1"/>
    <col min="13312" max="13312" width="13.7109375" style="1" customWidth="1"/>
    <col min="13313" max="13313" width="13.140625" style="1" bestFit="1" customWidth="1"/>
    <col min="13314" max="13315" width="12.5703125" style="1" bestFit="1" customWidth="1"/>
    <col min="13316" max="13316" width="14.28515625" style="1" bestFit="1" customWidth="1"/>
    <col min="13317" max="13317" width="12.5703125" style="1" bestFit="1" customWidth="1"/>
    <col min="13318" max="13318" width="14.140625" style="1" bestFit="1" customWidth="1"/>
    <col min="13319" max="13319" width="12.42578125" style="1" bestFit="1" customWidth="1"/>
    <col min="13320" max="13320" width="15.85546875" style="1" bestFit="1" customWidth="1"/>
    <col min="13321" max="13321" width="15.140625" style="1" bestFit="1" customWidth="1"/>
    <col min="13322" max="13322" width="9.85546875" style="1" bestFit="1" customWidth="1"/>
    <col min="13323" max="13565" width="9.140625" style="1"/>
    <col min="13566" max="13566" width="4.7109375" style="1" bestFit="1" customWidth="1"/>
    <col min="13567" max="13567" width="24.28515625" style="1" bestFit="1" customWidth="1"/>
    <col min="13568" max="13568" width="13.7109375" style="1" customWidth="1"/>
    <col min="13569" max="13569" width="13.140625" style="1" bestFit="1" customWidth="1"/>
    <col min="13570" max="13571" width="12.5703125" style="1" bestFit="1" customWidth="1"/>
    <col min="13572" max="13572" width="14.28515625" style="1" bestFit="1" customWidth="1"/>
    <col min="13573" max="13573" width="12.5703125" style="1" bestFit="1" customWidth="1"/>
    <col min="13574" max="13574" width="14.140625" style="1" bestFit="1" customWidth="1"/>
    <col min="13575" max="13575" width="12.42578125" style="1" bestFit="1" customWidth="1"/>
    <col min="13576" max="13576" width="15.85546875" style="1" bestFit="1" customWidth="1"/>
    <col min="13577" max="13577" width="15.140625" style="1" bestFit="1" customWidth="1"/>
    <col min="13578" max="13578" width="9.85546875" style="1" bestFit="1" customWidth="1"/>
    <col min="13579" max="13821" width="9.140625" style="1"/>
    <col min="13822" max="13822" width="4.7109375" style="1" bestFit="1" customWidth="1"/>
    <col min="13823" max="13823" width="24.28515625" style="1" bestFit="1" customWidth="1"/>
    <col min="13824" max="13824" width="13.7109375" style="1" customWidth="1"/>
    <col min="13825" max="13825" width="13.140625" style="1" bestFit="1" customWidth="1"/>
    <col min="13826" max="13827" width="12.5703125" style="1" bestFit="1" customWidth="1"/>
    <col min="13828" max="13828" width="14.28515625" style="1" bestFit="1" customWidth="1"/>
    <col min="13829" max="13829" width="12.5703125" style="1" bestFit="1" customWidth="1"/>
    <col min="13830" max="13830" width="14.140625" style="1" bestFit="1" customWidth="1"/>
    <col min="13831" max="13831" width="12.42578125" style="1" bestFit="1" customWidth="1"/>
    <col min="13832" max="13832" width="15.85546875" style="1" bestFit="1" customWidth="1"/>
    <col min="13833" max="13833" width="15.140625" style="1" bestFit="1" customWidth="1"/>
    <col min="13834" max="13834" width="9.85546875" style="1" bestFit="1" customWidth="1"/>
    <col min="13835" max="14077" width="9.140625" style="1"/>
    <col min="14078" max="14078" width="4.7109375" style="1" bestFit="1" customWidth="1"/>
    <col min="14079" max="14079" width="24.28515625" style="1" bestFit="1" customWidth="1"/>
    <col min="14080" max="14080" width="13.7109375" style="1" customWidth="1"/>
    <col min="14081" max="14081" width="13.140625" style="1" bestFit="1" customWidth="1"/>
    <col min="14082" max="14083" width="12.5703125" style="1" bestFit="1" customWidth="1"/>
    <col min="14084" max="14084" width="14.28515625" style="1" bestFit="1" customWidth="1"/>
    <col min="14085" max="14085" width="12.5703125" style="1" bestFit="1" customWidth="1"/>
    <col min="14086" max="14086" width="14.140625" style="1" bestFit="1" customWidth="1"/>
    <col min="14087" max="14087" width="12.42578125" style="1" bestFit="1" customWidth="1"/>
    <col min="14088" max="14088" width="15.85546875" style="1" bestFit="1" customWidth="1"/>
    <col min="14089" max="14089" width="15.140625" style="1" bestFit="1" customWidth="1"/>
    <col min="14090" max="14090" width="9.85546875" style="1" bestFit="1" customWidth="1"/>
    <col min="14091" max="14333" width="9.140625" style="1"/>
    <col min="14334" max="14334" width="4.7109375" style="1" bestFit="1" customWidth="1"/>
    <col min="14335" max="14335" width="24.28515625" style="1" bestFit="1" customWidth="1"/>
    <col min="14336" max="14336" width="13.7109375" style="1" customWidth="1"/>
    <col min="14337" max="14337" width="13.140625" style="1" bestFit="1" customWidth="1"/>
    <col min="14338" max="14339" width="12.5703125" style="1" bestFit="1" customWidth="1"/>
    <col min="14340" max="14340" width="14.28515625" style="1" bestFit="1" customWidth="1"/>
    <col min="14341" max="14341" width="12.5703125" style="1" bestFit="1" customWidth="1"/>
    <col min="14342" max="14342" width="14.140625" style="1" bestFit="1" customWidth="1"/>
    <col min="14343" max="14343" width="12.42578125" style="1" bestFit="1" customWidth="1"/>
    <col min="14344" max="14344" width="15.85546875" style="1" bestFit="1" customWidth="1"/>
    <col min="14345" max="14345" width="15.140625" style="1" bestFit="1" customWidth="1"/>
    <col min="14346" max="14346" width="9.85546875" style="1" bestFit="1" customWidth="1"/>
    <col min="14347" max="14589" width="9.140625" style="1"/>
    <col min="14590" max="14590" width="4.7109375" style="1" bestFit="1" customWidth="1"/>
    <col min="14591" max="14591" width="24.28515625" style="1" bestFit="1" customWidth="1"/>
    <col min="14592" max="14592" width="13.7109375" style="1" customWidth="1"/>
    <col min="14593" max="14593" width="13.140625" style="1" bestFit="1" customWidth="1"/>
    <col min="14594" max="14595" width="12.5703125" style="1" bestFit="1" customWidth="1"/>
    <col min="14596" max="14596" width="14.28515625" style="1" bestFit="1" customWidth="1"/>
    <col min="14597" max="14597" width="12.5703125" style="1" bestFit="1" customWidth="1"/>
    <col min="14598" max="14598" width="14.140625" style="1" bestFit="1" customWidth="1"/>
    <col min="14599" max="14599" width="12.42578125" style="1" bestFit="1" customWidth="1"/>
    <col min="14600" max="14600" width="15.85546875" style="1" bestFit="1" customWidth="1"/>
    <col min="14601" max="14601" width="15.140625" style="1" bestFit="1" customWidth="1"/>
    <col min="14602" max="14602" width="9.85546875" style="1" bestFit="1" customWidth="1"/>
    <col min="14603" max="14845" width="9.140625" style="1"/>
    <col min="14846" max="14846" width="4.7109375" style="1" bestFit="1" customWidth="1"/>
    <col min="14847" max="14847" width="24.28515625" style="1" bestFit="1" customWidth="1"/>
    <col min="14848" max="14848" width="13.7109375" style="1" customWidth="1"/>
    <col min="14849" max="14849" width="13.140625" style="1" bestFit="1" customWidth="1"/>
    <col min="14850" max="14851" width="12.5703125" style="1" bestFit="1" customWidth="1"/>
    <col min="14852" max="14852" width="14.28515625" style="1" bestFit="1" customWidth="1"/>
    <col min="14853" max="14853" width="12.5703125" style="1" bestFit="1" customWidth="1"/>
    <col min="14854" max="14854" width="14.140625" style="1" bestFit="1" customWidth="1"/>
    <col min="14855" max="14855" width="12.42578125" style="1" bestFit="1" customWidth="1"/>
    <col min="14856" max="14856" width="15.85546875" style="1" bestFit="1" customWidth="1"/>
    <col min="14857" max="14857" width="15.140625" style="1" bestFit="1" customWidth="1"/>
    <col min="14858" max="14858" width="9.85546875" style="1" bestFit="1" customWidth="1"/>
    <col min="14859" max="15101" width="9.140625" style="1"/>
    <col min="15102" max="15102" width="4.7109375" style="1" bestFit="1" customWidth="1"/>
    <col min="15103" max="15103" width="24.28515625" style="1" bestFit="1" customWidth="1"/>
    <col min="15104" max="15104" width="13.7109375" style="1" customWidth="1"/>
    <col min="15105" max="15105" width="13.140625" style="1" bestFit="1" customWidth="1"/>
    <col min="15106" max="15107" width="12.5703125" style="1" bestFit="1" customWidth="1"/>
    <col min="15108" max="15108" width="14.28515625" style="1" bestFit="1" customWidth="1"/>
    <col min="15109" max="15109" width="12.5703125" style="1" bestFit="1" customWidth="1"/>
    <col min="15110" max="15110" width="14.140625" style="1" bestFit="1" customWidth="1"/>
    <col min="15111" max="15111" width="12.42578125" style="1" bestFit="1" customWidth="1"/>
    <col min="15112" max="15112" width="15.85546875" style="1" bestFit="1" customWidth="1"/>
    <col min="15113" max="15113" width="15.140625" style="1" bestFit="1" customWidth="1"/>
    <col min="15114" max="15114" width="9.85546875" style="1" bestFit="1" customWidth="1"/>
    <col min="15115" max="15357" width="9.140625" style="1"/>
    <col min="15358" max="15358" width="4.7109375" style="1" bestFit="1" customWidth="1"/>
    <col min="15359" max="15359" width="24.28515625" style="1" bestFit="1" customWidth="1"/>
    <col min="15360" max="15360" width="13.7109375" style="1" customWidth="1"/>
    <col min="15361" max="15361" width="13.140625" style="1" bestFit="1" customWidth="1"/>
    <col min="15362" max="15363" width="12.5703125" style="1" bestFit="1" customWidth="1"/>
    <col min="15364" max="15364" width="14.28515625" style="1" bestFit="1" customWidth="1"/>
    <col min="15365" max="15365" width="12.5703125" style="1" bestFit="1" customWidth="1"/>
    <col min="15366" max="15366" width="14.140625" style="1" bestFit="1" customWidth="1"/>
    <col min="15367" max="15367" width="12.42578125" style="1" bestFit="1" customWidth="1"/>
    <col min="15368" max="15368" width="15.85546875" style="1" bestFit="1" customWidth="1"/>
    <col min="15369" max="15369" width="15.140625" style="1" bestFit="1" customWidth="1"/>
    <col min="15370" max="15370" width="9.85546875" style="1" bestFit="1" customWidth="1"/>
    <col min="15371" max="15613" width="9.140625" style="1"/>
    <col min="15614" max="15614" width="4.7109375" style="1" bestFit="1" customWidth="1"/>
    <col min="15615" max="15615" width="24.28515625" style="1" bestFit="1" customWidth="1"/>
    <col min="15616" max="15616" width="13.7109375" style="1" customWidth="1"/>
    <col min="15617" max="15617" width="13.140625" style="1" bestFit="1" customWidth="1"/>
    <col min="15618" max="15619" width="12.5703125" style="1" bestFit="1" customWidth="1"/>
    <col min="15620" max="15620" width="14.28515625" style="1" bestFit="1" customWidth="1"/>
    <col min="15621" max="15621" width="12.5703125" style="1" bestFit="1" customWidth="1"/>
    <col min="15622" max="15622" width="14.140625" style="1" bestFit="1" customWidth="1"/>
    <col min="15623" max="15623" width="12.42578125" style="1" bestFit="1" customWidth="1"/>
    <col min="15624" max="15624" width="15.85546875" style="1" bestFit="1" customWidth="1"/>
    <col min="15625" max="15625" width="15.140625" style="1" bestFit="1" customWidth="1"/>
    <col min="15626" max="15626" width="9.85546875" style="1" bestFit="1" customWidth="1"/>
    <col min="15627" max="15869" width="9.140625" style="1"/>
    <col min="15870" max="15870" width="4.7109375" style="1" bestFit="1" customWidth="1"/>
    <col min="15871" max="15871" width="24.28515625" style="1" bestFit="1" customWidth="1"/>
    <col min="15872" max="15872" width="13.7109375" style="1" customWidth="1"/>
    <col min="15873" max="15873" width="13.140625" style="1" bestFit="1" customWidth="1"/>
    <col min="15874" max="15875" width="12.5703125" style="1" bestFit="1" customWidth="1"/>
    <col min="15876" max="15876" width="14.28515625" style="1" bestFit="1" customWidth="1"/>
    <col min="15877" max="15877" width="12.5703125" style="1" bestFit="1" customWidth="1"/>
    <col min="15878" max="15878" width="14.140625" style="1" bestFit="1" customWidth="1"/>
    <col min="15879" max="15879" width="12.42578125" style="1" bestFit="1" customWidth="1"/>
    <col min="15880" max="15880" width="15.85546875" style="1" bestFit="1" customWidth="1"/>
    <col min="15881" max="15881" width="15.140625" style="1" bestFit="1" customWidth="1"/>
    <col min="15882" max="15882" width="9.85546875" style="1" bestFit="1" customWidth="1"/>
    <col min="15883" max="16125" width="9.140625" style="1"/>
    <col min="16126" max="16126" width="4.7109375" style="1" bestFit="1" customWidth="1"/>
    <col min="16127" max="16127" width="24.28515625" style="1" bestFit="1" customWidth="1"/>
    <col min="16128" max="16128" width="13.7109375" style="1" customWidth="1"/>
    <col min="16129" max="16129" width="13.140625" style="1" bestFit="1" customWidth="1"/>
    <col min="16130" max="16131" width="12.5703125" style="1" bestFit="1" customWidth="1"/>
    <col min="16132" max="16132" width="14.28515625" style="1" bestFit="1" customWidth="1"/>
    <col min="16133" max="16133" width="12.5703125" style="1" bestFit="1" customWidth="1"/>
    <col min="16134" max="16134" width="14.140625" style="1" bestFit="1" customWidth="1"/>
    <col min="16135" max="16135" width="12.42578125" style="1" bestFit="1" customWidth="1"/>
    <col min="16136" max="16136" width="15.85546875" style="1" bestFit="1" customWidth="1"/>
    <col min="16137" max="16137" width="15.140625" style="1" bestFit="1" customWidth="1"/>
    <col min="16138" max="16138" width="9.85546875" style="1" bestFit="1" customWidth="1"/>
    <col min="16139" max="16384" width="9.140625" style="1"/>
  </cols>
  <sheetData>
    <row r="1" spans="1:9">
      <c r="B1" s="23" t="s">
        <v>22</v>
      </c>
      <c r="D1" s="2">
        <v>0.03</v>
      </c>
      <c r="E1" s="23"/>
    </row>
    <row r="2" spans="1:9">
      <c r="B2" s="1" t="s">
        <v>0</v>
      </c>
      <c r="D2" s="2">
        <f>D1/12</f>
        <v>2.5000000000000001E-3</v>
      </c>
      <c r="H2" s="19"/>
    </row>
    <row r="3" spans="1:9">
      <c r="B3" s="1" t="s">
        <v>1</v>
      </c>
      <c r="D3" s="4">
        <v>25374138.199999999</v>
      </c>
      <c r="E3" s="23" t="s">
        <v>9</v>
      </c>
      <c r="H3" s="19"/>
    </row>
    <row r="4" spans="1:9">
      <c r="B4" s="23" t="s">
        <v>20</v>
      </c>
      <c r="D4" s="4">
        <f>D3*12</f>
        <v>304489658.39999998</v>
      </c>
    </row>
    <row r="5" spans="1:9">
      <c r="B5" s="23" t="s">
        <v>19</v>
      </c>
      <c r="D5" s="31">
        <v>0.2495</v>
      </c>
    </row>
    <row r="6" spans="1:9">
      <c r="B6" s="23" t="s">
        <v>18</v>
      </c>
      <c r="D6" s="32">
        <v>15</v>
      </c>
    </row>
    <row r="7" spans="1:9">
      <c r="B7" s="23"/>
      <c r="D7" s="32"/>
    </row>
    <row r="8" spans="1:9">
      <c r="B8" s="23" t="s">
        <v>15</v>
      </c>
      <c r="C8" s="12"/>
      <c r="D8" s="32"/>
      <c r="F8" s="35"/>
      <c r="H8" s="35">
        <v>2220000000</v>
      </c>
    </row>
    <row r="9" spans="1:9">
      <c r="B9" s="23" t="s">
        <v>16</v>
      </c>
      <c r="D9" s="31"/>
      <c r="F9" s="38"/>
      <c r="H9" s="36">
        <v>1653000000</v>
      </c>
    </row>
    <row r="10" spans="1:9">
      <c r="B10" s="34" t="s">
        <v>17</v>
      </c>
      <c r="C10" s="12"/>
      <c r="D10" s="6"/>
      <c r="E10" s="5"/>
      <c r="F10" s="37"/>
      <c r="G10" s="7"/>
      <c r="H10" s="37">
        <f>SUM(H8:H9)</f>
        <v>3873000000</v>
      </c>
    </row>
    <row r="11" spans="1:9">
      <c r="B11" s="34"/>
      <c r="C11" s="12"/>
      <c r="D11" s="6"/>
      <c r="E11" s="5"/>
      <c r="F11" s="37"/>
      <c r="G11" s="7"/>
      <c r="H11" s="37"/>
    </row>
    <row r="12" spans="1:9">
      <c r="B12" s="23"/>
      <c r="C12" s="64"/>
      <c r="D12" s="64"/>
      <c r="E12" s="64"/>
      <c r="F12" s="64"/>
      <c r="G12" s="7"/>
      <c r="H12" s="8"/>
    </row>
    <row r="13" spans="1:9" ht="60">
      <c r="A13" s="5" t="s">
        <v>6</v>
      </c>
      <c r="B13" s="9" t="s">
        <v>2</v>
      </c>
      <c r="C13" s="9" t="s">
        <v>3</v>
      </c>
      <c r="D13" s="9" t="s">
        <v>7</v>
      </c>
      <c r="E13" s="9" t="s">
        <v>4</v>
      </c>
      <c r="F13" s="10" t="s">
        <v>8</v>
      </c>
      <c r="G13" s="10" t="s">
        <v>5</v>
      </c>
      <c r="H13" s="11" t="s">
        <v>26</v>
      </c>
    </row>
    <row r="14" spans="1:9" ht="15" customHeight="1">
      <c r="A14" s="5"/>
      <c r="B14" s="12">
        <v>49674</v>
      </c>
      <c r="C14" s="13"/>
      <c r="D14" s="13"/>
      <c r="E14" s="13"/>
      <c r="F14" s="14">
        <f>H10</f>
        <v>3873000000</v>
      </c>
      <c r="G14" s="14">
        <f t="shared" ref="G14:G45" si="0">-F14*$D$5</f>
        <v>-966313500</v>
      </c>
      <c r="H14" s="15">
        <f t="shared" ref="H14:H45" si="1">F14+G14</f>
        <v>2906686500</v>
      </c>
    </row>
    <row r="15" spans="1:9" ht="15" customHeight="1">
      <c r="A15" s="5">
        <v>1</v>
      </c>
      <c r="B15" s="12">
        <v>49675</v>
      </c>
      <c r="C15" s="16"/>
      <c r="D15" s="13">
        <f>H14*$D$2</f>
        <v>7266716.25</v>
      </c>
      <c r="E15" s="13">
        <f>-$D$3</f>
        <v>-25374138.199999999</v>
      </c>
      <c r="F15" s="14">
        <f>F14+C15+D15+E15</f>
        <v>3854892578.0500002</v>
      </c>
      <c r="G15" s="14">
        <f t="shared" si="0"/>
        <v>-961795698.2234751</v>
      </c>
      <c r="H15" s="15">
        <f t="shared" si="1"/>
        <v>2893096879.8265252</v>
      </c>
      <c r="I15" s="17"/>
    </row>
    <row r="16" spans="1:9" ht="15" customHeight="1">
      <c r="A16" s="5">
        <v>2</v>
      </c>
      <c r="B16" s="12">
        <v>49706</v>
      </c>
      <c r="C16" s="16"/>
      <c r="D16" s="13">
        <f t="shared" ref="D16:D79" si="2">H15*$D$2</f>
        <v>7232742.1995663131</v>
      </c>
      <c r="E16" s="13">
        <f t="shared" ref="E16:E79" si="3">-$D$3</f>
        <v>-25374138.199999999</v>
      </c>
      <c r="F16" s="14">
        <f t="shared" ref="F16:F79" si="4">F15+C16+D16+E16</f>
        <v>3836751182.0495667</v>
      </c>
      <c r="G16" s="14">
        <f t="shared" si="0"/>
        <v>-957269419.92136693</v>
      </c>
      <c r="H16" s="15">
        <f t="shared" si="1"/>
        <v>2879481762.1281996</v>
      </c>
    </row>
    <row r="17" spans="1:9">
      <c r="A17" s="5">
        <v>3</v>
      </c>
      <c r="B17" s="12">
        <v>49735</v>
      </c>
      <c r="C17" s="16"/>
      <c r="D17" s="13">
        <f t="shared" si="2"/>
        <v>7198704.4053204991</v>
      </c>
      <c r="E17" s="13">
        <f t="shared" si="3"/>
        <v>-25374138.199999999</v>
      </c>
      <c r="F17" s="14">
        <f t="shared" si="4"/>
        <v>3818575748.2548876</v>
      </c>
      <c r="G17" s="14">
        <f t="shared" si="0"/>
        <v>-952734649.18959451</v>
      </c>
      <c r="H17" s="15">
        <f t="shared" si="1"/>
        <v>2865841099.0652933</v>
      </c>
    </row>
    <row r="18" spans="1:9">
      <c r="A18" s="5">
        <v>4</v>
      </c>
      <c r="B18" s="12">
        <v>49766</v>
      </c>
      <c r="C18" s="16"/>
      <c r="D18" s="13">
        <f t="shared" si="2"/>
        <v>7164602.7476632334</v>
      </c>
      <c r="E18" s="13">
        <f t="shared" si="3"/>
        <v>-25374138.199999999</v>
      </c>
      <c r="F18" s="14">
        <f t="shared" si="4"/>
        <v>3800366212.8025508</v>
      </c>
      <c r="G18" s="14">
        <f t="shared" si="0"/>
        <v>-948191370.09423637</v>
      </c>
      <c r="H18" s="15">
        <f t="shared" si="1"/>
        <v>2852174842.7083144</v>
      </c>
    </row>
    <row r="19" spans="1:9" ht="12.75" customHeight="1">
      <c r="A19" s="5">
        <v>5</v>
      </c>
      <c r="B19" s="12">
        <v>49796</v>
      </c>
      <c r="C19" s="16"/>
      <c r="D19" s="13">
        <f t="shared" si="2"/>
        <v>7130437.1067707865</v>
      </c>
      <c r="E19" s="13">
        <f t="shared" si="3"/>
        <v>-25374138.199999999</v>
      </c>
      <c r="F19" s="14">
        <f t="shared" si="4"/>
        <v>3782122511.709322</v>
      </c>
      <c r="G19" s="14">
        <f t="shared" si="0"/>
        <v>-943639566.67147589</v>
      </c>
      <c r="H19" s="15">
        <f t="shared" si="1"/>
        <v>2838482945.0378461</v>
      </c>
    </row>
    <row r="20" spans="1:9">
      <c r="A20" s="5">
        <v>6</v>
      </c>
      <c r="B20" s="12">
        <v>49827</v>
      </c>
      <c r="C20" s="16"/>
      <c r="D20" s="13">
        <f t="shared" si="2"/>
        <v>7096207.3625946157</v>
      </c>
      <c r="E20" s="13">
        <f t="shared" si="3"/>
        <v>-25374138.199999999</v>
      </c>
      <c r="F20" s="14">
        <f t="shared" si="4"/>
        <v>3763844580.8719168</v>
      </c>
      <c r="G20" s="14">
        <f t="shared" si="0"/>
        <v>-939079222.92754328</v>
      </c>
      <c r="H20" s="15">
        <f t="shared" si="1"/>
        <v>2824765357.9443736</v>
      </c>
    </row>
    <row r="21" spans="1:9">
      <c r="A21" s="5">
        <v>7</v>
      </c>
      <c r="B21" s="12">
        <v>49857</v>
      </c>
      <c r="C21" s="16"/>
      <c r="D21" s="13">
        <f t="shared" si="2"/>
        <v>7061913.3948609345</v>
      </c>
      <c r="E21" s="13">
        <f t="shared" si="3"/>
        <v>-25374138.199999999</v>
      </c>
      <c r="F21" s="14">
        <f t="shared" si="4"/>
        <v>3745532356.0667777</v>
      </c>
      <c r="G21" s="14">
        <f t="shared" si="0"/>
        <v>-934510322.83866107</v>
      </c>
      <c r="H21" s="15">
        <f t="shared" si="1"/>
        <v>2811022033.2281165</v>
      </c>
    </row>
    <row r="22" spans="1:9">
      <c r="A22" s="5">
        <v>8</v>
      </c>
      <c r="B22" s="12">
        <v>49888</v>
      </c>
      <c r="C22" s="16"/>
      <c r="D22" s="13">
        <f t="shared" si="2"/>
        <v>7027555.0830702912</v>
      </c>
      <c r="E22" s="13">
        <f t="shared" si="3"/>
        <v>-25374138.199999999</v>
      </c>
      <c r="F22" s="14">
        <f t="shared" si="4"/>
        <v>3727185772.9498482</v>
      </c>
      <c r="G22" s="14">
        <f t="shared" si="0"/>
        <v>-929932850.35098708</v>
      </c>
      <c r="H22" s="15">
        <f t="shared" si="1"/>
        <v>2797252922.5988612</v>
      </c>
    </row>
    <row r="23" spans="1:9">
      <c r="A23" s="5">
        <v>9</v>
      </c>
      <c r="B23" s="12">
        <v>49919</v>
      </c>
      <c r="C23" s="16"/>
      <c r="D23" s="13">
        <f t="shared" si="2"/>
        <v>6993132.3064971529</v>
      </c>
      <c r="E23" s="13">
        <f t="shared" si="3"/>
        <v>-25374138.199999999</v>
      </c>
      <c r="F23" s="14">
        <f t="shared" si="4"/>
        <v>3708804767.0563455</v>
      </c>
      <c r="G23" s="14">
        <f t="shared" si="0"/>
        <v>-925346789.38055813</v>
      </c>
      <c r="H23" s="15">
        <f t="shared" si="1"/>
        <v>2783457977.6757874</v>
      </c>
    </row>
    <row r="24" spans="1:9">
      <c r="A24" s="5">
        <v>10</v>
      </c>
      <c r="B24" s="12">
        <v>49949</v>
      </c>
      <c r="C24" s="16"/>
      <c r="D24" s="13">
        <f t="shared" si="2"/>
        <v>6958644.9441894684</v>
      </c>
      <c r="E24" s="13">
        <f t="shared" si="3"/>
        <v>-25374138.199999999</v>
      </c>
      <c r="F24" s="14">
        <f t="shared" si="4"/>
        <v>3690389273.8005352</v>
      </c>
      <c r="G24" s="14">
        <f t="shared" si="0"/>
        <v>-920752123.81323349</v>
      </c>
      <c r="H24" s="15">
        <f t="shared" si="1"/>
        <v>2769637149.9873018</v>
      </c>
    </row>
    <row r="25" spans="1:9">
      <c r="A25" s="5">
        <v>11</v>
      </c>
      <c r="B25" s="12">
        <v>49980</v>
      </c>
      <c r="C25" s="16"/>
      <c r="D25" s="13">
        <f t="shared" si="2"/>
        <v>6924092.8749682549</v>
      </c>
      <c r="E25" s="13">
        <f t="shared" si="3"/>
        <v>-25374138.199999999</v>
      </c>
      <c r="F25" s="14">
        <f t="shared" si="4"/>
        <v>3671939228.4755034</v>
      </c>
      <c r="G25" s="14">
        <f t="shared" si="0"/>
        <v>-916148837.50463808</v>
      </c>
      <c r="H25" s="15">
        <f t="shared" si="1"/>
        <v>2755790390.9708652</v>
      </c>
      <c r="I25" s="18"/>
    </row>
    <row r="26" spans="1:9">
      <c r="A26" s="5">
        <v>12</v>
      </c>
      <c r="B26" s="12">
        <v>50010</v>
      </c>
      <c r="C26" s="16"/>
      <c r="D26" s="13">
        <f t="shared" si="2"/>
        <v>6889475.9774271632</v>
      </c>
      <c r="E26" s="13">
        <f t="shared" si="3"/>
        <v>-25374138.199999999</v>
      </c>
      <c r="F26" s="14">
        <f t="shared" si="4"/>
        <v>3653454566.2529306</v>
      </c>
      <c r="G26" s="14">
        <f t="shared" si="0"/>
        <v>-911536914.28010619</v>
      </c>
      <c r="H26" s="15">
        <f t="shared" si="1"/>
        <v>2741917651.9728246</v>
      </c>
      <c r="I26" s="19"/>
    </row>
    <row r="27" spans="1:9">
      <c r="A27" s="5">
        <v>13</v>
      </c>
      <c r="B27" s="12">
        <v>50041</v>
      </c>
      <c r="C27" s="13"/>
      <c r="D27" s="13">
        <f t="shared" si="2"/>
        <v>6854794.1299320618</v>
      </c>
      <c r="E27" s="13">
        <f t="shared" si="3"/>
        <v>-25374138.199999999</v>
      </c>
      <c r="F27" s="14">
        <f t="shared" si="4"/>
        <v>3634935222.1828628</v>
      </c>
      <c r="G27" s="14">
        <f t="shared" si="0"/>
        <v>-906916337.93462431</v>
      </c>
      <c r="H27" s="15">
        <f t="shared" si="1"/>
        <v>2728018884.2482386</v>
      </c>
    </row>
    <row r="28" spans="1:9">
      <c r="A28" s="5">
        <v>14</v>
      </c>
      <c r="B28" s="12">
        <v>50072</v>
      </c>
      <c r="C28" s="13"/>
      <c r="D28" s="13">
        <f t="shared" si="2"/>
        <v>6820047.210620597</v>
      </c>
      <c r="E28" s="13">
        <f t="shared" si="3"/>
        <v>-25374138.199999999</v>
      </c>
      <c r="F28" s="14">
        <f t="shared" si="4"/>
        <v>3616381131.1934834</v>
      </c>
      <c r="G28" s="14">
        <f t="shared" si="0"/>
        <v>-902287092.23277414</v>
      </c>
      <c r="H28" s="15">
        <f t="shared" si="1"/>
        <v>2714094038.9607091</v>
      </c>
    </row>
    <row r="29" spans="1:9">
      <c r="A29" s="5">
        <v>15</v>
      </c>
      <c r="B29" s="12">
        <v>50100</v>
      </c>
      <c r="C29" s="13"/>
      <c r="D29" s="13">
        <f t="shared" si="2"/>
        <v>6785235.0974017726</v>
      </c>
      <c r="E29" s="13">
        <f t="shared" si="3"/>
        <v>-25374138.199999999</v>
      </c>
      <c r="F29" s="14">
        <f t="shared" si="4"/>
        <v>3597792228.0908852</v>
      </c>
      <c r="G29" s="14">
        <f t="shared" si="0"/>
        <v>-897649160.90867579</v>
      </c>
      <c r="H29" s="15">
        <f t="shared" si="1"/>
        <v>2700143067.1822095</v>
      </c>
    </row>
    <row r="30" spans="1:9">
      <c r="A30" s="5">
        <v>16</v>
      </c>
      <c r="B30" s="12">
        <v>50131</v>
      </c>
      <c r="C30" s="13"/>
      <c r="D30" s="13">
        <f t="shared" si="2"/>
        <v>6750357.6679555243</v>
      </c>
      <c r="E30" s="13">
        <f t="shared" si="3"/>
        <v>-25374138.199999999</v>
      </c>
      <c r="F30" s="14">
        <f t="shared" si="4"/>
        <v>3579168447.5588408</v>
      </c>
      <c r="G30" s="14">
        <f t="shared" si="0"/>
        <v>-893002527.66593075</v>
      </c>
      <c r="H30" s="15">
        <f t="shared" si="1"/>
        <v>2686165919.89291</v>
      </c>
    </row>
    <row r="31" spans="1:9">
      <c r="A31" s="5">
        <v>17</v>
      </c>
      <c r="B31" s="12">
        <v>50161</v>
      </c>
      <c r="C31" s="13"/>
      <c r="D31" s="13">
        <f t="shared" si="2"/>
        <v>6715414.7997322753</v>
      </c>
      <c r="E31" s="13">
        <f t="shared" si="3"/>
        <v>-25374138.199999999</v>
      </c>
      <c r="F31" s="14">
        <f t="shared" si="4"/>
        <v>3560509724.1585732</v>
      </c>
      <c r="G31" s="14">
        <f t="shared" si="0"/>
        <v>-888347176.17756402</v>
      </c>
      <c r="H31" s="15">
        <f t="shared" si="1"/>
        <v>2672162547.981009</v>
      </c>
    </row>
    <row r="32" spans="1:9">
      <c r="A32" s="5">
        <v>18</v>
      </c>
      <c r="B32" s="12">
        <v>50192</v>
      </c>
      <c r="C32" s="13"/>
      <c r="D32" s="13">
        <f t="shared" si="2"/>
        <v>6680406.3699525222</v>
      </c>
      <c r="E32" s="13">
        <f t="shared" si="3"/>
        <v>-25374138.199999999</v>
      </c>
      <c r="F32" s="14">
        <f t="shared" si="4"/>
        <v>3541815992.328526</v>
      </c>
      <c r="G32" s="14">
        <f t="shared" si="0"/>
        <v>-883683090.08596718</v>
      </c>
      <c r="H32" s="15">
        <f t="shared" si="1"/>
        <v>2658132902.242559</v>
      </c>
    </row>
    <row r="33" spans="1:10">
      <c r="A33" s="5">
        <v>19</v>
      </c>
      <c r="B33" s="12">
        <v>50222</v>
      </c>
      <c r="C33" s="13"/>
      <c r="D33" s="13">
        <f t="shared" si="2"/>
        <v>6645332.255606398</v>
      </c>
      <c r="E33" s="13">
        <f t="shared" si="3"/>
        <v>-25374138.199999999</v>
      </c>
      <c r="F33" s="14">
        <f t="shared" si="4"/>
        <v>3523087186.3841324</v>
      </c>
      <c r="G33" s="14">
        <f t="shared" si="0"/>
        <v>-879010253.002841</v>
      </c>
      <c r="H33" s="15">
        <f t="shared" si="1"/>
        <v>2644076933.3812914</v>
      </c>
    </row>
    <row r="34" spans="1:10">
      <c r="A34" s="5">
        <v>20</v>
      </c>
      <c r="B34" s="12">
        <v>50253</v>
      </c>
      <c r="C34" s="13"/>
      <c r="D34" s="13">
        <f t="shared" si="2"/>
        <v>6610192.3334532287</v>
      </c>
      <c r="E34" s="13">
        <f t="shared" si="3"/>
        <v>-25374138.199999999</v>
      </c>
      <c r="F34" s="14">
        <f t="shared" si="4"/>
        <v>3504323240.5175858</v>
      </c>
      <c r="G34" s="14">
        <f t="shared" si="0"/>
        <v>-874328648.50913763</v>
      </c>
      <c r="H34" s="15">
        <f t="shared" si="1"/>
        <v>2629994592.0084481</v>
      </c>
    </row>
    <row r="35" spans="1:10">
      <c r="A35" s="5">
        <v>21</v>
      </c>
      <c r="B35" s="12">
        <v>50284</v>
      </c>
      <c r="C35" s="13"/>
      <c r="D35" s="13">
        <f t="shared" si="2"/>
        <v>6574986.48002112</v>
      </c>
      <c r="E35" s="13">
        <f t="shared" si="3"/>
        <v>-25374138.199999999</v>
      </c>
      <c r="F35" s="14">
        <f t="shared" si="4"/>
        <v>3485524088.7976069</v>
      </c>
      <c r="G35" s="14">
        <f t="shared" si="0"/>
        <v>-869638260.15500295</v>
      </c>
      <c r="H35" s="15">
        <f t="shared" si="1"/>
        <v>2615885828.6426039</v>
      </c>
    </row>
    <row r="36" spans="1:10">
      <c r="A36" s="5">
        <v>22</v>
      </c>
      <c r="B36" s="12">
        <v>50314</v>
      </c>
      <c r="C36" s="13"/>
      <c r="D36" s="13">
        <f t="shared" si="2"/>
        <v>6539714.5716065094</v>
      </c>
      <c r="E36" s="13">
        <f t="shared" si="3"/>
        <v>-25374138.199999999</v>
      </c>
      <c r="F36" s="14">
        <f t="shared" si="4"/>
        <v>3466689665.1692138</v>
      </c>
      <c r="G36" s="14">
        <f t="shared" si="0"/>
        <v>-864939071.45971882</v>
      </c>
      <c r="H36" s="15">
        <f t="shared" si="1"/>
        <v>2601750593.7094951</v>
      </c>
    </row>
    <row r="37" spans="1:10">
      <c r="A37" s="5">
        <v>23</v>
      </c>
      <c r="B37" s="12">
        <v>50345</v>
      </c>
      <c r="C37" s="13"/>
      <c r="D37" s="13">
        <f t="shared" si="2"/>
        <v>6504376.4842737382</v>
      </c>
      <c r="E37" s="13">
        <f t="shared" si="3"/>
        <v>-25374138.199999999</v>
      </c>
      <c r="F37" s="14">
        <f t="shared" si="4"/>
        <v>3447819903.4534879</v>
      </c>
      <c r="G37" s="14">
        <f t="shared" si="0"/>
        <v>-860231065.91164517</v>
      </c>
      <c r="H37" s="15">
        <f t="shared" si="1"/>
        <v>2587588837.5418425</v>
      </c>
    </row>
    <row r="38" spans="1:10">
      <c r="A38" s="5">
        <v>24</v>
      </c>
      <c r="B38" s="12">
        <v>50375</v>
      </c>
      <c r="C38" s="13"/>
      <c r="D38" s="13">
        <f t="shared" si="2"/>
        <v>6468972.0938546062</v>
      </c>
      <c r="E38" s="13">
        <f t="shared" si="3"/>
        <v>-25374138.199999999</v>
      </c>
      <c r="F38" s="14">
        <f t="shared" si="4"/>
        <v>3428914737.3473425</v>
      </c>
      <c r="G38" s="14">
        <f t="shared" si="0"/>
        <v>-855514226.96816194</v>
      </c>
      <c r="H38" s="15">
        <f t="shared" si="1"/>
        <v>2573400510.3791804</v>
      </c>
      <c r="I38" s="19"/>
      <c r="J38" s="19"/>
    </row>
    <row r="39" spans="1:10">
      <c r="A39" s="5">
        <v>25</v>
      </c>
      <c r="B39" s="12">
        <v>50406</v>
      </c>
      <c r="C39" s="13"/>
      <c r="D39" s="13">
        <f t="shared" si="2"/>
        <v>6433501.2759479508</v>
      </c>
      <c r="E39" s="13">
        <f t="shared" si="3"/>
        <v>-25374138.199999999</v>
      </c>
      <c r="F39" s="14">
        <f t="shared" si="4"/>
        <v>3409974100.4232907</v>
      </c>
      <c r="G39" s="14">
        <f t="shared" si="0"/>
        <v>-850788538.05561101</v>
      </c>
      <c r="H39" s="15">
        <f t="shared" si="1"/>
        <v>2559185562.3676796</v>
      </c>
      <c r="I39" s="24"/>
    </row>
    <row r="40" spans="1:10">
      <c r="A40" s="5">
        <v>26</v>
      </c>
      <c r="B40" s="12">
        <v>50437</v>
      </c>
      <c r="C40" s="13"/>
      <c r="D40" s="13">
        <f t="shared" si="2"/>
        <v>6397963.9059191989</v>
      </c>
      <c r="E40" s="13">
        <f t="shared" si="3"/>
        <v>-25374138.199999999</v>
      </c>
      <c r="F40" s="14">
        <f t="shared" si="4"/>
        <v>3390997926.12921</v>
      </c>
      <c r="G40" s="14">
        <f t="shared" si="0"/>
        <v>-846053982.56923795</v>
      </c>
      <c r="H40" s="15">
        <f t="shared" si="1"/>
        <v>2544943943.5599718</v>
      </c>
      <c r="I40" s="19"/>
    </row>
    <row r="41" spans="1:10">
      <c r="A41" s="5">
        <v>27</v>
      </c>
      <c r="B41" s="12">
        <v>50465</v>
      </c>
      <c r="C41" s="13"/>
      <c r="D41" s="13">
        <f t="shared" si="2"/>
        <v>6362359.8588999296</v>
      </c>
      <c r="E41" s="13">
        <f t="shared" si="3"/>
        <v>-25374138.199999999</v>
      </c>
      <c r="F41" s="14">
        <f t="shared" si="4"/>
        <v>3371986147.7881103</v>
      </c>
      <c r="G41" s="14">
        <f t="shared" si="0"/>
        <v>-841310543.87313354</v>
      </c>
      <c r="H41" s="15">
        <f t="shared" si="1"/>
        <v>2530675603.9149766</v>
      </c>
    </row>
    <row r="42" spans="1:10">
      <c r="A42" s="5">
        <v>28</v>
      </c>
      <c r="B42" s="12">
        <v>50496</v>
      </c>
      <c r="C42" s="13"/>
      <c r="D42" s="13">
        <f t="shared" si="2"/>
        <v>6326689.0097874412</v>
      </c>
      <c r="E42" s="13">
        <f t="shared" si="3"/>
        <v>-25374138.199999999</v>
      </c>
      <c r="F42" s="14">
        <f t="shared" si="4"/>
        <v>3352938698.597898</v>
      </c>
      <c r="G42" s="14">
        <f t="shared" si="0"/>
        <v>-836558205.30017555</v>
      </c>
      <c r="H42" s="15">
        <f t="shared" si="1"/>
        <v>2516380493.2977223</v>
      </c>
    </row>
    <row r="43" spans="1:10">
      <c r="A43" s="5">
        <v>29</v>
      </c>
      <c r="B43" s="12">
        <v>50526</v>
      </c>
      <c r="C43" s="13"/>
      <c r="D43" s="13">
        <f t="shared" si="2"/>
        <v>6290951.2332443064</v>
      </c>
      <c r="E43" s="13">
        <f t="shared" si="3"/>
        <v>-25374138.199999999</v>
      </c>
      <c r="F43" s="14">
        <f t="shared" si="4"/>
        <v>3333855511.6311426</v>
      </c>
      <c r="G43" s="14">
        <f t="shared" si="0"/>
        <v>-831796950.15197003</v>
      </c>
      <c r="H43" s="15">
        <f t="shared" si="1"/>
        <v>2502058561.4791727</v>
      </c>
    </row>
    <row r="44" spans="1:10">
      <c r="A44" s="5">
        <v>30</v>
      </c>
      <c r="B44" s="12">
        <v>50557</v>
      </c>
      <c r="C44" s="13"/>
      <c r="D44" s="13">
        <f t="shared" si="2"/>
        <v>6255146.4036979321</v>
      </c>
      <c r="E44" s="13">
        <f t="shared" si="3"/>
        <v>-25374138.199999999</v>
      </c>
      <c r="F44" s="14">
        <f t="shared" si="4"/>
        <v>3314736519.8348408</v>
      </c>
      <c r="G44" s="14">
        <f t="shared" si="0"/>
        <v>-827026761.69879282</v>
      </c>
      <c r="H44" s="15">
        <f t="shared" si="1"/>
        <v>2487709758.1360478</v>
      </c>
    </row>
    <row r="45" spans="1:10">
      <c r="A45" s="5">
        <v>31</v>
      </c>
      <c r="B45" s="12">
        <v>50587</v>
      </c>
      <c r="C45" s="13"/>
      <c r="D45" s="13">
        <f t="shared" si="2"/>
        <v>6219274.3953401195</v>
      </c>
      <c r="E45" s="13">
        <f t="shared" si="3"/>
        <v>-25374138.199999999</v>
      </c>
      <c r="F45" s="14">
        <f t="shared" si="4"/>
        <v>3295581656.0301809</v>
      </c>
      <c r="G45" s="14">
        <f t="shared" si="0"/>
        <v>-822247623.17953014</v>
      </c>
      <c r="H45" s="15">
        <f t="shared" si="1"/>
        <v>2473334032.8506508</v>
      </c>
    </row>
    <row r="46" spans="1:10">
      <c r="A46" s="5">
        <v>32</v>
      </c>
      <c r="B46" s="12">
        <v>50618</v>
      </c>
      <c r="C46" s="13"/>
      <c r="D46" s="13">
        <f t="shared" si="2"/>
        <v>6183335.0821266267</v>
      </c>
      <c r="E46" s="13">
        <f t="shared" si="3"/>
        <v>-25374138.199999999</v>
      </c>
      <c r="F46" s="14">
        <f t="shared" si="4"/>
        <v>3276390852.9123077</v>
      </c>
      <c r="G46" s="14">
        <f t="shared" ref="G46:G77" si="5">-F46*$D$5</f>
        <v>-817459517.80162072</v>
      </c>
      <c r="H46" s="15">
        <f t="shared" ref="H46:H77" si="6">F46+G46</f>
        <v>2458931335.1106873</v>
      </c>
    </row>
    <row r="47" spans="1:10">
      <c r="A47" s="5">
        <v>33</v>
      </c>
      <c r="B47" s="12">
        <v>50649</v>
      </c>
      <c r="C47" s="13"/>
      <c r="D47" s="13">
        <f t="shared" si="2"/>
        <v>6147328.3377767187</v>
      </c>
      <c r="E47" s="13">
        <f t="shared" si="3"/>
        <v>-25374138.199999999</v>
      </c>
      <c r="F47" s="14">
        <f t="shared" si="4"/>
        <v>3257164043.0500846</v>
      </c>
      <c r="G47" s="14">
        <f t="shared" si="5"/>
        <v>-812662428.74099612</v>
      </c>
      <c r="H47" s="15">
        <f t="shared" si="6"/>
        <v>2444501614.3090887</v>
      </c>
    </row>
    <row r="48" spans="1:10">
      <c r="A48" s="5">
        <v>34</v>
      </c>
      <c r="B48" s="12">
        <v>50679</v>
      </c>
      <c r="C48" s="13"/>
      <c r="D48" s="13">
        <f t="shared" si="2"/>
        <v>6111254.0357727222</v>
      </c>
      <c r="E48" s="13">
        <f t="shared" si="3"/>
        <v>-25374138.199999999</v>
      </c>
      <c r="F48" s="14">
        <f t="shared" si="4"/>
        <v>3237901158.8858576</v>
      </c>
      <c r="G48" s="14">
        <f t="shared" si="5"/>
        <v>-807856339.14202142</v>
      </c>
      <c r="H48" s="15">
        <f t="shared" si="6"/>
        <v>2430044819.7438364</v>
      </c>
    </row>
    <row r="49" spans="1:9">
      <c r="A49" s="5">
        <v>35</v>
      </c>
      <c r="B49" s="12">
        <v>50710</v>
      </c>
      <c r="C49" s="13"/>
      <c r="D49" s="13">
        <f t="shared" si="2"/>
        <v>6075112.0493595907</v>
      </c>
      <c r="E49" s="13">
        <f t="shared" si="3"/>
        <v>-25374138.199999999</v>
      </c>
      <c r="F49" s="14">
        <f t="shared" si="4"/>
        <v>3218602132.7352176</v>
      </c>
      <c r="G49" s="14">
        <f t="shared" si="5"/>
        <v>-803041232.11743677</v>
      </c>
      <c r="H49" s="15">
        <f t="shared" si="6"/>
        <v>2415560900.6177807</v>
      </c>
    </row>
    <row r="50" spans="1:9">
      <c r="A50" s="5">
        <v>36</v>
      </c>
      <c r="B50" s="12">
        <v>50740</v>
      </c>
      <c r="C50" s="13"/>
      <c r="D50" s="13">
        <f t="shared" si="2"/>
        <v>6038902.2515444523</v>
      </c>
      <c r="E50" s="13">
        <f t="shared" si="3"/>
        <v>-25374138.199999999</v>
      </c>
      <c r="F50" s="14">
        <f t="shared" si="4"/>
        <v>3199266896.7867622</v>
      </c>
      <c r="G50" s="14">
        <f t="shared" si="5"/>
        <v>-798217090.74829721</v>
      </c>
      <c r="H50" s="15">
        <f t="shared" si="6"/>
        <v>2401049806.038465</v>
      </c>
      <c r="I50" s="17"/>
    </row>
    <row r="51" spans="1:9">
      <c r="A51" s="5">
        <v>37</v>
      </c>
      <c r="B51" s="12">
        <v>50771</v>
      </c>
      <c r="C51" s="13"/>
      <c r="D51" s="13">
        <f t="shared" si="2"/>
        <v>6002624.5150961624</v>
      </c>
      <c r="E51" s="13">
        <f t="shared" si="3"/>
        <v>-25374138.199999999</v>
      </c>
      <c r="F51" s="14">
        <f t="shared" si="4"/>
        <v>3179895383.1018586</v>
      </c>
      <c r="G51" s="14">
        <f t="shared" si="5"/>
        <v>-793383898.08391368</v>
      </c>
      <c r="H51" s="15">
        <f t="shared" si="6"/>
        <v>2386511485.0179448</v>
      </c>
    </row>
    <row r="52" spans="1:9">
      <c r="A52" s="5">
        <v>38</v>
      </c>
      <c r="B52" s="12">
        <v>50802</v>
      </c>
      <c r="C52" s="13"/>
      <c r="D52" s="13">
        <f t="shared" si="2"/>
        <v>5966278.7125448622</v>
      </c>
      <c r="E52" s="13">
        <f t="shared" si="3"/>
        <v>-25374138.199999999</v>
      </c>
      <c r="F52" s="14">
        <f t="shared" si="4"/>
        <v>3160487523.6144037</v>
      </c>
      <c r="G52" s="14">
        <f t="shared" si="5"/>
        <v>-788541637.14179373</v>
      </c>
      <c r="H52" s="15">
        <f t="shared" si="6"/>
        <v>2371945886.47261</v>
      </c>
    </row>
    <row r="53" spans="1:9">
      <c r="A53" s="5">
        <v>39</v>
      </c>
      <c r="B53" s="12">
        <v>50830</v>
      </c>
      <c r="C53" s="13"/>
      <c r="D53" s="13">
        <f t="shared" si="2"/>
        <v>5929864.716181525</v>
      </c>
      <c r="E53" s="13">
        <f t="shared" si="3"/>
        <v>-25374138.199999999</v>
      </c>
      <c r="F53" s="14">
        <f t="shared" si="4"/>
        <v>3141043250.1305857</v>
      </c>
      <c r="G53" s="14">
        <f t="shared" si="5"/>
        <v>-783690290.90758109</v>
      </c>
      <c r="H53" s="15">
        <f t="shared" si="6"/>
        <v>2357352959.2230043</v>
      </c>
    </row>
    <row r="54" spans="1:9">
      <c r="A54" s="5">
        <v>40</v>
      </c>
      <c r="B54" s="12">
        <v>50861</v>
      </c>
      <c r="C54" s="13"/>
      <c r="D54" s="13">
        <f t="shared" si="2"/>
        <v>5893382.3980575111</v>
      </c>
      <c r="E54" s="13">
        <f t="shared" si="3"/>
        <v>-25374138.199999999</v>
      </c>
      <c r="F54" s="14">
        <f t="shared" si="4"/>
        <v>3121562494.3286433</v>
      </c>
      <c r="G54" s="14">
        <f t="shared" si="5"/>
        <v>-778829842.33499646</v>
      </c>
      <c r="H54" s="15">
        <f t="shared" si="6"/>
        <v>2342732651.9936466</v>
      </c>
    </row>
    <row r="55" spans="1:9">
      <c r="A55" s="5">
        <v>41</v>
      </c>
      <c r="B55" s="12">
        <v>50891</v>
      </c>
      <c r="C55" s="13"/>
      <c r="D55" s="13">
        <f t="shared" si="2"/>
        <v>5856831.6299841171</v>
      </c>
      <c r="E55" s="13">
        <f t="shared" si="3"/>
        <v>-25374138.199999999</v>
      </c>
      <c r="F55" s="14">
        <f t="shared" si="4"/>
        <v>3102045187.7586274</v>
      </c>
      <c r="G55" s="14">
        <f t="shared" si="5"/>
        <v>-773960274.34577751</v>
      </c>
      <c r="H55" s="15">
        <f t="shared" si="6"/>
        <v>2328084913.4128499</v>
      </c>
    </row>
    <row r="56" spans="1:9">
      <c r="A56" s="5">
        <v>42</v>
      </c>
      <c r="B56" s="12">
        <v>50922</v>
      </c>
      <c r="C56" s="13"/>
      <c r="D56" s="13">
        <f t="shared" si="2"/>
        <v>5820212.2835321249</v>
      </c>
      <c r="E56" s="13">
        <f t="shared" si="3"/>
        <v>-25374138.199999999</v>
      </c>
      <c r="F56" s="14">
        <f t="shared" si="4"/>
        <v>3082491261.8421597</v>
      </c>
      <c r="G56" s="14">
        <f t="shared" si="5"/>
        <v>-769081569.82961881</v>
      </c>
      <c r="H56" s="15">
        <f t="shared" si="6"/>
        <v>2313409692.0125408</v>
      </c>
    </row>
    <row r="57" spans="1:9">
      <c r="A57" s="5">
        <v>43</v>
      </c>
      <c r="B57" s="12">
        <v>50952</v>
      </c>
      <c r="C57" s="13"/>
      <c r="D57" s="13">
        <f t="shared" si="2"/>
        <v>5783524.2300313525</v>
      </c>
      <c r="E57" s="13">
        <f t="shared" si="3"/>
        <v>-25374138.199999999</v>
      </c>
      <c r="F57" s="14">
        <f t="shared" si="4"/>
        <v>3062900647.8721914</v>
      </c>
      <c r="G57" s="14">
        <f t="shared" si="5"/>
        <v>-764193711.64411175</v>
      </c>
      <c r="H57" s="15">
        <f t="shared" si="6"/>
        <v>2298706936.2280798</v>
      </c>
    </row>
    <row r="58" spans="1:9">
      <c r="A58" s="5">
        <v>44</v>
      </c>
      <c r="B58" s="12">
        <v>50983</v>
      </c>
      <c r="C58" s="13"/>
      <c r="D58" s="13">
        <f t="shared" si="2"/>
        <v>5746767.3405701993</v>
      </c>
      <c r="E58" s="13">
        <f t="shared" si="3"/>
        <v>-25374138.199999999</v>
      </c>
      <c r="F58" s="14">
        <f t="shared" si="4"/>
        <v>3043273277.0127616</v>
      </c>
      <c r="G58" s="14">
        <f t="shared" si="5"/>
        <v>-759296682.61468399</v>
      </c>
      <c r="H58" s="15">
        <f t="shared" si="6"/>
        <v>2283976594.3980775</v>
      </c>
    </row>
    <row r="59" spans="1:9">
      <c r="A59" s="5">
        <v>45</v>
      </c>
      <c r="B59" s="12">
        <v>51014</v>
      </c>
      <c r="C59" s="13"/>
      <c r="D59" s="13">
        <f t="shared" si="2"/>
        <v>5709941.4859951939</v>
      </c>
      <c r="E59" s="13">
        <f t="shared" si="3"/>
        <v>-25374138.199999999</v>
      </c>
      <c r="F59" s="14">
        <f t="shared" si="4"/>
        <v>3023609080.2987571</v>
      </c>
      <c r="G59" s="14">
        <f t="shared" si="5"/>
        <v>-754390465.53453994</v>
      </c>
      <c r="H59" s="15">
        <f t="shared" si="6"/>
        <v>2269218614.7642174</v>
      </c>
    </row>
    <row r="60" spans="1:9">
      <c r="A60" s="5">
        <v>46</v>
      </c>
      <c r="B60" s="12">
        <v>51044</v>
      </c>
      <c r="C60" s="13"/>
      <c r="D60" s="13">
        <f t="shared" si="2"/>
        <v>5673046.5369105432</v>
      </c>
      <c r="E60" s="13">
        <f t="shared" si="3"/>
        <v>-25374138.199999999</v>
      </c>
      <c r="F60" s="14">
        <f t="shared" si="4"/>
        <v>3003907988.6356678</v>
      </c>
      <c r="G60" s="14">
        <f t="shared" si="5"/>
        <v>-749475043.16459906</v>
      </c>
      <c r="H60" s="15">
        <f t="shared" si="6"/>
        <v>2254432945.4710689</v>
      </c>
    </row>
    <row r="61" spans="1:9">
      <c r="A61" s="5">
        <v>47</v>
      </c>
      <c r="B61" s="12">
        <v>51075</v>
      </c>
      <c r="C61" s="13"/>
      <c r="D61" s="13">
        <f t="shared" si="2"/>
        <v>5636082.3636776721</v>
      </c>
      <c r="E61" s="13">
        <f t="shared" si="3"/>
        <v>-25374138.199999999</v>
      </c>
      <c r="F61" s="14">
        <f t="shared" si="4"/>
        <v>2984169932.7993455</v>
      </c>
      <c r="G61" s="14">
        <f t="shared" si="5"/>
        <v>-744550398.2334367</v>
      </c>
      <c r="H61" s="15">
        <f t="shared" si="6"/>
        <v>2239619534.5659089</v>
      </c>
    </row>
    <row r="62" spans="1:9">
      <c r="A62" s="5">
        <v>48</v>
      </c>
      <c r="B62" s="12">
        <v>51105</v>
      </c>
      <c r="C62" s="13"/>
      <c r="D62" s="13">
        <f t="shared" si="2"/>
        <v>5599048.8364147721</v>
      </c>
      <c r="E62" s="13">
        <f t="shared" si="3"/>
        <v>-25374138.199999999</v>
      </c>
      <c r="F62" s="14">
        <f t="shared" si="4"/>
        <v>2964394843.4357605</v>
      </c>
      <c r="G62" s="14">
        <f t="shared" si="5"/>
        <v>-739616513.43722224</v>
      </c>
      <c r="H62" s="15">
        <f t="shared" si="6"/>
        <v>2224778329.998538</v>
      </c>
      <c r="I62" s="17"/>
    </row>
    <row r="63" spans="1:9">
      <c r="A63" s="5">
        <v>49</v>
      </c>
      <c r="B63" s="12">
        <v>51136</v>
      </c>
      <c r="C63" s="13"/>
      <c r="D63" s="13">
        <f t="shared" si="2"/>
        <v>5561945.8249963447</v>
      </c>
      <c r="E63" s="13">
        <f t="shared" si="3"/>
        <v>-25374138.199999999</v>
      </c>
      <c r="F63" s="14">
        <f t="shared" si="4"/>
        <v>2944582651.0607572</v>
      </c>
      <c r="G63" s="14">
        <f t="shared" si="5"/>
        <v>-734673371.43965888</v>
      </c>
      <c r="H63" s="15">
        <f t="shared" si="6"/>
        <v>2209909279.6210985</v>
      </c>
    </row>
    <row r="64" spans="1:9">
      <c r="A64" s="5">
        <v>50</v>
      </c>
      <c r="B64" s="12">
        <v>51167</v>
      </c>
      <c r="C64" s="13"/>
      <c r="D64" s="13">
        <f t="shared" si="2"/>
        <v>5524773.1990527464</v>
      </c>
      <c r="E64" s="13">
        <f t="shared" si="3"/>
        <v>-25374138.199999999</v>
      </c>
      <c r="F64" s="14">
        <f t="shared" si="4"/>
        <v>2924733286.0598102</v>
      </c>
      <c r="G64" s="14">
        <f t="shared" si="5"/>
        <v>-729720954.87192261</v>
      </c>
      <c r="H64" s="15">
        <f t="shared" si="6"/>
        <v>2195012331.1878877</v>
      </c>
    </row>
    <row r="65" spans="1:9">
      <c r="A65" s="5">
        <v>51</v>
      </c>
      <c r="B65" s="12">
        <v>51196</v>
      </c>
      <c r="C65" s="13"/>
      <c r="D65" s="13">
        <f t="shared" si="2"/>
        <v>5487530.8279697197</v>
      </c>
      <c r="E65" s="13">
        <f t="shared" si="3"/>
        <v>-25374138.199999999</v>
      </c>
      <c r="F65" s="14">
        <f t="shared" si="4"/>
        <v>2904846678.6877799</v>
      </c>
      <c r="G65" s="14">
        <f t="shared" si="5"/>
        <v>-724759246.33260107</v>
      </c>
      <c r="H65" s="15">
        <f t="shared" si="6"/>
        <v>2180087432.3551788</v>
      </c>
    </row>
    <row r="66" spans="1:9">
      <c r="A66" s="5">
        <v>52</v>
      </c>
      <c r="B66" s="12">
        <v>51227</v>
      </c>
      <c r="C66" s="13"/>
      <c r="D66" s="13">
        <f t="shared" si="2"/>
        <v>5450218.5808879472</v>
      </c>
      <c r="E66" s="13">
        <f t="shared" si="3"/>
        <v>-25374138.199999999</v>
      </c>
      <c r="F66" s="14">
        <f t="shared" si="4"/>
        <v>2884922759.0686679</v>
      </c>
      <c r="G66" s="14">
        <f t="shared" si="5"/>
        <v>-719788228.38763261</v>
      </c>
      <c r="H66" s="15">
        <f t="shared" si="6"/>
        <v>2165134530.681035</v>
      </c>
    </row>
    <row r="67" spans="1:9">
      <c r="A67" s="5">
        <v>53</v>
      </c>
      <c r="B67" s="12">
        <v>51257</v>
      </c>
      <c r="C67" s="13"/>
      <c r="D67" s="13">
        <f t="shared" si="2"/>
        <v>5412836.3267025873</v>
      </c>
      <c r="E67" s="13">
        <f t="shared" si="3"/>
        <v>-25374138.199999999</v>
      </c>
      <c r="F67" s="14">
        <f t="shared" si="4"/>
        <v>2864961457.1953707</v>
      </c>
      <c r="G67" s="14">
        <f t="shared" si="5"/>
        <v>-714807883.57024503</v>
      </c>
      <c r="H67" s="15">
        <f t="shared" si="6"/>
        <v>2150153573.6251259</v>
      </c>
    </row>
    <row r="68" spans="1:9">
      <c r="A68" s="5">
        <v>54</v>
      </c>
      <c r="B68" s="12">
        <v>51288</v>
      </c>
      <c r="C68" s="13"/>
      <c r="D68" s="13">
        <f t="shared" si="2"/>
        <v>5375383.9340628153</v>
      </c>
      <c r="E68" s="13">
        <f t="shared" si="3"/>
        <v>-25374138.199999999</v>
      </c>
      <c r="F68" s="14">
        <f t="shared" si="4"/>
        <v>2844962702.9294338</v>
      </c>
      <c r="G68" s="14">
        <f t="shared" si="5"/>
        <v>-709818194.38089371</v>
      </c>
      <c r="H68" s="15">
        <f t="shared" si="6"/>
        <v>2135144508.5485401</v>
      </c>
    </row>
    <row r="69" spans="1:9">
      <c r="A69" s="5">
        <v>55</v>
      </c>
      <c r="B69" s="12">
        <v>51318</v>
      </c>
      <c r="C69" s="13"/>
      <c r="D69" s="13">
        <f t="shared" si="2"/>
        <v>5337861.2713713506</v>
      </c>
      <c r="E69" s="13">
        <f t="shared" si="3"/>
        <v>-25374138.199999999</v>
      </c>
      <c r="F69" s="14">
        <f t="shared" si="4"/>
        <v>2824926426.0008054</v>
      </c>
      <c r="G69" s="14">
        <f t="shared" si="5"/>
        <v>-704819143.28720093</v>
      </c>
      <c r="H69" s="15">
        <f t="shared" si="6"/>
        <v>2120107282.7136045</v>
      </c>
    </row>
    <row r="70" spans="1:9">
      <c r="A70" s="5">
        <v>56</v>
      </c>
      <c r="B70" s="12">
        <v>51349</v>
      </c>
      <c r="C70" s="13"/>
      <c r="D70" s="13">
        <f t="shared" si="2"/>
        <v>5300268.2067840109</v>
      </c>
      <c r="E70" s="13">
        <f t="shared" si="3"/>
        <v>-25374138.199999999</v>
      </c>
      <c r="F70" s="14">
        <f t="shared" si="4"/>
        <v>2804852556.0075898</v>
      </c>
      <c r="G70" s="14">
        <f t="shared" si="5"/>
        <v>-699810712.72389364</v>
      </c>
      <c r="H70" s="15">
        <f t="shared" si="6"/>
        <v>2105041843.2836962</v>
      </c>
    </row>
    <row r="71" spans="1:9">
      <c r="A71" s="5">
        <v>57</v>
      </c>
      <c r="B71" s="12">
        <v>51380</v>
      </c>
      <c r="C71" s="13"/>
      <c r="D71" s="13">
        <f t="shared" si="2"/>
        <v>5262604.6082092403</v>
      </c>
      <c r="E71" s="13">
        <f t="shared" si="3"/>
        <v>-25374138.199999999</v>
      </c>
      <c r="F71" s="14">
        <f t="shared" si="4"/>
        <v>2784741022.4157991</v>
      </c>
      <c r="G71" s="14">
        <f t="shared" si="5"/>
        <v>-694792885.09274185</v>
      </c>
      <c r="H71" s="15">
        <f t="shared" si="6"/>
        <v>2089948137.3230572</v>
      </c>
    </row>
    <row r="72" spans="1:9">
      <c r="A72" s="5">
        <v>58</v>
      </c>
      <c r="B72" s="12">
        <v>51410</v>
      </c>
      <c r="C72" s="13"/>
      <c r="D72" s="13">
        <f t="shared" si="2"/>
        <v>5224870.3433076432</v>
      </c>
      <c r="E72" s="13">
        <f t="shared" si="3"/>
        <v>-25374138.199999999</v>
      </c>
      <c r="F72" s="14">
        <f t="shared" si="4"/>
        <v>2764591754.5591068</v>
      </c>
      <c r="G72" s="14">
        <f t="shared" si="5"/>
        <v>-689765642.76249719</v>
      </c>
      <c r="H72" s="15">
        <f t="shared" si="6"/>
        <v>2074826111.7966096</v>
      </c>
    </row>
    <row r="73" spans="1:9">
      <c r="A73" s="5">
        <v>59</v>
      </c>
      <c r="B73" s="12">
        <v>51441</v>
      </c>
      <c r="C73" s="13"/>
      <c r="D73" s="13">
        <f t="shared" si="2"/>
        <v>5187065.2794915242</v>
      </c>
      <c r="E73" s="13">
        <f t="shared" si="3"/>
        <v>-25374138.199999999</v>
      </c>
      <c r="F73" s="14">
        <f t="shared" si="4"/>
        <v>2744404681.6385984</v>
      </c>
      <c r="G73" s="14">
        <f t="shared" si="5"/>
        <v>-684728968.06883025</v>
      </c>
      <c r="H73" s="15">
        <f t="shared" si="6"/>
        <v>2059675713.5697682</v>
      </c>
    </row>
    <row r="74" spans="1:9">
      <c r="A74" s="5">
        <v>60</v>
      </c>
      <c r="B74" s="12">
        <v>51471</v>
      </c>
      <c r="C74" s="13"/>
      <c r="D74" s="13">
        <f t="shared" si="2"/>
        <v>5149189.2839244204</v>
      </c>
      <c r="E74" s="13">
        <f t="shared" si="3"/>
        <v>-25374138.199999999</v>
      </c>
      <c r="F74" s="14">
        <f t="shared" si="4"/>
        <v>2724179732.7225232</v>
      </c>
      <c r="G74" s="14">
        <f t="shared" si="5"/>
        <v>-679682843.31426954</v>
      </c>
      <c r="H74" s="15">
        <f t="shared" si="6"/>
        <v>2044496889.4082537</v>
      </c>
      <c r="I74" s="17"/>
    </row>
    <row r="75" spans="1:9">
      <c r="A75" s="5">
        <v>61</v>
      </c>
      <c r="B75" s="12">
        <v>51502</v>
      </c>
      <c r="C75" s="13"/>
      <c r="D75" s="13">
        <f t="shared" si="2"/>
        <v>5111242.2235206347</v>
      </c>
      <c r="E75" s="13">
        <f t="shared" si="3"/>
        <v>-25374138.199999999</v>
      </c>
      <c r="F75" s="14">
        <f t="shared" si="4"/>
        <v>2703916836.7460442</v>
      </c>
      <c r="G75" s="14">
        <f t="shared" si="5"/>
        <v>-674627250.76813805</v>
      </c>
      <c r="H75" s="15">
        <f t="shared" si="6"/>
        <v>2029289585.9779062</v>
      </c>
    </row>
    <row r="76" spans="1:9">
      <c r="A76" s="5">
        <v>62</v>
      </c>
      <c r="B76" s="12">
        <v>51533</v>
      </c>
      <c r="C76" s="13"/>
      <c r="D76" s="13">
        <f t="shared" si="2"/>
        <v>5073223.9649447659</v>
      </c>
      <c r="E76" s="13">
        <f t="shared" si="3"/>
        <v>-25374138.199999999</v>
      </c>
      <c r="F76" s="14">
        <f t="shared" si="4"/>
        <v>2683615922.5109892</v>
      </c>
      <c r="G76" s="14">
        <f t="shared" si="5"/>
        <v>-669562172.66649175</v>
      </c>
      <c r="H76" s="15">
        <f t="shared" si="6"/>
        <v>2014053749.8444974</v>
      </c>
    </row>
    <row r="77" spans="1:9">
      <c r="A77" s="5">
        <v>63</v>
      </c>
      <c r="B77" s="12">
        <v>51561</v>
      </c>
      <c r="C77" s="13"/>
      <c r="D77" s="13">
        <f t="shared" si="2"/>
        <v>5035134.3746112436</v>
      </c>
      <c r="E77" s="13">
        <f t="shared" si="3"/>
        <v>-25374138.199999999</v>
      </c>
      <c r="F77" s="14">
        <f t="shared" si="4"/>
        <v>2663276918.6856008</v>
      </c>
      <c r="G77" s="14">
        <f t="shared" si="5"/>
        <v>-664487591.21205735</v>
      </c>
      <c r="H77" s="15">
        <f t="shared" si="6"/>
        <v>1998789327.4735434</v>
      </c>
    </row>
    <row r="78" spans="1:9">
      <c r="A78" s="5">
        <v>64</v>
      </c>
      <c r="B78" s="12">
        <v>51592</v>
      </c>
      <c r="C78" s="13"/>
      <c r="D78" s="13">
        <f t="shared" si="2"/>
        <v>4996973.318683859</v>
      </c>
      <c r="E78" s="13">
        <f t="shared" si="3"/>
        <v>-25374138.199999999</v>
      </c>
      <c r="F78" s="14">
        <f t="shared" si="4"/>
        <v>2642899753.8042846</v>
      </c>
      <c r="G78" s="14">
        <f t="shared" ref="G78:G109" si="7">-F78*$D$5</f>
        <v>-659403488.57416904</v>
      </c>
      <c r="H78" s="15">
        <f t="shared" ref="H78:H109" si="8">F78+G78</f>
        <v>1983496265.2301154</v>
      </c>
    </row>
    <row r="79" spans="1:9">
      <c r="A79" s="5">
        <v>65</v>
      </c>
      <c r="B79" s="12">
        <v>51622</v>
      </c>
      <c r="C79" s="13"/>
      <c r="D79" s="13">
        <f t="shared" si="2"/>
        <v>4958740.6630752888</v>
      </c>
      <c r="E79" s="13">
        <f t="shared" si="3"/>
        <v>-25374138.199999999</v>
      </c>
      <c r="F79" s="14">
        <f t="shared" si="4"/>
        <v>2622484356.2673602</v>
      </c>
      <c r="G79" s="14">
        <f t="shared" si="7"/>
        <v>-654309846.88870633</v>
      </c>
      <c r="H79" s="15">
        <f t="shared" si="8"/>
        <v>1968174509.378654</v>
      </c>
    </row>
    <row r="80" spans="1:9">
      <c r="A80" s="5">
        <v>66</v>
      </c>
      <c r="B80" s="12">
        <v>51653</v>
      </c>
      <c r="C80" s="13"/>
      <c r="D80" s="13">
        <f t="shared" ref="D80:D143" si="9">H79*$D$2</f>
        <v>4920436.2734466353</v>
      </c>
      <c r="E80" s="13">
        <f t="shared" ref="E80:E143" si="10">-$D$3</f>
        <v>-25374138.199999999</v>
      </c>
      <c r="F80" s="14">
        <f t="shared" ref="F80:F143" si="11">F79+C80+D80+E80</f>
        <v>2602030654.340807</v>
      </c>
      <c r="G80" s="14">
        <f t="shared" si="7"/>
        <v>-649206648.25803137</v>
      </c>
      <c r="H80" s="15">
        <f t="shared" si="8"/>
        <v>1952824006.0827756</v>
      </c>
    </row>
    <row r="81" spans="1:9">
      <c r="A81" s="5">
        <v>67</v>
      </c>
      <c r="B81" s="12">
        <v>51683</v>
      </c>
      <c r="C81" s="13"/>
      <c r="D81" s="13">
        <f t="shared" si="9"/>
        <v>4882060.0152069395</v>
      </c>
      <c r="E81" s="13">
        <f t="shared" si="10"/>
        <v>-25374138.199999999</v>
      </c>
      <c r="F81" s="14">
        <f t="shared" si="11"/>
        <v>2581538576.156014</v>
      </c>
      <c r="G81" s="14">
        <f t="shared" si="7"/>
        <v>-644093874.75092554</v>
      </c>
      <c r="H81" s="15">
        <f t="shared" si="8"/>
        <v>1937444701.4050884</v>
      </c>
    </row>
    <row r="82" spans="1:9">
      <c r="A82" s="5">
        <v>68</v>
      </c>
      <c r="B82" s="12">
        <v>51714</v>
      </c>
      <c r="C82" s="13"/>
      <c r="D82" s="13">
        <f t="shared" si="9"/>
        <v>4843611.7535127215</v>
      </c>
      <c r="E82" s="13">
        <f t="shared" si="10"/>
        <v>-25374138.199999999</v>
      </c>
      <c r="F82" s="14">
        <f t="shared" si="11"/>
        <v>2561008049.709527</v>
      </c>
      <c r="G82" s="14">
        <f t="shared" si="7"/>
        <v>-638971508.40252697</v>
      </c>
      <c r="H82" s="15">
        <f t="shared" si="8"/>
        <v>1922036541.3070002</v>
      </c>
    </row>
    <row r="83" spans="1:9" ht="14.45" customHeight="1" outlineLevel="1">
      <c r="A83" s="5">
        <v>69</v>
      </c>
      <c r="B83" s="12">
        <v>51745</v>
      </c>
      <c r="C83" s="13"/>
      <c r="D83" s="13">
        <f t="shared" si="9"/>
        <v>4805091.3532675002</v>
      </c>
      <c r="E83" s="13">
        <f t="shared" si="10"/>
        <v>-25374138.199999999</v>
      </c>
      <c r="F83" s="14">
        <f t="shared" si="11"/>
        <v>2540439002.8627949</v>
      </c>
      <c r="G83" s="14">
        <f t="shared" si="7"/>
        <v>-633839531.21426737</v>
      </c>
      <c r="H83" s="15">
        <f t="shared" si="8"/>
        <v>1906599471.6485276</v>
      </c>
    </row>
    <row r="84" spans="1:9" ht="14.45" customHeight="1" outlineLevel="1">
      <c r="A84" s="5">
        <v>70</v>
      </c>
      <c r="B84" s="12">
        <v>51775</v>
      </c>
      <c r="C84" s="13"/>
      <c r="D84" s="13">
        <f t="shared" si="9"/>
        <v>4766498.6791213192</v>
      </c>
      <c r="E84" s="13">
        <f t="shared" si="10"/>
        <v>-25374138.199999999</v>
      </c>
      <c r="F84" s="14">
        <f t="shared" si="11"/>
        <v>2519831363.3419166</v>
      </c>
      <c r="G84" s="14">
        <f t="shared" si="7"/>
        <v>-628697925.15380824</v>
      </c>
      <c r="H84" s="15">
        <f t="shared" si="8"/>
        <v>1891133438.1881084</v>
      </c>
    </row>
    <row r="85" spans="1:9" ht="14.45" customHeight="1" outlineLevel="1">
      <c r="A85" s="5">
        <v>71</v>
      </c>
      <c r="B85" s="12">
        <v>51806</v>
      </c>
      <c r="C85" s="13"/>
      <c r="D85" s="13">
        <f t="shared" si="9"/>
        <v>4727833.5954702711</v>
      </c>
      <c r="E85" s="13">
        <f t="shared" si="10"/>
        <v>-25374138.199999999</v>
      </c>
      <c r="F85" s="14">
        <f t="shared" si="11"/>
        <v>2499185058.7373872</v>
      </c>
      <c r="G85" s="14">
        <f t="shared" si="7"/>
        <v>-623546672.15497816</v>
      </c>
      <c r="H85" s="15">
        <f t="shared" si="8"/>
        <v>1875638386.5824089</v>
      </c>
    </row>
    <row r="86" spans="1:9" ht="14.45" customHeight="1" outlineLevel="1">
      <c r="A86" s="5">
        <v>72</v>
      </c>
      <c r="B86" s="12">
        <v>51836</v>
      </c>
      <c r="C86" s="13"/>
      <c r="D86" s="13">
        <f t="shared" si="9"/>
        <v>4689095.9664560221</v>
      </c>
      <c r="E86" s="13">
        <f t="shared" si="10"/>
        <v>-25374138.199999999</v>
      </c>
      <c r="F86" s="14">
        <f t="shared" si="11"/>
        <v>2478500016.5038433</v>
      </c>
      <c r="G86" s="14">
        <f t="shared" si="7"/>
        <v>-618385754.11770892</v>
      </c>
      <c r="H86" s="15">
        <f t="shared" si="8"/>
        <v>1860114262.3861344</v>
      </c>
      <c r="I86" s="17"/>
    </row>
    <row r="87" spans="1:9" ht="14.45" customHeight="1" outlineLevel="1">
      <c r="A87" s="5">
        <v>73</v>
      </c>
      <c r="B87" s="12">
        <v>51867</v>
      </c>
      <c r="C87" s="13"/>
      <c r="D87" s="13">
        <f t="shared" si="9"/>
        <v>4650285.6559653357</v>
      </c>
      <c r="E87" s="13">
        <f t="shared" si="10"/>
        <v>-25374138.199999999</v>
      </c>
      <c r="F87" s="14">
        <f t="shared" si="11"/>
        <v>2457776163.9598088</v>
      </c>
      <c r="G87" s="14">
        <f t="shared" si="7"/>
        <v>-613215152.90797234</v>
      </c>
      <c r="H87" s="15">
        <f t="shared" si="8"/>
        <v>1844561011.0518365</v>
      </c>
    </row>
    <row r="88" spans="1:9" ht="14.45" customHeight="1" outlineLevel="1">
      <c r="A88" s="5">
        <v>74</v>
      </c>
      <c r="B88" s="12">
        <v>51898</v>
      </c>
      <c r="C88" s="13"/>
      <c r="D88" s="13">
        <f t="shared" si="9"/>
        <v>4611402.5276295915</v>
      </c>
      <c r="E88" s="13">
        <f t="shared" si="10"/>
        <v>-25374138.199999999</v>
      </c>
      <c r="F88" s="14">
        <f t="shared" si="11"/>
        <v>2437013428.2874384</v>
      </c>
      <c r="G88" s="14">
        <f t="shared" si="7"/>
        <v>-608034850.35771585</v>
      </c>
      <c r="H88" s="15">
        <f t="shared" si="8"/>
        <v>1828978577.9297225</v>
      </c>
    </row>
    <row r="89" spans="1:9" ht="14.45" customHeight="1" outlineLevel="1">
      <c r="A89" s="5">
        <v>75</v>
      </c>
      <c r="B89" s="12">
        <v>51926</v>
      </c>
      <c r="C89" s="13"/>
      <c r="D89" s="13">
        <f t="shared" si="9"/>
        <v>4572446.4448243063</v>
      </c>
      <c r="E89" s="13">
        <f t="shared" si="10"/>
        <v>-25374138.199999999</v>
      </c>
      <c r="F89" s="14">
        <f t="shared" si="11"/>
        <v>2416211736.5322628</v>
      </c>
      <c r="G89" s="14">
        <f t="shared" si="7"/>
        <v>-602844828.26479959</v>
      </c>
      <c r="H89" s="15">
        <f t="shared" si="8"/>
        <v>1813366908.2674632</v>
      </c>
    </row>
    <row r="90" spans="1:9" ht="14.45" customHeight="1" outlineLevel="1">
      <c r="A90" s="5">
        <v>76</v>
      </c>
      <c r="B90" s="12">
        <v>51957</v>
      </c>
      <c r="C90" s="13"/>
      <c r="D90" s="13">
        <f t="shared" si="9"/>
        <v>4533417.2706686584</v>
      </c>
      <c r="E90" s="13">
        <f t="shared" si="10"/>
        <v>-25374138.199999999</v>
      </c>
      <c r="F90" s="14">
        <f t="shared" si="11"/>
        <v>2395371015.6029315</v>
      </c>
      <c r="G90" s="14">
        <f t="shared" si="7"/>
        <v>-597645068.39293146</v>
      </c>
      <c r="H90" s="15">
        <f t="shared" si="8"/>
        <v>1797725947.21</v>
      </c>
    </row>
    <row r="91" spans="1:9" ht="14.45" customHeight="1" outlineLevel="1">
      <c r="A91" s="5">
        <v>77</v>
      </c>
      <c r="B91" s="12">
        <v>51987</v>
      </c>
      <c r="C91" s="13"/>
      <c r="D91" s="13">
        <f t="shared" si="9"/>
        <v>4494314.8680250002</v>
      </c>
      <c r="E91" s="13">
        <f t="shared" si="10"/>
        <v>-25374138.199999999</v>
      </c>
      <c r="F91" s="14">
        <f t="shared" si="11"/>
        <v>2374491192.2709565</v>
      </c>
      <c r="G91" s="14">
        <f t="shared" si="7"/>
        <v>-592435552.47160363</v>
      </c>
      <c r="H91" s="15">
        <f t="shared" si="8"/>
        <v>1782055639.7993529</v>
      </c>
    </row>
    <row r="92" spans="1:9" ht="14.45" customHeight="1" outlineLevel="1">
      <c r="A92" s="5">
        <v>78</v>
      </c>
      <c r="B92" s="12">
        <v>52018</v>
      </c>
      <c r="C92" s="13"/>
      <c r="D92" s="13">
        <f t="shared" si="9"/>
        <v>4455139.0994983818</v>
      </c>
      <c r="E92" s="13">
        <f t="shared" si="10"/>
        <v>-25374138.199999999</v>
      </c>
      <c r="F92" s="14">
        <f t="shared" si="11"/>
        <v>2353572193.170455</v>
      </c>
      <c r="G92" s="14">
        <f t="shared" si="7"/>
        <v>-587216262.19602847</v>
      </c>
      <c r="H92" s="15">
        <f t="shared" si="8"/>
        <v>1766355930.9744265</v>
      </c>
    </row>
    <row r="93" spans="1:9" ht="14.45" customHeight="1" outlineLevel="1">
      <c r="A93" s="5">
        <v>79</v>
      </c>
      <c r="B93" s="12">
        <v>52048</v>
      </c>
      <c r="C93" s="13"/>
      <c r="D93" s="13">
        <f t="shared" si="9"/>
        <v>4415889.8274360662</v>
      </c>
      <c r="E93" s="13">
        <f t="shared" si="10"/>
        <v>-25374138.199999999</v>
      </c>
      <c r="F93" s="14">
        <f t="shared" si="11"/>
        <v>2332613944.7978911</v>
      </c>
      <c r="G93" s="14">
        <f t="shared" si="7"/>
        <v>-581987179.22707379</v>
      </c>
      <c r="H93" s="15">
        <f t="shared" si="8"/>
        <v>1750626765.5708175</v>
      </c>
    </row>
    <row r="94" spans="1:9" ht="14.45" customHeight="1" outlineLevel="1">
      <c r="A94" s="5">
        <v>80</v>
      </c>
      <c r="B94" s="12">
        <v>52079</v>
      </c>
      <c r="C94" s="13"/>
      <c r="D94" s="13">
        <f t="shared" si="9"/>
        <v>4376566.9139270438</v>
      </c>
      <c r="E94" s="13">
        <f t="shared" si="10"/>
        <v>-25374138.199999999</v>
      </c>
      <c r="F94" s="14">
        <f t="shared" si="11"/>
        <v>2311616373.5118184</v>
      </c>
      <c r="G94" s="14">
        <f t="shared" si="7"/>
        <v>-576748285.19119871</v>
      </c>
      <c r="H94" s="15">
        <f t="shared" si="8"/>
        <v>1734868088.3206196</v>
      </c>
    </row>
    <row r="95" spans="1:9" ht="14.45" customHeight="1" outlineLevel="1">
      <c r="A95" s="5">
        <v>81</v>
      </c>
      <c r="B95" s="12">
        <v>52110</v>
      </c>
      <c r="C95" s="13"/>
      <c r="D95" s="13">
        <f t="shared" si="9"/>
        <v>4337170.220801549</v>
      </c>
      <c r="E95" s="13">
        <f t="shared" si="10"/>
        <v>-25374138.199999999</v>
      </c>
      <c r="F95" s="14">
        <f t="shared" si="11"/>
        <v>2290579405.53262</v>
      </c>
      <c r="G95" s="14">
        <f t="shared" si="7"/>
        <v>-571499561.68038869</v>
      </c>
      <c r="H95" s="15">
        <f t="shared" si="8"/>
        <v>1719079843.8522313</v>
      </c>
    </row>
    <row r="96" spans="1:9" ht="14.45" customHeight="1" outlineLevel="1">
      <c r="A96" s="5">
        <v>82</v>
      </c>
      <c r="B96" s="12">
        <v>52140</v>
      </c>
      <c r="C96" s="13"/>
      <c r="D96" s="13">
        <f t="shared" si="9"/>
        <v>4297699.6096305782</v>
      </c>
      <c r="E96" s="13">
        <f t="shared" si="10"/>
        <v>-25374138.199999999</v>
      </c>
      <c r="F96" s="14">
        <f t="shared" si="11"/>
        <v>2269502966.9422507</v>
      </c>
      <c r="G96" s="14">
        <f t="shared" si="7"/>
        <v>-566240990.25209153</v>
      </c>
      <c r="H96" s="15">
        <f t="shared" si="8"/>
        <v>1703261976.6901593</v>
      </c>
    </row>
    <row r="97" spans="1:9" ht="14.45" customHeight="1" outlineLevel="1">
      <c r="A97" s="5">
        <v>83</v>
      </c>
      <c r="B97" s="12">
        <v>52171</v>
      </c>
      <c r="C97" s="13"/>
      <c r="D97" s="13">
        <f t="shared" si="9"/>
        <v>4258154.9417253984</v>
      </c>
      <c r="E97" s="13">
        <f t="shared" si="10"/>
        <v>-25374138.199999999</v>
      </c>
      <c r="F97" s="14">
        <f t="shared" si="11"/>
        <v>2248386983.6839762</v>
      </c>
      <c r="G97" s="14">
        <f t="shared" si="7"/>
        <v>-560972552.42915201</v>
      </c>
      <c r="H97" s="15">
        <f t="shared" si="8"/>
        <v>1687414431.2548242</v>
      </c>
    </row>
    <row r="98" spans="1:9" ht="14.45" customHeight="1" outlineLevel="1">
      <c r="A98" s="5">
        <v>84</v>
      </c>
      <c r="B98" s="12">
        <v>52201</v>
      </c>
      <c r="C98" s="13"/>
      <c r="D98" s="13">
        <f t="shared" si="9"/>
        <v>4218536.0781370606</v>
      </c>
      <c r="E98" s="13">
        <f t="shared" si="10"/>
        <v>-25374138.199999999</v>
      </c>
      <c r="F98" s="14">
        <f t="shared" si="11"/>
        <v>2227231381.5621133</v>
      </c>
      <c r="G98" s="14">
        <f t="shared" si="7"/>
        <v>-555694229.6997472</v>
      </c>
      <c r="H98" s="15">
        <f t="shared" si="8"/>
        <v>1671537151.8623662</v>
      </c>
      <c r="I98" s="17"/>
    </row>
    <row r="99" spans="1:9" ht="14.45" customHeight="1" outlineLevel="1">
      <c r="A99" s="5">
        <v>85</v>
      </c>
      <c r="B99" s="12">
        <v>52232</v>
      </c>
      <c r="C99" s="13"/>
      <c r="D99" s="13">
        <f t="shared" si="9"/>
        <v>4178842.8796559158</v>
      </c>
      <c r="E99" s="13">
        <f t="shared" si="10"/>
        <v>-25374138.199999999</v>
      </c>
      <c r="F99" s="14">
        <f t="shared" si="11"/>
        <v>2206036086.2417693</v>
      </c>
      <c r="G99" s="14">
        <f t="shared" si="7"/>
        <v>-550406003.51732147</v>
      </c>
      <c r="H99" s="15">
        <f t="shared" si="8"/>
        <v>1655630082.7244477</v>
      </c>
    </row>
    <row r="100" spans="1:9" ht="14.45" customHeight="1" outlineLevel="1">
      <c r="A100" s="5">
        <v>86</v>
      </c>
      <c r="B100" s="12">
        <v>52263</v>
      </c>
      <c r="C100" s="13"/>
      <c r="D100" s="13">
        <f t="shared" si="9"/>
        <v>4139075.2068111193</v>
      </c>
      <c r="E100" s="13">
        <f t="shared" si="10"/>
        <v>-25374138.199999999</v>
      </c>
      <c r="F100" s="14">
        <f t="shared" si="11"/>
        <v>2184801023.2485805</v>
      </c>
      <c r="G100" s="14">
        <f t="shared" si="7"/>
        <v>-545107855.30052078</v>
      </c>
      <c r="H100" s="15">
        <f t="shared" si="8"/>
        <v>1639693167.9480596</v>
      </c>
    </row>
    <row r="101" spans="1:9" ht="14.45" customHeight="1" outlineLevel="1">
      <c r="A101" s="5">
        <v>87</v>
      </c>
      <c r="B101" s="12">
        <v>52291</v>
      </c>
      <c r="C101" s="13"/>
      <c r="D101" s="13">
        <f t="shared" si="9"/>
        <v>4099232.9198701489</v>
      </c>
      <c r="E101" s="13">
        <f t="shared" si="10"/>
        <v>-25374138.199999999</v>
      </c>
      <c r="F101" s="14">
        <f t="shared" si="11"/>
        <v>2163526117.968451</v>
      </c>
      <c r="G101" s="14">
        <f t="shared" si="7"/>
        <v>-539799766.43312848</v>
      </c>
      <c r="H101" s="15">
        <f t="shared" si="8"/>
        <v>1623726351.5353227</v>
      </c>
    </row>
    <row r="102" spans="1:9" ht="14.45" customHeight="1" outlineLevel="1">
      <c r="A102" s="5">
        <v>88</v>
      </c>
      <c r="B102" s="12">
        <v>52322</v>
      </c>
      <c r="C102" s="13"/>
      <c r="D102" s="13">
        <f t="shared" si="9"/>
        <v>4059315.8788383068</v>
      </c>
      <c r="E102" s="13">
        <f t="shared" si="10"/>
        <v>-25374138.199999999</v>
      </c>
      <c r="F102" s="14">
        <f t="shared" si="11"/>
        <v>2142211295.6472895</v>
      </c>
      <c r="G102" s="14">
        <f t="shared" si="7"/>
        <v>-534481718.26399875</v>
      </c>
      <c r="H102" s="15">
        <f t="shared" si="8"/>
        <v>1607729577.3832908</v>
      </c>
    </row>
    <row r="103" spans="1:9" ht="14.45" customHeight="1" outlineLevel="1">
      <c r="A103" s="5">
        <v>89</v>
      </c>
      <c r="B103" s="12">
        <v>52352</v>
      </c>
      <c r="C103" s="13"/>
      <c r="D103" s="13">
        <f t="shared" si="9"/>
        <v>4019323.943458227</v>
      </c>
      <c r="E103" s="13">
        <f t="shared" si="10"/>
        <v>-25374138.199999999</v>
      </c>
      <c r="F103" s="14">
        <f t="shared" si="11"/>
        <v>2120856481.3907478</v>
      </c>
      <c r="G103" s="14">
        <f t="shared" si="7"/>
        <v>-529153692.10699159</v>
      </c>
      <c r="H103" s="15">
        <f t="shared" si="8"/>
        <v>1591702789.2837563</v>
      </c>
    </row>
    <row r="104" spans="1:9" ht="14.45" customHeight="1" outlineLevel="1">
      <c r="A104" s="5">
        <v>90</v>
      </c>
      <c r="B104" s="12">
        <v>52383</v>
      </c>
      <c r="C104" s="13"/>
      <c r="D104" s="13">
        <f t="shared" si="9"/>
        <v>3979256.9732093909</v>
      </c>
      <c r="E104" s="13">
        <f t="shared" si="10"/>
        <v>-25374138.199999999</v>
      </c>
      <c r="F104" s="14">
        <f t="shared" si="11"/>
        <v>2099461600.1639571</v>
      </c>
      <c r="G104" s="14">
        <f t="shared" si="7"/>
        <v>-523815669.24090731</v>
      </c>
      <c r="H104" s="15">
        <f t="shared" si="8"/>
        <v>1575645930.9230499</v>
      </c>
    </row>
    <row r="105" spans="1:9" ht="14.45" customHeight="1" outlineLevel="1">
      <c r="A105" s="5">
        <v>91</v>
      </c>
      <c r="B105" s="12">
        <v>52413</v>
      </c>
      <c r="C105" s="13"/>
      <c r="D105" s="13">
        <f t="shared" si="9"/>
        <v>3939114.8273076247</v>
      </c>
      <c r="E105" s="13">
        <f t="shared" si="10"/>
        <v>-25374138.199999999</v>
      </c>
      <c r="F105" s="14">
        <f t="shared" si="11"/>
        <v>2078026576.7912648</v>
      </c>
      <c r="G105" s="14">
        <f t="shared" si="7"/>
        <v>-518467630.90942055</v>
      </c>
      <c r="H105" s="15">
        <f t="shared" si="8"/>
        <v>1559558945.8818443</v>
      </c>
    </row>
    <row r="106" spans="1:9" ht="14.45" customHeight="1" outlineLevel="1">
      <c r="A106" s="5">
        <v>92</v>
      </c>
      <c r="B106" s="12">
        <v>52444</v>
      </c>
      <c r="C106" s="13"/>
      <c r="D106" s="13">
        <f t="shared" si="9"/>
        <v>3898897.3647046108</v>
      </c>
      <c r="E106" s="13">
        <f t="shared" si="10"/>
        <v>-25374138.199999999</v>
      </c>
      <c r="F106" s="14">
        <f t="shared" si="11"/>
        <v>2056551335.9559693</v>
      </c>
      <c r="G106" s="14">
        <f t="shared" si="7"/>
        <v>-513109558.32101434</v>
      </c>
      <c r="H106" s="15">
        <f t="shared" si="8"/>
        <v>1543441777.6349549</v>
      </c>
    </row>
    <row r="107" spans="1:9" ht="14.45" customHeight="1" outlineLevel="1">
      <c r="A107" s="5">
        <v>93</v>
      </c>
      <c r="B107" s="12">
        <v>52475</v>
      </c>
      <c r="C107" s="13"/>
      <c r="D107" s="13">
        <f t="shared" si="9"/>
        <v>3858604.4440873875</v>
      </c>
      <c r="E107" s="13">
        <f t="shared" si="10"/>
        <v>-25374138.199999999</v>
      </c>
      <c r="F107" s="14">
        <f t="shared" si="11"/>
        <v>2035035802.2000568</v>
      </c>
      <c r="G107" s="14">
        <f t="shared" si="7"/>
        <v>-507741432.64891416</v>
      </c>
      <c r="H107" s="15">
        <f t="shared" si="8"/>
        <v>1527294369.5511427</v>
      </c>
    </row>
    <row r="108" spans="1:9" ht="14.45" customHeight="1" outlineLevel="1">
      <c r="A108" s="5">
        <v>94</v>
      </c>
      <c r="B108" s="12">
        <v>52505</v>
      </c>
      <c r="C108" s="13"/>
      <c r="D108" s="13">
        <f t="shared" si="9"/>
        <v>3818235.9238778567</v>
      </c>
      <c r="E108" s="13">
        <f t="shared" si="10"/>
        <v>-25374138.199999999</v>
      </c>
      <c r="F108" s="14">
        <f t="shared" si="11"/>
        <v>2013479899.9239347</v>
      </c>
      <c r="G108" s="14">
        <f t="shared" si="7"/>
        <v>-502363235.03102171</v>
      </c>
      <c r="H108" s="15">
        <f t="shared" si="8"/>
        <v>1511116664.8929129</v>
      </c>
    </row>
    <row r="109" spans="1:9" ht="14.45" customHeight="1" outlineLevel="1">
      <c r="A109" s="5">
        <v>95</v>
      </c>
      <c r="B109" s="12">
        <v>52536</v>
      </c>
      <c r="C109" s="13"/>
      <c r="D109" s="13">
        <f t="shared" si="9"/>
        <v>3777791.6622322821</v>
      </c>
      <c r="E109" s="13">
        <f t="shared" si="10"/>
        <v>-25374138.199999999</v>
      </c>
      <c r="F109" s="14">
        <f t="shared" si="11"/>
        <v>1991883553.386167</v>
      </c>
      <c r="G109" s="14">
        <f t="shared" si="7"/>
        <v>-496974946.56984866</v>
      </c>
      <c r="H109" s="15">
        <f t="shared" si="8"/>
        <v>1494908606.8163185</v>
      </c>
    </row>
    <row r="110" spans="1:9" ht="14.45" customHeight="1" outlineLevel="1">
      <c r="A110" s="5">
        <v>96</v>
      </c>
      <c r="B110" s="12">
        <v>52566</v>
      </c>
      <c r="C110" s="13"/>
      <c r="D110" s="13">
        <f t="shared" si="9"/>
        <v>3737271.5170407966</v>
      </c>
      <c r="E110" s="13">
        <f t="shared" si="10"/>
        <v>-25374138.199999999</v>
      </c>
      <c r="F110" s="14">
        <f t="shared" si="11"/>
        <v>1970246686.7032077</v>
      </c>
      <c r="G110" s="14">
        <f t="shared" ref="G110:G141" si="12">-F110*$D$5</f>
        <v>-491576548.33245033</v>
      </c>
      <c r="H110" s="15">
        <f t="shared" ref="H110:H141" si="13">F110+G110</f>
        <v>1478670138.3707573</v>
      </c>
      <c r="I110" s="17"/>
    </row>
    <row r="111" spans="1:9" ht="14.45" customHeight="1" outlineLevel="1">
      <c r="A111" s="5">
        <v>97</v>
      </c>
      <c r="B111" s="12">
        <v>52597</v>
      </c>
      <c r="C111" s="13"/>
      <c r="D111" s="13">
        <f t="shared" si="9"/>
        <v>3696675.3459268934</v>
      </c>
      <c r="E111" s="13">
        <f t="shared" si="10"/>
        <v>-25374138.199999999</v>
      </c>
      <c r="F111" s="14">
        <f t="shared" si="11"/>
        <v>1948569223.8491347</v>
      </c>
      <c r="G111" s="14">
        <f t="shared" si="12"/>
        <v>-486168021.35035908</v>
      </c>
      <c r="H111" s="15">
        <f t="shared" si="13"/>
        <v>1462401202.4987755</v>
      </c>
    </row>
    <row r="112" spans="1:9" ht="14.45" customHeight="1" outlineLevel="1">
      <c r="A112" s="5">
        <v>98</v>
      </c>
      <c r="B112" s="12">
        <v>52628</v>
      </c>
      <c r="C112" s="13"/>
      <c r="D112" s="13">
        <f t="shared" si="9"/>
        <v>3656003.0062469388</v>
      </c>
      <c r="E112" s="13">
        <f t="shared" si="10"/>
        <v>-25374138.199999999</v>
      </c>
      <c r="F112" s="14">
        <f t="shared" si="11"/>
        <v>1926851088.6553817</v>
      </c>
      <c r="G112" s="14">
        <f t="shared" si="12"/>
        <v>-480749346.61951774</v>
      </c>
      <c r="H112" s="15">
        <f t="shared" si="13"/>
        <v>1446101742.0358639</v>
      </c>
    </row>
    <row r="113" spans="1:9" ht="14.45" customHeight="1" outlineLevel="1">
      <c r="A113" s="5">
        <v>99</v>
      </c>
      <c r="B113" s="12">
        <v>52657</v>
      </c>
      <c r="C113" s="13"/>
      <c r="D113" s="13">
        <f t="shared" si="9"/>
        <v>3615254.3550896598</v>
      </c>
      <c r="E113" s="13">
        <f t="shared" si="10"/>
        <v>-25374138.199999999</v>
      </c>
      <c r="F113" s="14">
        <f t="shared" si="11"/>
        <v>1905092204.8104713</v>
      </c>
      <c r="G113" s="14">
        <f t="shared" si="12"/>
        <v>-475320505.10021257</v>
      </c>
      <c r="H113" s="15">
        <f t="shared" si="13"/>
        <v>1429771699.7102587</v>
      </c>
    </row>
    <row r="114" spans="1:9" ht="14.45" customHeight="1" outlineLevel="1">
      <c r="A114" s="5">
        <v>100</v>
      </c>
      <c r="B114" s="12">
        <v>52688</v>
      </c>
      <c r="C114" s="13"/>
      <c r="D114" s="13">
        <f t="shared" si="9"/>
        <v>3574429.2492756471</v>
      </c>
      <c r="E114" s="13">
        <f t="shared" si="10"/>
        <v>-25374138.199999999</v>
      </c>
      <c r="F114" s="14">
        <f t="shared" si="11"/>
        <v>1883292495.8597469</v>
      </c>
      <c r="G114" s="14">
        <f t="shared" si="12"/>
        <v>-469881477.71700686</v>
      </c>
      <c r="H114" s="15">
        <f t="shared" si="13"/>
        <v>1413411018.14274</v>
      </c>
    </row>
    <row r="115" spans="1:9" ht="14.45" customHeight="1" outlineLevel="1">
      <c r="A115" s="5">
        <v>101</v>
      </c>
      <c r="B115" s="12">
        <v>52718</v>
      </c>
      <c r="C115" s="13"/>
      <c r="D115" s="13">
        <f t="shared" si="9"/>
        <v>3533527.5453568501</v>
      </c>
      <c r="E115" s="13">
        <f t="shared" si="10"/>
        <v>-25374138.199999999</v>
      </c>
      <c r="F115" s="14">
        <f t="shared" si="11"/>
        <v>1861451885.2051036</v>
      </c>
      <c r="G115" s="14">
        <f t="shared" si="12"/>
        <v>-464432245.35867333</v>
      </c>
      <c r="H115" s="15">
        <f t="shared" si="13"/>
        <v>1397019639.8464303</v>
      </c>
    </row>
    <row r="116" spans="1:9" ht="14.45" customHeight="1" outlineLevel="1">
      <c r="A116" s="5">
        <v>102</v>
      </c>
      <c r="B116" s="12">
        <v>52749</v>
      </c>
      <c r="C116" s="13"/>
      <c r="D116" s="13">
        <f t="shared" si="9"/>
        <v>3492549.0996160759</v>
      </c>
      <c r="E116" s="13">
        <f t="shared" si="10"/>
        <v>-25374138.199999999</v>
      </c>
      <c r="F116" s="14">
        <f t="shared" si="11"/>
        <v>1839570296.1047196</v>
      </c>
      <c r="G116" s="14">
        <f t="shared" si="12"/>
        <v>-458972788.87812757</v>
      </c>
      <c r="H116" s="15">
        <f t="shared" si="13"/>
        <v>1380597507.2265921</v>
      </c>
    </row>
    <row r="117" spans="1:9" ht="14.45" customHeight="1" outlineLevel="1">
      <c r="A117" s="5">
        <v>103</v>
      </c>
      <c r="B117" s="12">
        <v>52779</v>
      </c>
      <c r="C117" s="13"/>
      <c r="D117" s="13">
        <f t="shared" si="9"/>
        <v>3451493.7680664803</v>
      </c>
      <c r="E117" s="13">
        <f t="shared" si="10"/>
        <v>-25374138.199999999</v>
      </c>
      <c r="F117" s="14">
        <f t="shared" si="11"/>
        <v>1817647651.672786</v>
      </c>
      <c r="G117" s="14">
        <f t="shared" si="12"/>
        <v>-453503089.09236008</v>
      </c>
      <c r="H117" s="15">
        <f t="shared" si="13"/>
        <v>1364144562.580426</v>
      </c>
    </row>
    <row r="118" spans="1:9" ht="14.45" customHeight="1" outlineLevel="1">
      <c r="A118" s="5">
        <v>104</v>
      </c>
      <c r="B118" s="12">
        <v>52810</v>
      </c>
      <c r="C118" s="13"/>
      <c r="D118" s="13">
        <f t="shared" si="9"/>
        <v>3410361.4064510651</v>
      </c>
      <c r="E118" s="13">
        <f t="shared" si="10"/>
        <v>-25374138.199999999</v>
      </c>
      <c r="F118" s="14">
        <f t="shared" si="11"/>
        <v>1795683874.8792369</v>
      </c>
      <c r="G118" s="14">
        <f t="shared" si="12"/>
        <v>-448023126.78236961</v>
      </c>
      <c r="H118" s="15">
        <f t="shared" si="13"/>
        <v>1347660748.0968673</v>
      </c>
    </row>
    <row r="119" spans="1:9" ht="14.45" customHeight="1" outlineLevel="1">
      <c r="A119" s="5">
        <v>105</v>
      </c>
      <c r="B119" s="12">
        <v>52841</v>
      </c>
      <c r="C119" s="13"/>
      <c r="D119" s="13">
        <f t="shared" si="9"/>
        <v>3369151.8702421682</v>
      </c>
      <c r="E119" s="13">
        <f t="shared" si="10"/>
        <v>-25374138.199999999</v>
      </c>
      <c r="F119" s="14">
        <f t="shared" si="11"/>
        <v>1773678888.549479</v>
      </c>
      <c r="G119" s="14">
        <f t="shared" si="12"/>
        <v>-442532882.69309503</v>
      </c>
      <c r="H119" s="15">
        <f t="shared" si="13"/>
        <v>1331146005.856384</v>
      </c>
    </row>
    <row r="120" spans="1:9" ht="14.45" customHeight="1" outlineLevel="1">
      <c r="A120" s="5">
        <v>106</v>
      </c>
      <c r="B120" s="12">
        <v>52871</v>
      </c>
      <c r="C120" s="13"/>
      <c r="D120" s="13">
        <f t="shared" si="9"/>
        <v>3327865.0146409604</v>
      </c>
      <c r="E120" s="13">
        <f t="shared" si="10"/>
        <v>-25374138.199999999</v>
      </c>
      <c r="F120" s="14">
        <f t="shared" si="11"/>
        <v>1751632615.36412</v>
      </c>
      <c r="G120" s="14">
        <f t="shared" si="12"/>
        <v>-437032337.53334796</v>
      </c>
      <c r="H120" s="15">
        <f t="shared" si="13"/>
        <v>1314600277.8307719</v>
      </c>
    </row>
    <row r="121" spans="1:9" ht="14.45" customHeight="1" outlineLevel="1">
      <c r="A121" s="5">
        <v>107</v>
      </c>
      <c r="B121" s="12">
        <v>52902</v>
      </c>
      <c r="C121" s="13"/>
      <c r="D121" s="13">
        <f t="shared" si="9"/>
        <v>3286500.6945769298</v>
      </c>
      <c r="E121" s="13">
        <f t="shared" si="10"/>
        <v>-25374138.199999999</v>
      </c>
      <c r="F121" s="14">
        <f t="shared" si="11"/>
        <v>1729544977.8586969</v>
      </c>
      <c r="G121" s="14">
        <f t="shared" si="12"/>
        <v>-431521471.9757449</v>
      </c>
      <c r="H121" s="15">
        <f t="shared" si="13"/>
        <v>1298023505.882952</v>
      </c>
    </row>
    <row r="122" spans="1:9" ht="14.45" customHeight="1" outlineLevel="1">
      <c r="A122" s="5">
        <v>108</v>
      </c>
      <c r="B122" s="12">
        <v>52932</v>
      </c>
      <c r="C122" s="13"/>
      <c r="D122" s="13">
        <f t="shared" si="9"/>
        <v>3245058.76470738</v>
      </c>
      <c r="E122" s="13">
        <f t="shared" si="10"/>
        <v>-25374138.199999999</v>
      </c>
      <c r="F122" s="14">
        <f t="shared" si="11"/>
        <v>1707415898.4234042</v>
      </c>
      <c r="G122" s="14">
        <f t="shared" si="12"/>
        <v>-426000266.65663934</v>
      </c>
      <c r="H122" s="15">
        <f t="shared" si="13"/>
        <v>1281415631.7667649</v>
      </c>
      <c r="I122" s="17"/>
    </row>
    <row r="123" spans="1:9" ht="14.45" customHeight="1" outlineLevel="1">
      <c r="A123" s="5">
        <v>109</v>
      </c>
      <c r="B123" s="12">
        <v>52963</v>
      </c>
      <c r="C123" s="13"/>
      <c r="D123" s="13">
        <f t="shared" si="9"/>
        <v>3203539.079416912</v>
      </c>
      <c r="E123" s="13">
        <f t="shared" si="10"/>
        <v>-25374138.199999999</v>
      </c>
      <c r="F123" s="14">
        <f t="shared" si="11"/>
        <v>1685245299.3028212</v>
      </c>
      <c r="G123" s="14">
        <f t="shared" si="12"/>
        <v>-420468702.17605388</v>
      </c>
      <c r="H123" s="15">
        <f t="shared" si="13"/>
        <v>1264776597.1267672</v>
      </c>
    </row>
    <row r="124" spans="1:9" ht="14.45" customHeight="1" outlineLevel="1">
      <c r="A124" s="5">
        <v>110</v>
      </c>
      <c r="B124" s="12">
        <v>52994</v>
      </c>
      <c r="C124" s="13"/>
      <c r="D124" s="13">
        <f t="shared" si="9"/>
        <v>3161941.4928169181</v>
      </c>
      <c r="E124" s="13">
        <f t="shared" si="10"/>
        <v>-25374138.199999999</v>
      </c>
      <c r="F124" s="14">
        <f t="shared" si="11"/>
        <v>1663033102.595638</v>
      </c>
      <c r="G124" s="14">
        <f t="shared" si="12"/>
        <v>-414926759.09761167</v>
      </c>
      <c r="H124" s="15">
        <f t="shared" si="13"/>
        <v>1248106343.4980264</v>
      </c>
    </row>
    <row r="125" spans="1:9" ht="14.45" customHeight="1" outlineLevel="1">
      <c r="A125" s="5">
        <v>111</v>
      </c>
      <c r="B125" s="12">
        <v>53022</v>
      </c>
      <c r="C125" s="13"/>
      <c r="D125" s="13">
        <f t="shared" si="9"/>
        <v>3120265.858745066</v>
      </c>
      <c r="E125" s="13">
        <f t="shared" si="10"/>
        <v>-25374138.199999999</v>
      </c>
      <c r="F125" s="14">
        <f t="shared" si="11"/>
        <v>1640779230.2543831</v>
      </c>
      <c r="G125" s="14">
        <f t="shared" si="12"/>
        <v>-409374417.94846857</v>
      </c>
      <c r="H125" s="15">
        <f t="shared" si="13"/>
        <v>1231404812.3059144</v>
      </c>
    </row>
    <row r="126" spans="1:9" ht="14.45" customHeight="1" outlineLevel="1">
      <c r="A126" s="5">
        <v>112</v>
      </c>
      <c r="B126" s="12">
        <v>53053</v>
      </c>
      <c r="C126" s="13"/>
      <c r="D126" s="13">
        <f t="shared" si="9"/>
        <v>3078512.0307647861</v>
      </c>
      <c r="E126" s="13">
        <f t="shared" si="10"/>
        <v>-25374138.199999999</v>
      </c>
      <c r="F126" s="14">
        <f t="shared" si="11"/>
        <v>1618483604.0851479</v>
      </c>
      <c r="G126" s="14">
        <f t="shared" si="12"/>
        <v>-403811659.21924436</v>
      </c>
      <c r="H126" s="15">
        <f t="shared" si="13"/>
        <v>1214671944.8659034</v>
      </c>
    </row>
    <row r="127" spans="1:9" ht="14.45" customHeight="1" outlineLevel="1">
      <c r="A127" s="5">
        <v>113</v>
      </c>
      <c r="B127" s="12">
        <v>53083</v>
      </c>
      <c r="C127" s="13"/>
      <c r="D127" s="13">
        <f t="shared" si="9"/>
        <v>3036679.8621647586</v>
      </c>
      <c r="E127" s="13">
        <f t="shared" si="10"/>
        <v>-25374138.199999999</v>
      </c>
      <c r="F127" s="14">
        <f t="shared" si="11"/>
        <v>1596146145.7473125</v>
      </c>
      <c r="G127" s="14">
        <f t="shared" si="12"/>
        <v>-398238463.36395448</v>
      </c>
      <c r="H127" s="15">
        <f t="shared" si="13"/>
        <v>1197907682.383358</v>
      </c>
    </row>
    <row r="128" spans="1:9" ht="14.45" customHeight="1" outlineLevel="1">
      <c r="A128" s="5">
        <v>114</v>
      </c>
      <c r="B128" s="12">
        <v>53114</v>
      </c>
      <c r="C128" s="13"/>
      <c r="D128" s="13">
        <f t="shared" si="9"/>
        <v>2994769.2059583953</v>
      </c>
      <c r="E128" s="13">
        <f t="shared" si="10"/>
        <v>-25374138.199999999</v>
      </c>
      <c r="F128" s="14">
        <f t="shared" si="11"/>
        <v>1573766776.7532709</v>
      </c>
      <c r="G128" s="14">
        <f t="shared" si="12"/>
        <v>-392654810.79994106</v>
      </c>
      <c r="H128" s="15">
        <f t="shared" si="13"/>
        <v>1181111965.9533298</v>
      </c>
    </row>
    <row r="129" spans="1:9" ht="14.45" customHeight="1" outlineLevel="1">
      <c r="A129" s="5">
        <v>115</v>
      </c>
      <c r="B129" s="12">
        <v>53144</v>
      </c>
      <c r="C129" s="13"/>
      <c r="D129" s="13">
        <f t="shared" si="9"/>
        <v>2952779.9148833244</v>
      </c>
      <c r="E129" s="13">
        <f t="shared" si="10"/>
        <v>-25374138.199999999</v>
      </c>
      <c r="F129" s="14">
        <f t="shared" si="11"/>
        <v>1551345418.4681542</v>
      </c>
      <c r="G129" s="14">
        <f t="shared" si="12"/>
        <v>-387060681.90780449</v>
      </c>
      <c r="H129" s="15">
        <f t="shared" si="13"/>
        <v>1164284736.5603497</v>
      </c>
    </row>
    <row r="130" spans="1:9" ht="14.45" customHeight="1" outlineLevel="1">
      <c r="A130" s="5">
        <v>116</v>
      </c>
      <c r="B130" s="12">
        <v>53175</v>
      </c>
      <c r="C130" s="13"/>
      <c r="D130" s="13">
        <f t="shared" si="9"/>
        <v>2910711.8414008743</v>
      </c>
      <c r="E130" s="13">
        <f t="shared" si="10"/>
        <v>-25374138.199999999</v>
      </c>
      <c r="F130" s="14">
        <f t="shared" si="11"/>
        <v>1528881992.109555</v>
      </c>
      <c r="G130" s="14">
        <f t="shared" si="12"/>
        <v>-381456057.03133398</v>
      </c>
      <c r="H130" s="15">
        <f t="shared" si="13"/>
        <v>1147425935.0782211</v>
      </c>
    </row>
    <row r="131" spans="1:9" ht="14.45" customHeight="1" outlineLevel="1">
      <c r="A131" s="5">
        <v>117</v>
      </c>
      <c r="B131" s="12">
        <v>53206</v>
      </c>
      <c r="C131" s="13"/>
      <c r="D131" s="13">
        <f t="shared" si="9"/>
        <v>2868564.837695553</v>
      </c>
      <c r="E131" s="13">
        <f t="shared" si="10"/>
        <v>-25374138.199999999</v>
      </c>
      <c r="F131" s="14">
        <f t="shared" si="11"/>
        <v>1506376418.7472506</v>
      </c>
      <c r="G131" s="14">
        <f t="shared" si="12"/>
        <v>-375840916.47743899</v>
      </c>
      <c r="H131" s="15">
        <f t="shared" si="13"/>
        <v>1130535502.2698116</v>
      </c>
    </row>
    <row r="132" spans="1:9" ht="14.45" customHeight="1" outlineLevel="1">
      <c r="A132" s="5">
        <v>118</v>
      </c>
      <c r="B132" s="12">
        <v>53236</v>
      </c>
      <c r="C132" s="13"/>
      <c r="D132" s="13">
        <f t="shared" si="9"/>
        <v>2826338.7556745294</v>
      </c>
      <c r="E132" s="13">
        <f t="shared" si="10"/>
        <v>-25374138.199999999</v>
      </c>
      <c r="F132" s="14">
        <f t="shared" si="11"/>
        <v>1483828619.3029251</v>
      </c>
      <c r="G132" s="14">
        <f t="shared" si="12"/>
        <v>-370215240.51607984</v>
      </c>
      <c r="H132" s="15">
        <f t="shared" si="13"/>
        <v>1113613378.7868452</v>
      </c>
    </row>
    <row r="133" spans="1:9" ht="14.45" customHeight="1" outlineLevel="1">
      <c r="A133" s="5">
        <v>119</v>
      </c>
      <c r="B133" s="12">
        <v>53267</v>
      </c>
      <c r="C133" s="13"/>
      <c r="D133" s="13">
        <f t="shared" si="9"/>
        <v>2784033.4469671133</v>
      </c>
      <c r="E133" s="13">
        <f t="shared" si="10"/>
        <v>-25374138.199999999</v>
      </c>
      <c r="F133" s="14">
        <f t="shared" si="11"/>
        <v>1461238514.5498922</v>
      </c>
      <c r="G133" s="14">
        <f t="shared" si="12"/>
        <v>-364579009.38019812</v>
      </c>
      <c r="H133" s="15">
        <f t="shared" si="13"/>
        <v>1096659505.1696939</v>
      </c>
    </row>
    <row r="134" spans="1:9" ht="14.45" customHeight="1" outlineLevel="1">
      <c r="A134" s="5">
        <v>120</v>
      </c>
      <c r="B134" s="12">
        <v>53297</v>
      </c>
      <c r="C134" s="13"/>
      <c r="D134" s="13">
        <f t="shared" si="9"/>
        <v>2741648.7629242348</v>
      </c>
      <c r="E134" s="13">
        <f t="shared" si="10"/>
        <v>-25374138.199999999</v>
      </c>
      <c r="F134" s="14">
        <f t="shared" si="11"/>
        <v>1438606025.1128163</v>
      </c>
      <c r="G134" s="14">
        <f t="shared" si="12"/>
        <v>-358932203.26564765</v>
      </c>
      <c r="H134" s="15">
        <f t="shared" si="13"/>
        <v>1079673821.8471687</v>
      </c>
      <c r="I134" s="17"/>
    </row>
    <row r="135" spans="1:9" ht="14.45" customHeight="1" outlineLevel="1">
      <c r="A135" s="5">
        <v>121</v>
      </c>
      <c r="B135" s="12">
        <v>53328</v>
      </c>
      <c r="C135" s="13"/>
      <c r="D135" s="13">
        <f t="shared" si="9"/>
        <v>2699184.5546179218</v>
      </c>
      <c r="E135" s="13">
        <f t="shared" si="10"/>
        <v>-25374138.199999999</v>
      </c>
      <c r="F135" s="14">
        <f t="shared" si="11"/>
        <v>1415931071.4674342</v>
      </c>
      <c r="G135" s="14">
        <f t="shared" si="12"/>
        <v>-353274802.33112484</v>
      </c>
      <c r="H135" s="15">
        <f t="shared" si="13"/>
        <v>1062656269.1363094</v>
      </c>
    </row>
    <row r="136" spans="1:9" ht="14.45" customHeight="1" outlineLevel="1">
      <c r="A136" s="5">
        <v>122</v>
      </c>
      <c r="B136" s="12">
        <v>53359</v>
      </c>
      <c r="C136" s="13"/>
      <c r="D136" s="13">
        <f t="shared" si="9"/>
        <v>2656640.6728407736</v>
      </c>
      <c r="E136" s="13">
        <f t="shared" si="10"/>
        <v>-25374138.199999999</v>
      </c>
      <c r="F136" s="14">
        <f t="shared" si="11"/>
        <v>1393213573.940275</v>
      </c>
      <c r="G136" s="14">
        <f t="shared" si="12"/>
        <v>-347606786.6980986</v>
      </c>
      <c r="H136" s="15">
        <f t="shared" si="13"/>
        <v>1045606787.2421763</v>
      </c>
    </row>
    <row r="137" spans="1:9" ht="14.45" customHeight="1" outlineLevel="1">
      <c r="A137" s="5">
        <v>123</v>
      </c>
      <c r="B137" s="12">
        <v>53387</v>
      </c>
      <c r="C137" s="13"/>
      <c r="D137" s="13">
        <f t="shared" si="9"/>
        <v>2614016.968105441</v>
      </c>
      <c r="E137" s="13">
        <f t="shared" si="10"/>
        <v>-25374138.199999999</v>
      </c>
      <c r="F137" s="14">
        <f t="shared" si="11"/>
        <v>1370453452.7083805</v>
      </c>
      <c r="G137" s="14">
        <f t="shared" si="12"/>
        <v>-341928136.45074093</v>
      </c>
      <c r="H137" s="15">
        <f t="shared" si="13"/>
        <v>1028525316.2576395</v>
      </c>
    </row>
    <row r="138" spans="1:9" ht="14.45" customHeight="1" outlineLevel="1">
      <c r="A138" s="5">
        <v>124</v>
      </c>
      <c r="B138" s="12">
        <v>53418</v>
      </c>
      <c r="C138" s="13"/>
      <c r="D138" s="13">
        <f t="shared" si="9"/>
        <v>2571313.290644099</v>
      </c>
      <c r="E138" s="13">
        <f t="shared" si="10"/>
        <v>-25374138.199999999</v>
      </c>
      <c r="F138" s="14">
        <f t="shared" si="11"/>
        <v>1347650627.7990246</v>
      </c>
      <c r="G138" s="14">
        <f t="shared" si="12"/>
        <v>-336238831.63585663</v>
      </c>
      <c r="H138" s="15">
        <f t="shared" si="13"/>
        <v>1011411796.163168</v>
      </c>
    </row>
    <row r="139" spans="1:9" ht="14.45" customHeight="1" outlineLevel="1">
      <c r="A139" s="5">
        <v>125</v>
      </c>
      <c r="B139" s="12">
        <v>53448</v>
      </c>
      <c r="C139" s="13"/>
      <c r="D139" s="13">
        <f t="shared" si="9"/>
        <v>2528529.49040792</v>
      </c>
      <c r="E139" s="13">
        <f t="shared" si="10"/>
        <v>-25374138.199999999</v>
      </c>
      <c r="F139" s="14">
        <f t="shared" si="11"/>
        <v>1324805019.0894325</v>
      </c>
      <c r="G139" s="14">
        <f t="shared" si="12"/>
        <v>-330538852.26281339</v>
      </c>
      <c r="H139" s="15">
        <f t="shared" si="13"/>
        <v>994266166.82661915</v>
      </c>
    </row>
    <row r="140" spans="1:9" ht="14.45" customHeight="1" outlineLevel="1">
      <c r="A140" s="5">
        <v>126</v>
      </c>
      <c r="B140" s="12">
        <v>53479</v>
      </c>
      <c r="C140" s="13"/>
      <c r="D140" s="13">
        <f t="shared" si="9"/>
        <v>2485665.417066548</v>
      </c>
      <c r="E140" s="13">
        <f t="shared" si="10"/>
        <v>-25374138.199999999</v>
      </c>
      <c r="F140" s="14">
        <f t="shared" si="11"/>
        <v>1301916546.306499</v>
      </c>
      <c r="G140" s="14">
        <f t="shared" si="12"/>
        <v>-324828178.30347151</v>
      </c>
      <c r="H140" s="15">
        <f t="shared" si="13"/>
        <v>977088368.00302744</v>
      </c>
    </row>
    <row r="141" spans="1:9" ht="14.45" customHeight="1" outlineLevel="1">
      <c r="A141" s="5">
        <v>127</v>
      </c>
      <c r="B141" s="12">
        <v>53509</v>
      </c>
      <c r="C141" s="13"/>
      <c r="D141" s="13">
        <f t="shared" si="9"/>
        <v>2442720.9200075688</v>
      </c>
      <c r="E141" s="13">
        <f t="shared" si="10"/>
        <v>-25374138.199999999</v>
      </c>
      <c r="F141" s="14">
        <f t="shared" si="11"/>
        <v>1278985129.0265064</v>
      </c>
      <c r="G141" s="14">
        <f t="shared" si="12"/>
        <v>-319106789.69211334</v>
      </c>
      <c r="H141" s="15">
        <f t="shared" si="13"/>
        <v>959878339.33439302</v>
      </c>
    </row>
    <row r="142" spans="1:9" ht="14.45" customHeight="1" outlineLevel="1">
      <c r="A142" s="5">
        <v>128</v>
      </c>
      <c r="B142" s="12">
        <v>53540</v>
      </c>
      <c r="C142" s="13"/>
      <c r="D142" s="13">
        <f t="shared" si="9"/>
        <v>2399695.8483359828</v>
      </c>
      <c r="E142" s="13">
        <f t="shared" si="10"/>
        <v>-25374138.199999999</v>
      </c>
      <c r="F142" s="14">
        <f t="shared" si="11"/>
        <v>1256010686.6748424</v>
      </c>
      <c r="G142" s="14">
        <f t="shared" ref="G142:G173" si="14">-F142*$D$5</f>
        <v>-313374666.32537317</v>
      </c>
      <c r="H142" s="15">
        <f t="shared" ref="H142:H173" si="15">F142+G142</f>
        <v>942636020.34946918</v>
      </c>
    </row>
    <row r="143" spans="1:9" ht="14.45" customHeight="1" outlineLevel="1">
      <c r="A143" s="5">
        <v>129</v>
      </c>
      <c r="B143" s="12">
        <v>53571</v>
      </c>
      <c r="C143" s="13"/>
      <c r="D143" s="13">
        <f t="shared" si="9"/>
        <v>2356590.0508736731</v>
      </c>
      <c r="E143" s="13">
        <f t="shared" si="10"/>
        <v>-25374138.199999999</v>
      </c>
      <c r="F143" s="14">
        <f t="shared" si="11"/>
        <v>1232993138.5257161</v>
      </c>
      <c r="G143" s="14">
        <f t="shared" si="14"/>
        <v>-307631788.06216615</v>
      </c>
      <c r="H143" s="15">
        <f t="shared" si="15"/>
        <v>925361350.46354985</v>
      </c>
    </row>
    <row r="144" spans="1:9" ht="14.45" customHeight="1" outlineLevel="1">
      <c r="A144" s="5">
        <v>130</v>
      </c>
      <c r="B144" s="12">
        <v>53601</v>
      </c>
      <c r="C144" s="13"/>
      <c r="D144" s="13">
        <f t="shared" ref="D144:D194" si="16">H143*$D$2</f>
        <v>2313403.3761588745</v>
      </c>
      <c r="E144" s="13">
        <f t="shared" ref="E144:E194" si="17">-$D$3</f>
        <v>-25374138.199999999</v>
      </c>
      <c r="F144" s="14">
        <f t="shared" ref="F144:F194" si="18">F143+C144+D144+E144</f>
        <v>1209932403.701875</v>
      </c>
      <c r="G144" s="14">
        <f t="shared" si="14"/>
        <v>-301878134.72361779</v>
      </c>
      <c r="H144" s="15">
        <f t="shared" si="15"/>
        <v>908054268.97825718</v>
      </c>
    </row>
    <row r="145" spans="1:9" ht="14.45" customHeight="1" outlineLevel="1">
      <c r="A145" s="5">
        <v>131</v>
      </c>
      <c r="B145" s="12">
        <v>53632</v>
      </c>
      <c r="C145" s="13"/>
      <c r="D145" s="13">
        <f t="shared" si="16"/>
        <v>2270135.6724456432</v>
      </c>
      <c r="E145" s="13">
        <f t="shared" si="17"/>
        <v>-25374138.199999999</v>
      </c>
      <c r="F145" s="14">
        <f t="shared" si="18"/>
        <v>1186828401.1743205</v>
      </c>
      <c r="G145" s="14">
        <f t="shared" si="14"/>
        <v>-296113686.09299296</v>
      </c>
      <c r="H145" s="15">
        <f t="shared" si="15"/>
        <v>890714715.08132744</v>
      </c>
    </row>
    <row r="146" spans="1:9" ht="14.45" customHeight="1" outlineLevel="1">
      <c r="A146" s="5">
        <v>132</v>
      </c>
      <c r="B146" s="12">
        <v>53662</v>
      </c>
      <c r="C146" s="13"/>
      <c r="D146" s="13">
        <f t="shared" si="16"/>
        <v>2226786.7877033185</v>
      </c>
      <c r="E146" s="13">
        <f t="shared" si="17"/>
        <v>-25374138.199999999</v>
      </c>
      <c r="F146" s="14">
        <f t="shared" si="18"/>
        <v>1163681049.7620237</v>
      </c>
      <c r="G146" s="14">
        <f t="shared" si="14"/>
        <v>-290338421.91562492</v>
      </c>
      <c r="H146" s="15">
        <f t="shared" si="15"/>
        <v>873342627.84639883</v>
      </c>
      <c r="I146" s="17"/>
    </row>
    <row r="147" spans="1:9" ht="14.45" customHeight="1" outlineLevel="1">
      <c r="A147" s="5">
        <v>133</v>
      </c>
      <c r="B147" s="12">
        <v>53693</v>
      </c>
      <c r="C147" s="13"/>
      <c r="D147" s="13">
        <f t="shared" si="16"/>
        <v>2183356.5696159969</v>
      </c>
      <c r="E147" s="13">
        <f t="shared" si="17"/>
        <v>-25374138.199999999</v>
      </c>
      <c r="F147" s="14">
        <f t="shared" si="18"/>
        <v>1140490268.1316397</v>
      </c>
      <c r="G147" s="14">
        <f t="shared" si="14"/>
        <v>-284552321.89884412</v>
      </c>
      <c r="H147" s="15">
        <f t="shared" si="15"/>
        <v>855937946.2327956</v>
      </c>
    </row>
    <row r="148" spans="1:9" ht="14.45" customHeight="1" outlineLevel="1">
      <c r="A148" s="5">
        <v>134</v>
      </c>
      <c r="B148" s="12">
        <v>53724</v>
      </c>
      <c r="C148" s="13"/>
      <c r="D148" s="13">
        <f t="shared" si="16"/>
        <v>2139844.8655819888</v>
      </c>
      <c r="E148" s="13">
        <f t="shared" si="17"/>
        <v>-25374138.199999999</v>
      </c>
      <c r="F148" s="14">
        <f t="shared" si="18"/>
        <v>1117255974.7972217</v>
      </c>
      <c r="G148" s="14">
        <f t="shared" si="14"/>
        <v>-278755365.71190679</v>
      </c>
      <c r="H148" s="15">
        <f t="shared" si="15"/>
        <v>838500609.08531487</v>
      </c>
    </row>
    <row r="149" spans="1:9" ht="14.45" customHeight="1" outlineLevel="1">
      <c r="A149" s="5">
        <v>135</v>
      </c>
      <c r="B149" s="12">
        <v>53752</v>
      </c>
      <c r="C149" s="13"/>
      <c r="D149" s="13">
        <f t="shared" si="16"/>
        <v>2096251.5227132873</v>
      </c>
      <c r="E149" s="13">
        <f t="shared" si="17"/>
        <v>-25374138.199999999</v>
      </c>
      <c r="F149" s="14">
        <f t="shared" si="18"/>
        <v>1093978088.1199348</v>
      </c>
      <c r="G149" s="14">
        <f t="shared" si="14"/>
        <v>-272947532.98592371</v>
      </c>
      <c r="H149" s="15">
        <f t="shared" si="15"/>
        <v>821030555.13401103</v>
      </c>
    </row>
    <row r="150" spans="1:9" ht="14.45" customHeight="1" outlineLevel="1">
      <c r="A150" s="5">
        <v>136</v>
      </c>
      <c r="B150" s="12">
        <v>53783</v>
      </c>
      <c r="C150" s="13"/>
      <c r="D150" s="13">
        <f t="shared" si="16"/>
        <v>2052576.3878350276</v>
      </c>
      <c r="E150" s="13">
        <f t="shared" si="17"/>
        <v>-25374138.199999999</v>
      </c>
      <c r="F150" s="14">
        <f t="shared" si="18"/>
        <v>1070656526.3077698</v>
      </c>
      <c r="G150" s="14">
        <f t="shared" si="14"/>
        <v>-267128803.31378856</v>
      </c>
      <c r="H150" s="15">
        <f t="shared" si="15"/>
        <v>803527722.99398124</v>
      </c>
    </row>
    <row r="151" spans="1:9" ht="14.45" customHeight="1" outlineLevel="1">
      <c r="A151" s="5">
        <v>137</v>
      </c>
      <c r="B151" s="12">
        <v>53813</v>
      </c>
      <c r="C151" s="13"/>
      <c r="D151" s="13">
        <f t="shared" si="16"/>
        <v>2008819.3074849532</v>
      </c>
      <c r="E151" s="13">
        <f t="shared" si="17"/>
        <v>-25374138.199999999</v>
      </c>
      <c r="F151" s="14">
        <f t="shared" si="18"/>
        <v>1047291207.4152547</v>
      </c>
      <c r="G151" s="14">
        <f t="shared" si="14"/>
        <v>-261299156.25010604</v>
      </c>
      <c r="H151" s="15">
        <f t="shared" si="15"/>
        <v>785992051.16514874</v>
      </c>
    </row>
    <row r="152" spans="1:9" ht="14.45" customHeight="1" outlineLevel="1">
      <c r="A152" s="5">
        <v>138</v>
      </c>
      <c r="B152" s="12">
        <v>53844</v>
      </c>
      <c r="C152" s="13"/>
      <c r="D152" s="13">
        <f t="shared" si="16"/>
        <v>1964980.1279128718</v>
      </c>
      <c r="E152" s="13">
        <f t="shared" si="17"/>
        <v>-25374138.199999999</v>
      </c>
      <c r="F152" s="14">
        <f t="shared" si="18"/>
        <v>1023882049.3431675</v>
      </c>
      <c r="G152" s="14">
        <f t="shared" si="14"/>
        <v>-255458571.3111203</v>
      </c>
      <c r="H152" s="15">
        <f t="shared" si="15"/>
        <v>768423478.03204727</v>
      </c>
    </row>
    <row r="153" spans="1:9" ht="14.45" customHeight="1" outlineLevel="1">
      <c r="A153" s="5">
        <v>139</v>
      </c>
      <c r="B153" s="12">
        <v>53874</v>
      </c>
      <c r="C153" s="13"/>
      <c r="D153" s="13">
        <f t="shared" si="16"/>
        <v>1921058.6950801183</v>
      </c>
      <c r="E153" s="13">
        <f t="shared" si="17"/>
        <v>-25374138.199999999</v>
      </c>
      <c r="F153" s="14">
        <f t="shared" si="18"/>
        <v>1000428969.8382477</v>
      </c>
      <c r="G153" s="14">
        <f t="shared" si="14"/>
        <v>-249607027.97464278</v>
      </c>
      <c r="H153" s="15">
        <f t="shared" si="15"/>
        <v>750821941.8636049</v>
      </c>
    </row>
    <row r="154" spans="1:9" ht="14.45" customHeight="1" outlineLevel="1">
      <c r="A154" s="5">
        <v>140</v>
      </c>
      <c r="B154" s="12">
        <v>53905</v>
      </c>
      <c r="C154" s="13"/>
      <c r="D154" s="13">
        <f t="shared" si="16"/>
        <v>1877054.8546590123</v>
      </c>
      <c r="E154" s="13">
        <f t="shared" si="17"/>
        <v>-25374138.199999999</v>
      </c>
      <c r="F154" s="14">
        <f t="shared" si="18"/>
        <v>976931886.49290657</v>
      </c>
      <c r="G154" s="14">
        <f t="shared" si="14"/>
        <v>-243744505.67998019</v>
      </c>
      <c r="H154" s="15">
        <f t="shared" si="15"/>
        <v>733187380.81292641</v>
      </c>
    </row>
    <row r="155" spans="1:9" ht="14.45" customHeight="1" outlineLevel="1">
      <c r="A155" s="5">
        <v>141</v>
      </c>
      <c r="B155" s="12">
        <v>53936</v>
      </c>
      <c r="C155" s="13"/>
      <c r="D155" s="13">
        <f t="shared" si="16"/>
        <v>1832968.452032316</v>
      </c>
      <c r="E155" s="13">
        <f t="shared" si="17"/>
        <v>-25374138.199999999</v>
      </c>
      <c r="F155" s="14">
        <f t="shared" si="18"/>
        <v>953390716.74493885</v>
      </c>
      <c r="G155" s="14">
        <f t="shared" si="14"/>
        <v>-237870983.82786223</v>
      </c>
      <c r="H155" s="15">
        <f t="shared" si="15"/>
        <v>715519732.91707659</v>
      </c>
    </row>
    <row r="156" spans="1:9" ht="14.45" customHeight="1" outlineLevel="1">
      <c r="A156" s="5">
        <v>142</v>
      </c>
      <c r="B156" s="12">
        <v>53966</v>
      </c>
      <c r="C156" s="13"/>
      <c r="D156" s="13">
        <f t="shared" si="16"/>
        <v>1788799.3322926916</v>
      </c>
      <c r="E156" s="13">
        <f t="shared" si="17"/>
        <v>-25374138.199999999</v>
      </c>
      <c r="F156" s="14">
        <f t="shared" si="18"/>
        <v>929805377.87723148</v>
      </c>
      <c r="G156" s="14">
        <f t="shared" si="14"/>
        <v>-231986441.78036925</v>
      </c>
      <c r="H156" s="15">
        <f t="shared" si="15"/>
        <v>697818936.0968622</v>
      </c>
    </row>
    <row r="157" spans="1:9" ht="14.45" customHeight="1" outlineLevel="1">
      <c r="A157" s="5">
        <v>143</v>
      </c>
      <c r="B157" s="12">
        <v>53997</v>
      </c>
      <c r="C157" s="13"/>
      <c r="D157" s="13">
        <f t="shared" si="16"/>
        <v>1744547.3402421556</v>
      </c>
      <c r="E157" s="13">
        <f t="shared" si="17"/>
        <v>-25374138.199999999</v>
      </c>
      <c r="F157" s="14">
        <f t="shared" si="18"/>
        <v>906175787.01747358</v>
      </c>
      <c r="G157" s="14">
        <f t="shared" si="14"/>
        <v>-226090858.86085966</v>
      </c>
      <c r="H157" s="15">
        <f t="shared" si="15"/>
        <v>680084928.15661395</v>
      </c>
    </row>
    <row r="158" spans="1:9" ht="14.45" customHeight="1" outlineLevel="1">
      <c r="A158" s="5">
        <v>144</v>
      </c>
      <c r="B158" s="12">
        <v>54027</v>
      </c>
      <c r="C158" s="13"/>
      <c r="D158" s="13">
        <f t="shared" si="16"/>
        <v>1700212.3203915348</v>
      </c>
      <c r="E158" s="13">
        <f t="shared" si="17"/>
        <v>-25374138.199999999</v>
      </c>
      <c r="F158" s="14">
        <f t="shared" si="18"/>
        <v>882501861.13786507</v>
      </c>
      <c r="G158" s="14">
        <f t="shared" si="14"/>
        <v>-220184214.35389733</v>
      </c>
      <c r="H158" s="15">
        <f t="shared" si="15"/>
        <v>662317646.78396773</v>
      </c>
      <c r="I158" s="17"/>
    </row>
    <row r="159" spans="1:9" ht="14.45" customHeight="1" outlineLevel="1">
      <c r="A159" s="5">
        <v>145</v>
      </c>
      <c r="B159" s="12">
        <v>54058</v>
      </c>
      <c r="C159" s="13"/>
      <c r="D159" s="13">
        <f t="shared" si="16"/>
        <v>1655794.1169599195</v>
      </c>
      <c r="E159" s="13">
        <f t="shared" si="17"/>
        <v>-25374138.199999999</v>
      </c>
      <c r="F159" s="14">
        <f t="shared" si="18"/>
        <v>858783517.05482495</v>
      </c>
      <c r="G159" s="14">
        <f t="shared" si="14"/>
        <v>-214266487.50517884</v>
      </c>
      <c r="H159" s="15">
        <f t="shared" si="15"/>
        <v>644517029.54964614</v>
      </c>
    </row>
    <row r="160" spans="1:9" ht="14.45" customHeight="1" outlineLevel="1">
      <c r="A160" s="5">
        <v>146</v>
      </c>
      <c r="B160" s="12">
        <v>54089</v>
      </c>
      <c r="C160" s="13"/>
      <c r="D160" s="13">
        <f t="shared" si="16"/>
        <v>1611292.5738741155</v>
      </c>
      <c r="E160" s="13">
        <f t="shared" si="17"/>
        <v>-25374138.199999999</v>
      </c>
      <c r="F160" s="14">
        <f t="shared" si="18"/>
        <v>835020671.42869902</v>
      </c>
      <c r="G160" s="14">
        <f t="shared" si="14"/>
        <v>-208337657.52146041</v>
      </c>
      <c r="H160" s="15">
        <f t="shared" si="15"/>
        <v>626683013.9072386</v>
      </c>
    </row>
    <row r="161" spans="1:9" ht="14.45" customHeight="1" outlineLevel="1">
      <c r="A161" s="5">
        <v>147</v>
      </c>
      <c r="B161" s="12">
        <v>54118</v>
      </c>
      <c r="C161" s="13"/>
      <c r="D161" s="13">
        <f t="shared" si="16"/>
        <v>1566707.5347680966</v>
      </c>
      <c r="E161" s="13">
        <f t="shared" si="17"/>
        <v>-25374138.199999999</v>
      </c>
      <c r="F161" s="14">
        <f t="shared" si="18"/>
        <v>811213240.76346707</v>
      </c>
      <c r="G161" s="14">
        <f t="shared" si="14"/>
        <v>-202397703.57048503</v>
      </c>
      <c r="H161" s="15">
        <f t="shared" si="15"/>
        <v>608815537.19298208</v>
      </c>
    </row>
    <row r="162" spans="1:9" ht="14.45" customHeight="1" outlineLevel="1">
      <c r="A162" s="5">
        <v>148</v>
      </c>
      <c r="B162" s="12">
        <v>54149</v>
      </c>
      <c r="C162" s="13"/>
      <c r="D162" s="13">
        <f t="shared" si="16"/>
        <v>1522038.8429824552</v>
      </c>
      <c r="E162" s="13">
        <f t="shared" si="17"/>
        <v>-25374138.199999999</v>
      </c>
      <c r="F162" s="14">
        <f t="shared" si="18"/>
        <v>787361141.40644944</v>
      </c>
      <c r="G162" s="14">
        <f t="shared" si="14"/>
        <v>-196446604.78090912</v>
      </c>
      <c r="H162" s="15">
        <f t="shared" si="15"/>
        <v>590914536.62554026</v>
      </c>
    </row>
    <row r="163" spans="1:9" ht="14.45" customHeight="1" outlineLevel="1">
      <c r="A163" s="5">
        <v>149</v>
      </c>
      <c r="B163" s="12">
        <v>54179</v>
      </c>
      <c r="C163" s="13"/>
      <c r="D163" s="13">
        <f t="shared" si="16"/>
        <v>1477286.3415638506</v>
      </c>
      <c r="E163" s="13">
        <f t="shared" si="17"/>
        <v>-25374138.199999999</v>
      </c>
      <c r="F163" s="14">
        <f t="shared" si="18"/>
        <v>763464289.54801321</v>
      </c>
      <c r="G163" s="14">
        <f t="shared" si="14"/>
        <v>-190484340.24222928</v>
      </c>
      <c r="H163" s="15">
        <f t="shared" si="15"/>
        <v>572979949.30578399</v>
      </c>
    </row>
    <row r="164" spans="1:9" ht="14.45" customHeight="1" outlineLevel="1">
      <c r="A164" s="5">
        <v>150</v>
      </c>
      <c r="B164" s="12">
        <v>54210</v>
      </c>
      <c r="C164" s="13"/>
      <c r="D164" s="13">
        <f t="shared" si="16"/>
        <v>1432449.8732644599</v>
      </c>
      <c r="E164" s="13">
        <f t="shared" si="17"/>
        <v>-25374138.199999999</v>
      </c>
      <c r="F164" s="14">
        <f t="shared" si="18"/>
        <v>739522601.22127759</v>
      </c>
      <c r="G164" s="14">
        <f t="shared" si="14"/>
        <v>-184510889.00470877</v>
      </c>
      <c r="H164" s="15">
        <f t="shared" si="15"/>
        <v>555011712.21656883</v>
      </c>
    </row>
    <row r="165" spans="1:9" ht="14.45" customHeight="1" outlineLevel="1">
      <c r="A165" s="5">
        <v>151</v>
      </c>
      <c r="B165" s="12">
        <v>54240</v>
      </c>
      <c r="C165" s="13"/>
      <c r="D165" s="13">
        <f t="shared" si="16"/>
        <v>1387529.2805414221</v>
      </c>
      <c r="E165" s="13">
        <f t="shared" si="17"/>
        <v>-25374138.199999999</v>
      </c>
      <c r="F165" s="14">
        <f t="shared" si="18"/>
        <v>715535992.30181897</v>
      </c>
      <c r="G165" s="14">
        <f t="shared" si="14"/>
        <v>-178526230.07930383</v>
      </c>
      <c r="H165" s="15">
        <f t="shared" si="15"/>
        <v>537009762.22251511</v>
      </c>
    </row>
    <row r="166" spans="1:9" ht="14.45" customHeight="1" outlineLevel="1">
      <c r="A166" s="5">
        <v>152</v>
      </c>
      <c r="B166" s="12">
        <v>54271</v>
      </c>
      <c r="C166" s="13"/>
      <c r="D166" s="13">
        <f t="shared" si="16"/>
        <v>1342524.4055562878</v>
      </c>
      <c r="E166" s="13">
        <f t="shared" si="17"/>
        <v>-25374138.199999999</v>
      </c>
      <c r="F166" s="14">
        <f t="shared" si="18"/>
        <v>691504378.50737524</v>
      </c>
      <c r="G166" s="14">
        <f t="shared" si="14"/>
        <v>-172530342.43759012</v>
      </c>
      <c r="H166" s="15">
        <f t="shared" si="15"/>
        <v>518974036.06978512</v>
      </c>
    </row>
    <row r="167" spans="1:9" ht="14.45" customHeight="1" outlineLevel="1">
      <c r="A167" s="5">
        <v>153</v>
      </c>
      <c r="B167" s="12">
        <v>54302</v>
      </c>
      <c r="C167" s="13"/>
      <c r="D167" s="13">
        <f t="shared" si="16"/>
        <v>1297435.0901744629</v>
      </c>
      <c r="E167" s="13">
        <f t="shared" si="17"/>
        <v>-25374138.199999999</v>
      </c>
      <c r="F167" s="14">
        <f t="shared" si="18"/>
        <v>667427675.39754963</v>
      </c>
      <c r="G167" s="14">
        <f t="shared" si="14"/>
        <v>-166523205.01168862</v>
      </c>
      <c r="H167" s="15">
        <f t="shared" si="15"/>
        <v>500904470.38586104</v>
      </c>
    </row>
    <row r="168" spans="1:9" ht="14.45" customHeight="1" outlineLevel="1">
      <c r="A168" s="5">
        <v>154</v>
      </c>
      <c r="B168" s="12">
        <v>54332</v>
      </c>
      <c r="C168" s="13"/>
      <c r="D168" s="13">
        <f t="shared" si="16"/>
        <v>1252261.1759646526</v>
      </c>
      <c r="E168" s="13">
        <f t="shared" si="17"/>
        <v>-25374138.199999999</v>
      </c>
      <c r="F168" s="14">
        <f t="shared" si="18"/>
        <v>643305798.37351418</v>
      </c>
      <c r="G168" s="14">
        <f t="shared" si="14"/>
        <v>-160504796.69419178</v>
      </c>
      <c r="H168" s="15">
        <f t="shared" si="15"/>
        <v>482801001.67932236</v>
      </c>
    </row>
    <row r="169" spans="1:9" ht="14.45" customHeight="1" outlineLevel="1">
      <c r="A169" s="5">
        <v>155</v>
      </c>
      <c r="B169" s="12">
        <v>54363</v>
      </c>
      <c r="C169" s="13"/>
      <c r="D169" s="13">
        <f t="shared" si="16"/>
        <v>1207002.504198306</v>
      </c>
      <c r="E169" s="13">
        <f t="shared" si="17"/>
        <v>-25374138.199999999</v>
      </c>
      <c r="F169" s="14">
        <f t="shared" si="18"/>
        <v>619138662.67771244</v>
      </c>
      <c r="G169" s="14">
        <f t="shared" si="14"/>
        <v>-154475096.33808926</v>
      </c>
      <c r="H169" s="15">
        <f t="shared" si="15"/>
        <v>464663566.33962321</v>
      </c>
    </row>
    <row r="170" spans="1:9" ht="14.45" customHeight="1" outlineLevel="1">
      <c r="A170" s="5">
        <v>156</v>
      </c>
      <c r="B170" s="12">
        <v>54393</v>
      </c>
      <c r="C170" s="13"/>
      <c r="D170" s="13">
        <f t="shared" si="16"/>
        <v>1161658.915849058</v>
      </c>
      <c r="E170" s="13">
        <f t="shared" si="17"/>
        <v>-25374138.199999999</v>
      </c>
      <c r="F170" s="14">
        <f t="shared" si="18"/>
        <v>594926183.39356148</v>
      </c>
      <c r="G170" s="14">
        <f t="shared" si="14"/>
        <v>-148434082.7566936</v>
      </c>
      <c r="H170" s="15">
        <f t="shared" si="15"/>
        <v>446492100.63686788</v>
      </c>
      <c r="I170" s="17"/>
    </row>
    <row r="171" spans="1:9" ht="14.45" customHeight="1" outlineLevel="1">
      <c r="A171" s="5">
        <v>157</v>
      </c>
      <c r="B171" s="12">
        <v>54424</v>
      </c>
      <c r="C171" s="13"/>
      <c r="D171" s="13">
        <f t="shared" si="16"/>
        <v>1116230.2515921697</v>
      </c>
      <c r="E171" s="13">
        <f t="shared" si="17"/>
        <v>-25374138.199999999</v>
      </c>
      <c r="F171" s="14">
        <f t="shared" si="18"/>
        <v>570668275.44515359</v>
      </c>
      <c r="G171" s="14">
        <f t="shared" si="14"/>
        <v>-142381734.72356582</v>
      </c>
      <c r="H171" s="15">
        <f t="shared" si="15"/>
        <v>428286540.72158778</v>
      </c>
    </row>
    <row r="172" spans="1:9" ht="14.45" customHeight="1" outlineLevel="1">
      <c r="A172" s="5">
        <v>158</v>
      </c>
      <c r="B172" s="12">
        <v>54455</v>
      </c>
      <c r="C172" s="13"/>
      <c r="D172" s="13">
        <f t="shared" si="16"/>
        <v>1070716.3518039694</v>
      </c>
      <c r="E172" s="13">
        <f t="shared" si="17"/>
        <v>-25374138.199999999</v>
      </c>
      <c r="F172" s="14">
        <f t="shared" si="18"/>
        <v>546364853.59695756</v>
      </c>
      <c r="G172" s="14">
        <f t="shared" si="14"/>
        <v>-136318030.9724409</v>
      </c>
      <c r="H172" s="15">
        <f t="shared" si="15"/>
        <v>410046822.62451667</v>
      </c>
    </row>
    <row r="173" spans="1:9" ht="14.45" customHeight="1" outlineLevel="1">
      <c r="A173" s="5">
        <v>159</v>
      </c>
      <c r="B173" s="12">
        <v>54483</v>
      </c>
      <c r="C173" s="13"/>
      <c r="D173" s="13">
        <f t="shared" si="16"/>
        <v>1025117.0565612917</v>
      </c>
      <c r="E173" s="13">
        <f t="shared" si="17"/>
        <v>-25374138.199999999</v>
      </c>
      <c r="F173" s="14">
        <f t="shared" si="18"/>
        <v>522015832.45351893</v>
      </c>
      <c r="G173" s="14">
        <f t="shared" si="14"/>
        <v>-130242950.19715297</v>
      </c>
      <c r="H173" s="15">
        <f t="shared" si="15"/>
        <v>391772882.25636595</v>
      </c>
    </row>
    <row r="174" spans="1:9" ht="14.45" customHeight="1" outlineLevel="1">
      <c r="A174" s="5">
        <v>160</v>
      </c>
      <c r="B174" s="12">
        <v>54514</v>
      </c>
      <c r="C174" s="13"/>
      <c r="D174" s="13">
        <f t="shared" si="16"/>
        <v>979432.20564091485</v>
      </c>
      <c r="E174" s="13">
        <f t="shared" si="17"/>
        <v>-25374138.199999999</v>
      </c>
      <c r="F174" s="14">
        <f t="shared" si="18"/>
        <v>497621126.45915985</v>
      </c>
      <c r="G174" s="14">
        <f t="shared" ref="G174:G194" si="19">-F174*$D$5</f>
        <v>-124156471.05156039</v>
      </c>
      <c r="H174" s="15">
        <f t="shared" ref="H174:H194" si="20">F174+G174</f>
        <v>373464655.40759945</v>
      </c>
    </row>
    <row r="175" spans="1:9" ht="14.45" customHeight="1" outlineLevel="1">
      <c r="A175" s="5">
        <v>161</v>
      </c>
      <c r="B175" s="12">
        <v>54544</v>
      </c>
      <c r="C175" s="13"/>
      <c r="D175" s="13">
        <f t="shared" si="16"/>
        <v>933661.63851899863</v>
      </c>
      <c r="E175" s="13">
        <f t="shared" si="17"/>
        <v>-25374138.199999999</v>
      </c>
      <c r="F175" s="14">
        <f t="shared" si="18"/>
        <v>473180649.89767885</v>
      </c>
      <c r="G175" s="14">
        <f t="shared" si="19"/>
        <v>-118058572.14947088</v>
      </c>
      <c r="H175" s="15">
        <f t="shared" si="20"/>
        <v>355122077.74820799</v>
      </c>
    </row>
    <row r="176" spans="1:9" ht="14.45" customHeight="1" outlineLevel="1">
      <c r="A176" s="5">
        <v>162</v>
      </c>
      <c r="B176" s="12">
        <v>54575</v>
      </c>
      <c r="C176" s="13"/>
      <c r="D176" s="13">
        <f t="shared" si="16"/>
        <v>887805.19437051995</v>
      </c>
      <c r="E176" s="13">
        <f t="shared" si="17"/>
        <v>-25374138.199999999</v>
      </c>
      <c r="F176" s="14">
        <f t="shared" si="18"/>
        <v>448694316.89204937</v>
      </c>
      <c r="G176" s="14">
        <f t="shared" si="19"/>
        <v>-111949232.06456631</v>
      </c>
      <c r="H176" s="15">
        <f t="shared" si="20"/>
        <v>336745084.82748306</v>
      </c>
    </row>
    <row r="177" spans="1:9" ht="14.45" customHeight="1" outlineLevel="1">
      <c r="A177" s="5">
        <v>163</v>
      </c>
      <c r="B177" s="12">
        <v>54605</v>
      </c>
      <c r="C177" s="13"/>
      <c r="D177" s="13">
        <f t="shared" si="16"/>
        <v>841862.71206870768</v>
      </c>
      <c r="E177" s="13">
        <f t="shared" si="17"/>
        <v>-25374138.199999999</v>
      </c>
      <c r="F177" s="14">
        <f t="shared" si="18"/>
        <v>424162041.40411812</v>
      </c>
      <c r="G177" s="14">
        <f t="shared" si="19"/>
        <v>-105828429.33032747</v>
      </c>
      <c r="H177" s="15">
        <f t="shared" si="20"/>
        <v>318333612.07379067</v>
      </c>
    </row>
    <row r="178" spans="1:9" ht="14.45" customHeight="1" outlineLevel="1">
      <c r="A178" s="5">
        <v>164</v>
      </c>
      <c r="B178" s="12">
        <v>54636</v>
      </c>
      <c r="C178" s="13"/>
      <c r="D178" s="13">
        <f t="shared" si="16"/>
        <v>795834.03018447664</v>
      </c>
      <c r="E178" s="13">
        <f t="shared" si="17"/>
        <v>-25374138.199999999</v>
      </c>
      <c r="F178" s="14">
        <f t="shared" si="18"/>
        <v>399583737.23430258</v>
      </c>
      <c r="G178" s="14">
        <f t="shared" si="19"/>
        <v>-99696142.439958498</v>
      </c>
      <c r="H178" s="15">
        <f t="shared" si="20"/>
        <v>299887594.79434407</v>
      </c>
    </row>
    <row r="179" spans="1:9" ht="14.45" customHeight="1" outlineLevel="1">
      <c r="A179" s="5">
        <v>165</v>
      </c>
      <c r="B179" s="12">
        <v>54667</v>
      </c>
      <c r="C179" s="13"/>
      <c r="D179" s="13">
        <f t="shared" si="16"/>
        <v>749718.98698586016</v>
      </c>
      <c r="E179" s="13">
        <f t="shared" si="17"/>
        <v>-25374138.199999999</v>
      </c>
      <c r="F179" s="14">
        <f t="shared" si="18"/>
        <v>374959318.02128845</v>
      </c>
      <c r="G179" s="14">
        <f t="shared" si="19"/>
        <v>-93552349.846311465</v>
      </c>
      <c r="H179" s="15">
        <f t="shared" si="20"/>
        <v>281406968.174977</v>
      </c>
    </row>
    <row r="180" spans="1:9" ht="14.45" customHeight="1" outlineLevel="1">
      <c r="A180" s="5">
        <v>166</v>
      </c>
      <c r="B180" s="12">
        <v>54697</v>
      </c>
      <c r="C180" s="13"/>
      <c r="D180" s="13">
        <f t="shared" si="16"/>
        <v>703517.42043744249</v>
      </c>
      <c r="E180" s="13">
        <f t="shared" si="17"/>
        <v>-25374138.199999999</v>
      </c>
      <c r="F180" s="14">
        <f t="shared" si="18"/>
        <v>350288697.24172592</v>
      </c>
      <c r="G180" s="14">
        <f t="shared" si="19"/>
        <v>-87397029.961810619</v>
      </c>
      <c r="H180" s="15">
        <f t="shared" si="20"/>
        <v>262891667.2799153</v>
      </c>
    </row>
    <row r="181" spans="1:9" ht="14.45" customHeight="1" outlineLevel="1">
      <c r="A181" s="5">
        <v>167</v>
      </c>
      <c r="B181" s="12">
        <v>54728</v>
      </c>
      <c r="C181" s="13"/>
      <c r="D181" s="13">
        <f t="shared" si="16"/>
        <v>657229.16819978831</v>
      </c>
      <c r="E181" s="13">
        <f t="shared" si="17"/>
        <v>-25374138.199999999</v>
      </c>
      <c r="F181" s="14">
        <f t="shared" si="18"/>
        <v>325571788.20992571</v>
      </c>
      <c r="G181" s="14">
        <f t="shared" si="19"/>
        <v>-81230161.15837647</v>
      </c>
      <c r="H181" s="15">
        <f t="shared" si="20"/>
        <v>244341627.05154926</v>
      </c>
    </row>
    <row r="182" spans="1:9" ht="14.45" customHeight="1" outlineLevel="1">
      <c r="A182" s="5">
        <v>168</v>
      </c>
      <c r="B182" s="12">
        <v>54758</v>
      </c>
      <c r="C182" s="13"/>
      <c r="D182" s="13">
        <f t="shared" si="16"/>
        <v>610854.06762887316</v>
      </c>
      <c r="E182" s="13">
        <f t="shared" si="17"/>
        <v>-25374138.199999999</v>
      </c>
      <c r="F182" s="14">
        <f t="shared" si="18"/>
        <v>300808504.07755458</v>
      </c>
      <c r="G182" s="14">
        <f t="shared" si="19"/>
        <v>-75051721.767349869</v>
      </c>
      <c r="H182" s="15">
        <f t="shared" si="20"/>
        <v>225756782.31020471</v>
      </c>
      <c r="I182" s="17"/>
    </row>
    <row r="183" spans="1:9" ht="14.45" customHeight="1" outlineLevel="1">
      <c r="A183" s="5">
        <v>169</v>
      </c>
      <c r="B183" s="12">
        <v>54789</v>
      </c>
      <c r="C183" s="13"/>
      <c r="D183" s="13">
        <f t="shared" si="16"/>
        <v>564391.9557755118</v>
      </c>
      <c r="E183" s="13">
        <f t="shared" si="17"/>
        <v>-25374138.199999999</v>
      </c>
      <c r="F183" s="14">
        <f t="shared" si="18"/>
        <v>275998757.83333009</v>
      </c>
      <c r="G183" s="14">
        <f t="shared" si="19"/>
        <v>-68861690.079415858</v>
      </c>
      <c r="H183" s="15">
        <f t="shared" si="20"/>
        <v>207137067.75391424</v>
      </c>
    </row>
    <row r="184" spans="1:9" ht="14.45" customHeight="1" outlineLevel="1">
      <c r="A184" s="5">
        <v>170</v>
      </c>
      <c r="B184" s="12">
        <v>54820</v>
      </c>
      <c r="C184" s="13"/>
      <c r="D184" s="13">
        <f t="shared" si="16"/>
        <v>517842.66938478558</v>
      </c>
      <c r="E184" s="13">
        <f t="shared" si="17"/>
        <v>-25374138.199999999</v>
      </c>
      <c r="F184" s="14">
        <f t="shared" si="18"/>
        <v>251142462.30271488</v>
      </c>
      <c r="G184" s="14">
        <f t="shared" si="19"/>
        <v>-62660044.344527364</v>
      </c>
      <c r="H184" s="15">
        <f t="shared" si="20"/>
        <v>188482417.95818752</v>
      </c>
    </row>
    <row r="185" spans="1:9" ht="14.45" customHeight="1" outlineLevel="1">
      <c r="A185" s="5">
        <v>171</v>
      </c>
      <c r="B185" s="12">
        <v>54848</v>
      </c>
      <c r="C185" s="13"/>
      <c r="D185" s="13">
        <f t="shared" si="16"/>
        <v>471206.0448954688</v>
      </c>
      <c r="E185" s="13">
        <f t="shared" si="17"/>
        <v>-25374138.199999999</v>
      </c>
      <c r="F185" s="14">
        <f t="shared" si="18"/>
        <v>226239530.14761037</v>
      </c>
      <c r="G185" s="14">
        <f t="shared" si="19"/>
        <v>-56446762.771828786</v>
      </c>
      <c r="H185" s="15">
        <f t="shared" si="20"/>
        <v>169792767.3757816</v>
      </c>
    </row>
    <row r="186" spans="1:9" ht="14.45" customHeight="1" outlineLevel="1">
      <c r="A186" s="5">
        <v>172</v>
      </c>
      <c r="B186" s="12">
        <v>54879</v>
      </c>
      <c r="C186" s="13"/>
      <c r="D186" s="13">
        <f t="shared" si="16"/>
        <v>424481.91843945399</v>
      </c>
      <c r="E186" s="13">
        <f t="shared" si="17"/>
        <v>-25374138.199999999</v>
      </c>
      <c r="F186" s="14">
        <f t="shared" si="18"/>
        <v>201289873.86604983</v>
      </c>
      <c r="G186" s="14">
        <f t="shared" si="19"/>
        <v>-50221823.529579431</v>
      </c>
      <c r="H186" s="15">
        <f t="shared" si="20"/>
        <v>151068050.3364704</v>
      </c>
    </row>
    <row r="187" spans="1:9" ht="14.45" customHeight="1" outlineLevel="1">
      <c r="A187" s="5">
        <v>173</v>
      </c>
      <c r="B187" s="12">
        <v>54909</v>
      </c>
      <c r="C187" s="13"/>
      <c r="D187" s="13">
        <f t="shared" si="16"/>
        <v>377670.12584117602</v>
      </c>
      <c r="E187" s="13">
        <f t="shared" si="17"/>
        <v>-25374138.199999999</v>
      </c>
      <c r="F187" s="14">
        <f t="shared" si="18"/>
        <v>176293405.79189101</v>
      </c>
      <c r="G187" s="14">
        <f t="shared" si="19"/>
        <v>-43985204.745076805</v>
      </c>
      <c r="H187" s="15">
        <f t="shared" si="20"/>
        <v>132308201.0468142</v>
      </c>
    </row>
    <row r="188" spans="1:9" ht="14.45" customHeight="1" outlineLevel="1">
      <c r="A188" s="5">
        <v>174</v>
      </c>
      <c r="B188" s="12">
        <v>54940</v>
      </c>
      <c r="C188" s="13"/>
      <c r="D188" s="13">
        <f t="shared" si="16"/>
        <v>330770.50261703553</v>
      </c>
      <c r="E188" s="13">
        <f t="shared" si="17"/>
        <v>-25374138.199999999</v>
      </c>
      <c r="F188" s="14">
        <f t="shared" si="18"/>
        <v>151250038.09450805</v>
      </c>
      <c r="G188" s="14">
        <f t="shared" si="19"/>
        <v>-37736884.50457976</v>
      </c>
      <c r="H188" s="15">
        <f t="shared" si="20"/>
        <v>113513153.5899283</v>
      </c>
    </row>
    <row r="189" spans="1:9" ht="14.45" customHeight="1" outlineLevel="1">
      <c r="A189" s="5">
        <v>175</v>
      </c>
      <c r="B189" s="12">
        <v>54970</v>
      </c>
      <c r="C189" s="13"/>
      <c r="D189" s="13">
        <f t="shared" si="16"/>
        <v>283782.88397482078</v>
      </c>
      <c r="E189" s="13">
        <f t="shared" si="17"/>
        <v>-25374138.199999999</v>
      </c>
      <c r="F189" s="14">
        <f t="shared" si="18"/>
        <v>126159682.77848287</v>
      </c>
      <c r="G189" s="14">
        <f t="shared" si="19"/>
        <v>-31476840.853231475</v>
      </c>
      <c r="H189" s="15">
        <f t="shared" si="20"/>
        <v>94682841.925251395</v>
      </c>
    </row>
    <row r="190" spans="1:9" ht="14.45" customHeight="1" outlineLevel="1">
      <c r="A190" s="5">
        <v>176</v>
      </c>
      <c r="B190" s="12">
        <v>55001</v>
      </c>
      <c r="C190" s="13"/>
      <c r="D190" s="13">
        <f t="shared" si="16"/>
        <v>236707.10481312848</v>
      </c>
      <c r="E190" s="13">
        <f t="shared" si="17"/>
        <v>-25374138.199999999</v>
      </c>
      <c r="F190" s="14">
        <f t="shared" si="18"/>
        <v>101022251.68329599</v>
      </c>
      <c r="G190" s="14">
        <f t="shared" si="19"/>
        <v>-25205051.794982351</v>
      </c>
      <c r="H190" s="15">
        <f t="shared" si="20"/>
        <v>75817199.888313651</v>
      </c>
    </row>
    <row r="191" spans="1:9" ht="14.45" customHeight="1" outlineLevel="1">
      <c r="A191" s="5">
        <v>177</v>
      </c>
      <c r="B191" s="12">
        <v>55032</v>
      </c>
      <c r="C191" s="13"/>
      <c r="D191" s="13">
        <f t="shared" si="16"/>
        <v>189542.99972078414</v>
      </c>
      <c r="E191" s="13">
        <f t="shared" si="17"/>
        <v>-25374138.199999999</v>
      </c>
      <c r="F191" s="14">
        <f t="shared" si="18"/>
        <v>75837656.483016774</v>
      </c>
      <c r="G191" s="14">
        <f t="shared" si="19"/>
        <v>-18921495.292512685</v>
      </c>
      <c r="H191" s="15">
        <f t="shared" si="20"/>
        <v>56916161.190504089</v>
      </c>
    </row>
    <row r="192" spans="1:9" ht="14.45" customHeight="1" outlineLevel="1">
      <c r="A192" s="5">
        <v>178</v>
      </c>
      <c r="B192" s="12">
        <v>55062</v>
      </c>
      <c r="C192" s="13"/>
      <c r="D192" s="13">
        <f t="shared" si="16"/>
        <v>142290.40297626023</v>
      </c>
      <c r="E192" s="13">
        <f t="shared" si="17"/>
        <v>-25374138.199999999</v>
      </c>
      <c r="F192" s="14">
        <f t="shared" si="18"/>
        <v>50605808.685993031</v>
      </c>
      <c r="G192" s="14">
        <f t="shared" si="19"/>
        <v>-12626149.267155262</v>
      </c>
      <c r="H192" s="15">
        <f t="shared" si="20"/>
        <v>37979659.418837771</v>
      </c>
    </row>
    <row r="193" spans="1:9" ht="14.45" customHeight="1" outlineLevel="1">
      <c r="A193" s="5">
        <v>179</v>
      </c>
      <c r="B193" s="12">
        <v>55093</v>
      </c>
      <c r="C193" s="13"/>
      <c r="D193" s="13">
        <f t="shared" si="16"/>
        <v>94949.148547094432</v>
      </c>
      <c r="E193" s="13">
        <f t="shared" si="17"/>
        <v>-25374138.199999999</v>
      </c>
      <c r="F193" s="14">
        <f t="shared" si="18"/>
        <v>25326619.634540129</v>
      </c>
      <c r="G193" s="14">
        <f t="shared" si="19"/>
        <v>-6318991.598817762</v>
      </c>
      <c r="H193" s="15">
        <f t="shared" si="20"/>
        <v>19007628.035722367</v>
      </c>
    </row>
    <row r="194" spans="1:9" ht="14.45" customHeight="1" outlineLevel="1">
      <c r="A194" s="5">
        <v>180</v>
      </c>
      <c r="B194" s="12">
        <v>55123</v>
      </c>
      <c r="C194" s="13"/>
      <c r="D194" s="20">
        <f t="shared" si="16"/>
        <v>47519.070089305918</v>
      </c>
      <c r="E194" s="20">
        <f t="shared" si="17"/>
        <v>-25374138.199999999</v>
      </c>
      <c r="F194" s="21">
        <f t="shared" si="18"/>
        <v>0.50462943688035011</v>
      </c>
      <c r="G194" s="21">
        <f t="shared" si="19"/>
        <v>-0.12590504450164736</v>
      </c>
      <c r="H194" s="20">
        <f t="shared" si="20"/>
        <v>0.37872439237870276</v>
      </c>
      <c r="I194" s="17"/>
    </row>
    <row r="195" spans="1:9">
      <c r="B195" s="23" t="s">
        <v>21</v>
      </c>
      <c r="C195" s="13"/>
      <c r="D195" s="14">
        <f>SUM(D15:D194)</f>
        <v>694344876.50461602</v>
      </c>
      <c r="E195" s="14">
        <f>SUM(E15:E194)</f>
        <v>-4567344875.9999847</v>
      </c>
      <c r="F195" s="14"/>
      <c r="G195" s="14"/>
      <c r="H195" s="14"/>
      <c r="I195" s="22"/>
    </row>
  </sheetData>
  <mergeCells count="1">
    <mergeCell ref="C12:F12"/>
  </mergeCells>
  <pageMargins left="0.2" right="0.2" top="0.5" bottom="0.5" header="0.3" footer="0.3"/>
  <pageSetup scale="80" firstPageNumber="6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Summary Savings Table for Test</vt:lpstr>
      <vt:lpstr>Summary Savings</vt:lpstr>
      <vt:lpstr>Level Rev Req - Grossed Up WACC</vt:lpstr>
      <vt:lpstr>Securitized Rev Req</vt:lpstr>
      <vt:lpstr>'Level Rev Req - Grossed Up WACC'!Print_Area</vt:lpstr>
      <vt:lpstr>'Securitized Rev Req'!Print_Area</vt:lpstr>
      <vt:lpstr>'Summary Savings'!Print_Area</vt:lpstr>
      <vt:lpstr>'Summary Savings Table for Test'!Print_Area</vt:lpstr>
      <vt:lpstr>'Level Rev Req - Grossed Up WACC'!Print_Titles</vt:lpstr>
      <vt:lpstr>'Securitized Rev Req'!Print_Titles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Randy1</dc:creator>
  <cp:lastModifiedBy>Randy1</cp:lastModifiedBy>
  <cp:lastPrinted>2021-02-09T13:44:06Z</cp:lastPrinted>
  <dcterms:created xsi:type="dcterms:W3CDTF">2017-11-14T14:42:27Z</dcterms:created>
  <dcterms:modified xsi:type="dcterms:W3CDTF">2021-03-03T13:28:16Z</dcterms:modified>
</cp:coreProperties>
</file>