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ieber\Documents\Kroger - Kentucky\KU and LG&amp;E 2020\Data Requests to Kroger\"/>
    </mc:Choice>
  </mc:AlternateContent>
  <xr:revisionPtr revIDLastSave="0" documentId="13_ncr:1_{1D180405-6D89-46B5-927C-46ED2F38A29E}" xr6:coauthVersionLast="46" xr6:coauthVersionMax="46" xr10:uidLastSave="{00000000-0000-0000-0000-000000000000}"/>
  <bookViews>
    <workbookView xWindow="-28920" yWindow="-120" windowWidth="29040" windowHeight="15840" xr2:uid="{D1DC3402-0003-4337-BDDD-1CF898C7F4A7}"/>
  </bookViews>
  <sheets>
    <sheet name="TODS Bill Comparison" sheetId="4" r:id="rId1"/>
    <sheet name="TODS Rates Agg Dem Ex." sheetId="3" r:id="rId2"/>
    <sheet name="TODS Unit Costs (As-FIled)" sheetId="2" r:id="rId3"/>
    <sheet name="TODS Rates (As-Filed)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" localSheetId="2">[1]EGSplit!#REF!</definedName>
    <definedName name="\">[1]EGSplit!#REF!</definedName>
    <definedName name="\\" hidden="1">#REF!</definedName>
    <definedName name="\\\" hidden="1">#REF!</definedName>
    <definedName name="\\\\" localSheetId="2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2">[2]dbase!#REF!</definedName>
    <definedName name="\P">[2]dbase!#REF!</definedName>
    <definedName name="\R" localSheetId="2">#REF!</definedName>
    <definedName name="\R">#REF!</definedName>
    <definedName name="\S" localSheetId="2">[2]dbase!#REF!</definedName>
    <definedName name="\S">[2]dbase!#REF!</definedName>
    <definedName name="\T">#REF!</definedName>
    <definedName name="\Y" localSheetId="2">[3]d20!#REF!</definedName>
    <definedName name="\Y">[3]d20!#REF!</definedName>
    <definedName name="__123Graph_A" hidden="1">#REF!</definedName>
    <definedName name="__123Graph_B" hidden="1">#REF!</definedName>
    <definedName name="__123Graph_C" localSheetId="2" hidden="1">#REF!</definedName>
    <definedName name="__123Graph_C" hidden="1">#REF!</definedName>
    <definedName name="__123Graph_D" hidden="1">#REF!</definedName>
    <definedName name="__123Graph_E" localSheetId="2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_KWH_Total">'[4]12MonResults'!$K$4:$K$1467</definedName>
    <definedName name="_12MonResults_Rate">'[4]12MonResults'!$C$4:$C$1467</definedName>
    <definedName name="_1GAS_FINANCING">#REF!</definedName>
    <definedName name="_9NON_UTILITY" localSheetId="2">#REF!</definedName>
    <definedName name="_may1">#REF!</definedName>
    <definedName name="_Order1" hidden="1">0</definedName>
    <definedName name="_Order2" hidden="1">0</definedName>
    <definedName name="_P" localSheetId="2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2">#REF!</definedName>
    <definedName name="Adjust2">#REF!</definedName>
    <definedName name="ADJUSTA">#REF!</definedName>
    <definedName name="ADJUSTAA">#REF!</definedName>
    <definedName name="ADJUSTB" localSheetId="2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2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2">'[5]LGE Sales'!#REF!</definedName>
    <definedName name="Annual_Sales_KU">'[5]LGE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[6]BudgetDatabase!$J$5:$J$443</definedName>
    <definedName name="BudCol02">[6]BudgetDatabase!$K$5:$K$443</definedName>
    <definedName name="BudCol03">[6]BudgetDatabase!$L$5:$L$443</definedName>
    <definedName name="BudCol04">[6]BudgetDatabase!$M$5:$M$443</definedName>
    <definedName name="BudCol05">[6]BudgetDatabase!$N$5:$N$443</definedName>
    <definedName name="BudCol06">[6]BudgetDatabase!$O$5:$O$443</definedName>
    <definedName name="BudCol07">[6]BudgetDatabase!$P$5:$P$443</definedName>
    <definedName name="BudCol08">[6]BudgetDatabase!$Q$5:$Q$443</definedName>
    <definedName name="BudCol09">[6]BudgetDatabase!$R$5:$R$443</definedName>
    <definedName name="BudCol10">[6]BudgetDatabase!$S$5:$S$443</definedName>
    <definedName name="BudCol11">[6]BudgetDatabase!$T$5:$T$443</definedName>
    <definedName name="BudCol12">[6]BudgetDatabase!$U$5:$U$443</definedName>
    <definedName name="BudCol13">[6]BudgetDatabase!$V$5:$V$443</definedName>
    <definedName name="BudCol14">[6]BudgetDatabase!$W$5:$W$443</definedName>
    <definedName name="BudCol15">[6]BudgetDatabase!$X$5:$X$443</definedName>
    <definedName name="BudCol16">[6]BudgetDatabase!$Y$5:$Y$443</definedName>
    <definedName name="BudCol17">[6]BudgetDatabase!$Z$5:$Z$443</definedName>
    <definedName name="BudCol18">[6]BudgetDatabase!$AA$5:$AA$443</definedName>
    <definedName name="BudCol19">[6]BudgetDatabase!$AB$5:$AB$443</definedName>
    <definedName name="BudCol20">[6]BudgetDatabase!$AC$5:$AC$443</definedName>
    <definedName name="BudCol21">[6]BudgetDatabase!$AD$5:$AD$443</definedName>
    <definedName name="BudCol22">[6]BudgetDatabase!$AE$5:$AE$443</definedName>
    <definedName name="BudCol23">[6]BudgetDatabase!$AF$5:$AF$443</definedName>
    <definedName name="BudCol24">[6]BudgetDatabase!$AG$5:$AG$443</definedName>
    <definedName name="BudCol25">[6]BudgetDatabase!$AH$5:$AH$443</definedName>
    <definedName name="BudColTmp">[6]BudgetDatabase!$AJ$5:$AJ$443</definedName>
    <definedName name="C_">#REF!</definedName>
    <definedName name="Choices_Wrapper">[0]!Choices_Wrapper</definedName>
    <definedName name="CM">#REF!</definedName>
    <definedName name="Coal_Annual_KU" localSheetId="2">'[5]LGE Coal'!#REF!</definedName>
    <definedName name="Coal_Annual_KU">'[5]LGE Coal'!#REF!</definedName>
    <definedName name="coal_hide_ku_01" localSheetId="2">'[5]LGE Coal'!#REF!</definedName>
    <definedName name="coal_hide_ku_01">'[5]LGE Coal'!#REF!</definedName>
    <definedName name="coal_hide_lge_01" localSheetId="2">'[5]LGE Coal'!#REF!</definedName>
    <definedName name="coal_hide_lge_01">'[5]LGE Coal'!#REF!</definedName>
    <definedName name="coal_ku_01" localSheetId="2">'[5]LGE Coal'!#REF!</definedName>
    <definedName name="coal_ku_01">'[5]LGE Coal'!#REF!</definedName>
    <definedName name="ColumnAttributes1">#REF!</definedName>
    <definedName name="ColumnHeadings1">#REF!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[6]Input!$K$19</definedName>
    <definedName name="CurReptgYr">[6]Input!$K$21</definedName>
    <definedName name="D">#REF!</definedName>
    <definedName name="data">#REF!</definedName>
    <definedName name="data1" localSheetId="2">'[7]1'!#REF!</definedName>
    <definedName name="data1">'[7]1'!#REF!</definedName>
    <definedName name="DateTimeNow">[6]Input!$AE$12</definedName>
    <definedName name="DEBIT">#REF!</definedName>
    <definedName name="Detail">#REF!</definedName>
    <definedName name="ELEC_NET_OP_INC" localSheetId="2">#REF!</definedName>
    <definedName name="ELEC_NET_OP_INC">#REF!</definedName>
    <definedName name="ELIMS">#REF!</definedName>
    <definedName name="EXHIB1A" localSheetId="2">'[8]#REF'!#REF!</definedName>
    <definedName name="EXHIB1A">'[8]#REF'!#REF!</definedName>
    <definedName name="EXHIB1B">#REF!</definedName>
    <definedName name="EXHIB1C" localSheetId="2">#REF!</definedName>
    <definedName name="EXHIB1C">#REF!</definedName>
    <definedName name="EXHIB2B" localSheetId="2">'[9]Ex 2'!#REF!</definedName>
    <definedName name="EXHIB2B">'[9]Ex 2'!#REF!</definedName>
    <definedName name="EXHIB3">#REF!</definedName>
    <definedName name="EXHIB6" localSheetId="2">'[9]not used Ex 4'!#REF!</definedName>
    <definedName name="EXHIB6">'[9]not used Ex 4'!#REF!</definedName>
    <definedName name="F">#REF!</definedName>
    <definedName name="Fac_2000" localSheetId="2">'[5]LGE Base Fuel &amp; FAC'!#REF!</definedName>
    <definedName name="Fac_2000">'[5]LGE Base Fuel &amp; FAC'!#REF!</definedName>
    <definedName name="fac_annual_ku" localSheetId="2">'[5]LGE Base Fuel &amp; FAC'!#REF!</definedName>
    <definedName name="fac_annual_ku">'[5]LGE Base Fuel &amp; FAC'!#REF!</definedName>
    <definedName name="fac_hide_ku_01" localSheetId="2">'[5]LGE Base Fuel &amp; FAC'!#REF!</definedName>
    <definedName name="fac_hide_ku_01">'[5]LGE Base Fuel &amp; FAC'!#REF!</definedName>
    <definedName name="fac_hide_lge_01" localSheetId="2">'[5]LGE Base Fuel &amp; FAC'!#REF!</definedName>
    <definedName name="fac_hide_lge_01">'[5]LGE Base Fuel &amp; FAC'!#REF!</definedName>
    <definedName name="fac_ku_01" localSheetId="2">'[5]LGE Base Fuel &amp; FAC'!#REF!</definedName>
    <definedName name="fac_ku_01">'[5]LGE Base Fuel &amp; FAC'!#REF!</definedName>
    <definedName name="FOOTER" localSheetId="2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2">#REF!</definedName>
    <definedName name="gas_data">#REF!</definedName>
    <definedName name="Gas_Monthly_NetRevenue">#REF!</definedName>
    <definedName name="GAS_NET_OP_INC" localSheetId="2">#REF!</definedName>
    <definedName name="GAS_NET_OP_INC">#REF!</definedName>
    <definedName name="Gas_Sales_Revenues">#REF!</definedName>
    <definedName name="GenEx_Annual_KU" localSheetId="2">'[5]LGE Cost of Sales'!#REF!</definedName>
    <definedName name="GenEx_Annual_KU">'[5]LGE Cost of Sales'!#REF!</definedName>
    <definedName name="genex_hide_ku_01" localSheetId="2">'[5]LGE Cost of Sales'!#REF!</definedName>
    <definedName name="genex_hide_ku_01">'[5]LGE Cost of Sales'!#REF!</definedName>
    <definedName name="genex_hide_lge_01" localSheetId="2">'[5]LGE Cost of Sales'!#REF!</definedName>
    <definedName name="genex_hide_lge_01">'[5]LGE Cost of Sales'!#REF!</definedName>
    <definedName name="genex_ku_01" localSheetId="2">'[5]LGE Cost of Sales'!#REF!</definedName>
    <definedName name="genex_ku_01">'[5]LGE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[6]Input!$M$30</definedName>
    <definedName name="InputSec02">[6]Input!$M$40:$M$75</definedName>
    <definedName name="InputSec03">[6]Input!$K$87:$Q$89</definedName>
    <definedName name="InputSec04">[6]Input!$O$100:$Q$100</definedName>
    <definedName name="InputSec05A">[6]Input!$O$110:$Q$110</definedName>
    <definedName name="InputSec05B">[6]Input!$O$116:$Q$122</definedName>
    <definedName name="InputSec06">[6]Input!$M$133:$O$142</definedName>
    <definedName name="InputSec07">[6]Input!$O$151:$O$181</definedName>
    <definedName name="InputSec08A">[6]Input!$O$259:$O$283</definedName>
    <definedName name="InputSec08B">[6]Input!$G$296:$Q$296</definedName>
    <definedName name="InputSec08C">[6]Input!$I$306:$K$306</definedName>
    <definedName name="InputSec09A">[6]Input!$K$316:$Q$318</definedName>
    <definedName name="InputSec09B">[6]Input!$K$328:$M$330</definedName>
    <definedName name="InputSec10A">[6]Input!$K$345:$O$349</definedName>
    <definedName name="InputSec10B">[6]Input!$K$355:$O$355</definedName>
    <definedName name="InputSec10C">[6]Input!$K$362:$O$364</definedName>
    <definedName name="InputSec10D">[6]Input!$K$370:$O$370</definedName>
    <definedName name="InputSec11">[6]Input!$M$383:$O$391</definedName>
    <definedName name="InputSec12A">[6]Input!$M$406:$M$418</definedName>
    <definedName name="InputSec12B">[6]Input!$M$424</definedName>
    <definedName name="InputSec13">[6]Input!$M$433:$O$433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UELIMBAL" localSheetId="2">#REF!</definedName>
    <definedName name="KUELIMBAL">#REF!</definedName>
    <definedName name="KUELIMCASH" localSheetId="2">#REF!</definedName>
    <definedName name="KUELIMCASH">#REF!</definedName>
    <definedName name="KUPWRGENIS">#REF!</definedName>
    <definedName name="KWHCol01">[6]KWHDistDatabase!$I$5:$I$425</definedName>
    <definedName name="KWHCol02">[6]KWHDistDatabase!$J$5:$J$425</definedName>
    <definedName name="KWHCol03">[6]KWHDistDatabase!$K$5:$K$425</definedName>
    <definedName name="KWHCol04">[6]KWHDistDatabase!$L$5:$L$425</definedName>
    <definedName name="KWHCol05">[6]KWHDistDatabase!$M$5:$M$425</definedName>
    <definedName name="KWHCol06">[6]KWHDistDatabase!$N$5:$N$425</definedName>
    <definedName name="KWHCol07">[6]KWHDistDatabase!$O$5:$O$425</definedName>
    <definedName name="KWHCol08">[6]KWHDistDatabase!$P$5:$P$425</definedName>
    <definedName name="KWHCol09">[6]KWHDistDatabase!$Q$5:$Q$425</definedName>
    <definedName name="KWHCol10">[6]KWHDistDatabase!$R$5:$R$425</definedName>
    <definedName name="KWHCol11">[6]KWHDistDatabase!$S$5:$S$425</definedName>
    <definedName name="KWHCol12">[6]KWHDistDatabase!$T$5:$T$425</definedName>
    <definedName name="KWHCol13">[6]KWHDistDatabase!$U$5:$U$425</definedName>
    <definedName name="KWHCol14">[6]KWHDistDatabase!$V$5:$V$425</definedName>
    <definedName name="KWHCol15">[6]KWHDistDatabase!$W$5:$W$425</definedName>
    <definedName name="KWHCol16">[6]KWHDistDatabase!$X$5:$X$425</definedName>
    <definedName name="KWHCol17">[6]KWHDistDatabase!$Y$5:$Y$425</definedName>
    <definedName name="KWHCol18">[6]KWHDistDatabase!$Z$5:$Z$425</definedName>
    <definedName name="KWHCol19">[6]KWHDistDatabase!$AA$5:$AA$425</definedName>
    <definedName name="KWHCol20">[6]KWHDistDatabase!$AB$5:$AB$425</definedName>
    <definedName name="KWHCol21">[6]KWHDistDatabase!$AC$5:$AC$425</definedName>
    <definedName name="KWHCol22">[6]KWHDistDatabase!$AD$5:$AD$425</definedName>
    <definedName name="KWHCol23">[6]KWHDistDatabase!$AE$5:$AE$425</definedName>
    <definedName name="KWHCol24">[6]KWHDistDatabase!$AF$5:$AF$425</definedName>
    <definedName name="KWHCol25">[6]KWHDistDatabase!$AG$5:$AG$425</definedName>
    <definedName name="KWHColTmp">[6]KWHDistDatabase!$AI$5:$AI$425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 localSheetId="2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2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2">'[5]LGE Gross Margin-Inc.Stmt'!#REF!</definedName>
    <definedName name="netrev_hide_ku_01">'[5]LGE Gross Margin-Inc.Stmt'!#REF!</definedName>
    <definedName name="netrev_hide_lge_01" localSheetId="2">'[5]LGE Gross Margin-Inc.Stmt'!#REF!</definedName>
    <definedName name="netrev_hide_lge_01">'[5]LGE Gross Margin-Inc.Stmt'!#REF!</definedName>
    <definedName name="netrev_ku_01" localSheetId="2">'[5]LGE Gross Margin-Inc.Stmt'!#REF!</definedName>
    <definedName name="netrev_ku_01">'[5]LGE Gross Margin-Inc.Stmt'!#REF!</definedName>
    <definedName name="NetRevenue_Annual_KU" localSheetId="2">'[5]LGE Gross Margin-Inc.Stmt'!#REF!</definedName>
    <definedName name="NetRevenue_Annual_KU">'[5]LGE Gross Margin-Inc.Stmt'!#REF!</definedName>
    <definedName name="NetRevenues">#REF!</definedName>
    <definedName name="NextReptgMo">[6]Input!$AE$19</definedName>
    <definedName name="NextReptgYr">[6]Input!$AE$21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 localSheetId="2">[3]d20!#REF!</definedName>
    <definedName name="PAGE1B">[3]d20!#REF!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2">'TODS Unit Costs (As-FIled)'!$A$1:$J$63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>#REF!</definedName>
    <definedName name="ReportTitle1">#REF!</definedName>
    <definedName name="require_hide_ku_01" localSheetId="2">'[5]LGE Require &amp; Source'!#REF!</definedName>
    <definedName name="require_hide_ku_01">'[5]LGE Require &amp; Source'!#REF!</definedName>
    <definedName name="require_hide_lge_01" localSheetId="2">'[5]LGE Require &amp; Source'!#REF!</definedName>
    <definedName name="require_hide_lge_01">'[5]LGE Require &amp; Source'!#REF!</definedName>
    <definedName name="require_ku_01" localSheetId="2">'[5]LGE Require &amp; Source'!#REF!</definedName>
    <definedName name="require_ku_01">'[5]LGE Require &amp; Source'!#REF!</definedName>
    <definedName name="Requirements_Annual_KU" localSheetId="2">'[5]LGE Require &amp; Source'!#REF!</definedName>
    <definedName name="Requirements_Annual_KU">'[5]LGE Require &amp; Source'!#REF!</definedName>
    <definedName name="Requirements_Data" localSheetId="2">'[5]LGE Require &amp; Source'!#REF!</definedName>
    <definedName name="Requirements_Data">'[5]LGE Require &amp; Source'!#REF!</definedName>
    <definedName name="Requirements_KU" localSheetId="2">'[5]LGE Require &amp; Source'!#REF!</definedName>
    <definedName name="Requirements_KU">'[5]LGE Require &amp; Source'!#REF!</definedName>
    <definedName name="RevCol01">#REF!</definedName>
    <definedName name="RevCol01A">#REF!</definedName>
    <definedName name="RevCol01B" localSheetId="2">#REF!</definedName>
    <definedName name="RevCol01B">#REF!</definedName>
    <definedName name="RevCol02">#REF!</definedName>
    <definedName name="RevCol02A">#REF!</definedName>
    <definedName name="RevCol02B" localSheetId="2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2">#REF!</definedName>
    <definedName name="RevColTmp">#REF!</definedName>
    <definedName name="RevColTmpA" localSheetId="2">#REF!</definedName>
    <definedName name="RevColTmpA">#REF!</definedName>
    <definedName name="RevColTmpB" localSheetId="2">#REF!</definedName>
    <definedName name="RevColTmpB">#REF!</definedName>
    <definedName name="revenues_hide_ku_01" localSheetId="2">'[5]KU Other Electric Revenues'!#REF!</definedName>
    <definedName name="revenues_hide_ku_01">'[5]KU Other Electric Revenues'!#REF!</definedName>
    <definedName name="revenues_ku_01" localSheetId="2">'[5]KU Other Electric Revenues'!#REF!</definedName>
    <definedName name="revenues_ku_01">'[5]KU Other Electric Revenues'!#REF!</definedName>
    <definedName name="RowDetails1">#REF!</definedName>
    <definedName name="RPTCOL">#REF!</definedName>
    <definedName name="RPTROW">#REF!</definedName>
    <definedName name="Sales" localSheetId="2">'[5]LGE Sales'!#REF!</definedName>
    <definedName name="Sales">'[5]LGE Sales'!#REF!</definedName>
    <definedName name="sales_hide_ku_01" localSheetId="2">'[5]LGE Sales'!#REF!</definedName>
    <definedName name="sales_hide_ku_01">'[5]LGE Sales'!#REF!</definedName>
    <definedName name="sales_ku_01" localSheetId="2">'[5]LGE Sales'!#REF!</definedName>
    <definedName name="sales_ku_01">'[5]LGE Sales'!#REF!</definedName>
    <definedName name="sales_title_ku" localSheetId="2">'[5]LGE Sales'!#REF!</definedName>
    <definedName name="sales_title_ku">'[5]LGE Sales'!#REF!</definedName>
    <definedName name="SCHEDZ">#REF!</definedName>
    <definedName name="shoot" localSheetId="2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2">#REF!</definedName>
    <definedName name="SUPPORT6">#REF!</definedName>
    <definedName name="TAX_RATE" localSheetId="2">'[8]#REF'!#REF!</definedName>
    <definedName name="TAX_RATE">'[8]#REF'!#REF!</definedName>
    <definedName name="TempReptgMo">[6]Input!$AG$19</definedName>
    <definedName name="TempReptgYr">[6]Input!$AG$21</definedName>
    <definedName name="TenyrNIAC">#REF!</definedName>
    <definedName name="TenyrRev">#REF!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 localSheetId="2">#REF!</definedName>
    <definedName name="ttt">#REF!</definedName>
    <definedName name="UpdateDate">[6]Input!$M$12</definedName>
    <definedName name="UpdateTime">[6]Input!$O$12</definedName>
    <definedName name="Variance">#REF!</definedName>
    <definedName name="VIEW1">#REF!</definedName>
    <definedName name="vol_rev_annual_ku" localSheetId="2">'[5]LGE Retail Margin'!#REF!</definedName>
    <definedName name="vol_rev_annual_ku">'[5]LGE Retail Margin'!#REF!</definedName>
    <definedName name="vol_rev_hide_ku_monthly" localSheetId="2">'[5]LGE Retail Margin'!#REF!</definedName>
    <definedName name="vol_rev_hide_ku_monthly">'[5]LGE Retail Margin'!#REF!</definedName>
    <definedName name="vol_rev_hide_lge_01" localSheetId="2">'[5]LGE Retail Margin'!#REF!</definedName>
    <definedName name="vol_rev_hide_lge_01">'[5]LGE Retail Margin'!#REF!</definedName>
    <definedName name="vol_rev_ku_monthly" localSheetId="2">'[5]LGE Retail Margin'!#REF!</definedName>
    <definedName name="vol_rev_ku_monthly">'[5]LGE Retail Margin'!#REF!</definedName>
    <definedName name="volrev_data" localSheetId="2">'[5]LGE Retail Margin'!#REF!</definedName>
    <definedName name="YT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3" l="1"/>
  <c r="J15" i="1"/>
  <c r="J45" i="4" l="1"/>
  <c r="C44" i="4"/>
  <c r="D44" i="4"/>
  <c r="E44" i="4"/>
  <c r="F44" i="4"/>
  <c r="G44" i="4"/>
  <c r="H44" i="4"/>
  <c r="B44" i="4"/>
  <c r="C43" i="4"/>
  <c r="D43" i="4"/>
  <c r="E43" i="4"/>
  <c r="F43" i="4"/>
  <c r="G43" i="4"/>
  <c r="H43" i="4"/>
  <c r="B43" i="4"/>
  <c r="J43" i="4"/>
  <c r="E11" i="4" l="1"/>
  <c r="E14" i="4"/>
  <c r="E8" i="4"/>
  <c r="B11" i="4"/>
  <c r="B14" i="4"/>
  <c r="B8" i="4"/>
  <c r="D57" i="2"/>
  <c r="D58" i="2"/>
  <c r="D59" i="2"/>
  <c r="E24" i="3"/>
  <c r="E23" i="3"/>
  <c r="E21" i="3"/>
  <c r="E20" i="3"/>
  <c r="E18" i="3"/>
  <c r="E17" i="3"/>
  <c r="J34" i="4" l="1"/>
  <c r="C37" i="4"/>
  <c r="D37" i="4"/>
  <c r="F37" i="4"/>
  <c r="E37" i="4"/>
  <c r="J36" i="4"/>
  <c r="J35" i="4"/>
  <c r="H37" i="4"/>
  <c r="J33" i="4"/>
  <c r="J32" i="4"/>
  <c r="J31" i="4"/>
  <c r="J30" i="4"/>
  <c r="G37" i="4"/>
  <c r="B37" i="4"/>
  <c r="D60" i="2"/>
  <c r="D62" i="2"/>
  <c r="D24" i="4" l="1"/>
  <c r="J38" i="4"/>
  <c r="C24" i="4" s="1"/>
  <c r="G23" i="3"/>
  <c r="L20" i="3"/>
  <c r="G20" i="3"/>
  <c r="G17" i="3"/>
  <c r="B9" i="4" s="1"/>
  <c r="D63" i="2"/>
  <c r="L17" i="3"/>
  <c r="L23" i="3"/>
  <c r="H20" i="3" l="1"/>
  <c r="B12" i="4"/>
  <c r="M17" i="3"/>
  <c r="E9" i="4"/>
  <c r="M20" i="3"/>
  <c r="E12" i="4"/>
  <c r="H23" i="3"/>
  <c r="B15" i="4"/>
  <c r="M23" i="3"/>
  <c r="E15" i="4"/>
  <c r="D25" i="4"/>
  <c r="D26" i="4"/>
  <c r="F8" i="4"/>
  <c r="C8" i="4"/>
  <c r="G9" i="4"/>
  <c r="D9" i="4"/>
  <c r="F14" i="4"/>
  <c r="C14" i="4"/>
  <c r="F11" i="4"/>
  <c r="C11" i="4"/>
  <c r="G12" i="4" l="1"/>
  <c r="D12" i="4"/>
  <c r="D15" i="4"/>
  <c r="G15" i="4"/>
  <c r="C17" i="4"/>
  <c r="F17" i="4"/>
  <c r="H17" i="3"/>
  <c r="J43" i="3"/>
  <c r="M43" i="3" s="1"/>
  <c r="H43" i="3"/>
  <c r="M42" i="3"/>
  <c r="M41" i="3"/>
  <c r="M40" i="3"/>
  <c r="M39" i="3"/>
  <c r="J35" i="3"/>
  <c r="M34" i="3"/>
  <c r="M28" i="3"/>
  <c r="H28" i="3"/>
  <c r="J28" i="3" s="1"/>
  <c r="M27" i="3"/>
  <c r="J27" i="3"/>
  <c r="H27" i="3"/>
  <c r="M25" i="3"/>
  <c r="H25" i="3"/>
  <c r="M22" i="3"/>
  <c r="M24" i="3" s="1"/>
  <c r="L24" i="3" s="1"/>
  <c r="E16" i="4" s="1"/>
  <c r="G16" i="4" s="1"/>
  <c r="J22" i="3"/>
  <c r="H22" i="3"/>
  <c r="H24" i="3" s="1"/>
  <c r="G24" i="3" s="1"/>
  <c r="B16" i="4" s="1"/>
  <c r="D16" i="4" s="1"/>
  <c r="M19" i="3"/>
  <c r="M21" i="3" s="1"/>
  <c r="L21" i="3" s="1"/>
  <c r="E13" i="4" s="1"/>
  <c r="G13" i="4" s="1"/>
  <c r="J19" i="3"/>
  <c r="H19" i="3"/>
  <c r="H21" i="3" s="1"/>
  <c r="G21" i="3" s="1"/>
  <c r="B13" i="4" s="1"/>
  <c r="D13" i="4" s="1"/>
  <c r="M16" i="3"/>
  <c r="M18" i="3" s="1"/>
  <c r="L18" i="3" s="1"/>
  <c r="E10" i="4" s="1"/>
  <c r="G10" i="4" s="1"/>
  <c r="J16" i="3"/>
  <c r="H16" i="3"/>
  <c r="M15" i="3"/>
  <c r="J15" i="3"/>
  <c r="H15" i="3"/>
  <c r="M14" i="3"/>
  <c r="J14" i="3"/>
  <c r="H14" i="3"/>
  <c r="M32" i="1"/>
  <c r="M31" i="1"/>
  <c r="J25" i="1"/>
  <c r="M30" i="1"/>
  <c r="M29" i="1"/>
  <c r="M24" i="1"/>
  <c r="H33" i="1"/>
  <c r="H18" i="1"/>
  <c r="J17" i="1"/>
  <c r="H15" i="1"/>
  <c r="J14" i="1"/>
  <c r="H14" i="1"/>
  <c r="M13" i="1"/>
  <c r="J13" i="1"/>
  <c r="H13" i="1"/>
  <c r="M12" i="1"/>
  <c r="H11" i="1"/>
  <c r="J11" i="1"/>
  <c r="M10" i="1"/>
  <c r="J10" i="1"/>
  <c r="H10" i="1"/>
  <c r="M30" i="3" l="1"/>
  <c r="M32" i="3" s="1"/>
  <c r="M37" i="3" s="1"/>
  <c r="M45" i="3" s="1"/>
  <c r="G17" i="4"/>
  <c r="G18" i="4" s="1"/>
  <c r="G19" i="4" s="1"/>
  <c r="H18" i="3"/>
  <c r="G18" i="3" s="1"/>
  <c r="B10" i="4" s="1"/>
  <c r="J30" i="3"/>
  <c r="J32" i="3" s="1"/>
  <c r="J37" i="3" s="1"/>
  <c r="J45" i="3" s="1"/>
  <c r="J18" i="1"/>
  <c r="M17" i="1"/>
  <c r="H12" i="1"/>
  <c r="M14" i="1"/>
  <c r="H17" i="1"/>
  <c r="H20" i="1" s="1"/>
  <c r="H22" i="1" s="1"/>
  <c r="H27" i="1" s="1"/>
  <c r="H35" i="1" s="1"/>
  <c r="J33" i="1"/>
  <c r="M33" i="1" s="1"/>
  <c r="M11" i="1"/>
  <c r="M15" i="1"/>
  <c r="J12" i="1"/>
  <c r="J20" i="1" s="1"/>
  <c r="J22" i="1" s="1"/>
  <c r="J27" i="1" s="1"/>
  <c r="J35" i="1" s="1"/>
  <c r="M18" i="1"/>
  <c r="H30" i="3" l="1"/>
  <c r="H32" i="3" s="1"/>
  <c r="H37" i="3" s="1"/>
  <c r="H45" i="3" s="1"/>
  <c r="D10" i="4"/>
  <c r="D17" i="4" s="1"/>
  <c r="D18" i="4" s="1"/>
  <c r="D19" i="4" s="1"/>
  <c r="M47" i="3"/>
  <c r="M48" i="3" s="1"/>
  <c r="M20" i="1"/>
  <c r="M22" i="1" s="1"/>
  <c r="M27" i="1" s="1"/>
  <c r="M35" i="1" s="1"/>
  <c r="M37" i="1" s="1"/>
  <c r="M38" i="1" s="1"/>
</calcChain>
</file>

<file path=xl/sharedStrings.xml><?xml version="1.0" encoding="utf-8"?>
<sst xmlns="http://schemas.openxmlformats.org/spreadsheetml/2006/main" count="278" uniqueCount="170">
  <si>
    <t>DATA:  ____ BASE PERIOD  __X__  FORECAST PERIOD</t>
  </si>
  <si>
    <t>Schedule M-2.3</t>
  </si>
  <si>
    <t>TYPE OF FILING: __X__ ORIGINAL  _____ UPDATED  _____ REVISED</t>
  </si>
  <si>
    <t>Page 9 of 26</t>
  </si>
  <si>
    <t>WORK PAPER REFERENCE NO(S):</t>
  </si>
  <si>
    <t>Witness:  W. S. SEELYE</t>
  </si>
  <si>
    <t>Current Rates</t>
  </si>
  <si>
    <t>Reflecting Elimination of ECR Projects</t>
  </si>
  <si>
    <t xml:space="preserve">Calculated </t>
  </si>
  <si>
    <t>Customer Days</t>
  </si>
  <si>
    <t>Demand</t>
  </si>
  <si>
    <t>Total</t>
  </si>
  <si>
    <t xml:space="preserve">Unit </t>
  </si>
  <si>
    <t xml:space="preserve">Revenue at </t>
  </si>
  <si>
    <t>Calculated Revenue</t>
  </si>
  <si>
    <t>Proposed</t>
  </si>
  <si>
    <t>kVA</t>
  </si>
  <si>
    <t>kWh</t>
  </si>
  <si>
    <t>Charges</t>
  </si>
  <si>
    <t>After ECR Project Elim</t>
  </si>
  <si>
    <t>Rates</t>
  </si>
  <si>
    <t>Proposed Rates</t>
  </si>
  <si>
    <t>TIME OF DAY SECONDARY SERVICE RATE TODS</t>
  </si>
  <si>
    <t>Basic Service Charge, Daily</t>
  </si>
  <si>
    <t>Energy Charge</t>
  </si>
  <si>
    <t>Demand kVA Base</t>
  </si>
  <si>
    <t>Demand kVA Intermediate</t>
  </si>
  <si>
    <t>Demand kVA Peak</t>
  </si>
  <si>
    <t>Redundant Capacity Rider</t>
  </si>
  <si>
    <t>Solar Energy Credit (Total Base Energy Charge)</t>
  </si>
  <si>
    <t>Solar Energy Credit  (SQF Charge)</t>
  </si>
  <si>
    <t>Total Calculated at Base Rates</t>
  </si>
  <si>
    <t>Correction Factor</t>
  </si>
  <si>
    <t>Total After Application of Correction Factor</t>
  </si>
  <si>
    <t>Adjustment to Reflect Removal of Base ECR Revenues</t>
  </si>
  <si>
    <t>Adjustment to Reflect ECR Project Elimination</t>
  </si>
  <si>
    <t>Total Base Revenues Net of ECR</t>
  </si>
  <si>
    <t>FAC Mechanism Revenue</t>
  </si>
  <si>
    <t>DSM Mechanism Revenue</t>
  </si>
  <si>
    <t>ECR Mechanism Revenue</t>
  </si>
  <si>
    <t>OSS Mechanism Revenue</t>
  </si>
  <si>
    <t>ECR Base Revenue</t>
  </si>
  <si>
    <t>Total Revenues</t>
  </si>
  <si>
    <t>Proposed Change</t>
  </si>
  <si>
    <t>Percentage Change</t>
  </si>
  <si>
    <t>Kentucky Utilities Company</t>
  </si>
  <si>
    <t>Unit Cost of Service Based on the Cost of Service Study</t>
  </si>
  <si>
    <t>For the 12 Months Ended June 30, 2022</t>
  </si>
  <si>
    <t>Rate TODS</t>
  </si>
  <si>
    <t>Production</t>
  </si>
  <si>
    <t>Transmission</t>
  </si>
  <si>
    <t>Distribution</t>
  </si>
  <si>
    <t>Customer Service Expenses</t>
  </si>
  <si>
    <t>Description</t>
  </si>
  <si>
    <t>Reference Total</t>
  </si>
  <si>
    <t>Demand-Related</t>
  </si>
  <si>
    <t>Energy-Related</t>
  </si>
  <si>
    <t>Customer-Related</t>
  </si>
  <si>
    <t>Check</t>
  </si>
  <si>
    <t>(1)</t>
  </si>
  <si>
    <t>Rate Base</t>
  </si>
  <si>
    <t>(2)</t>
  </si>
  <si>
    <t>Rate Base Adjustments</t>
  </si>
  <si>
    <t>(3)</t>
  </si>
  <si>
    <t>Rate Base as Adjusted</t>
  </si>
  <si>
    <t>(4)</t>
  </si>
  <si>
    <t>Rate of Return</t>
  </si>
  <si>
    <t>(5)</t>
  </si>
  <si>
    <t>Return</t>
  </si>
  <si>
    <t>(6)</t>
  </si>
  <si>
    <t>Interest Expenses</t>
  </si>
  <si>
    <t>(7)</t>
  </si>
  <si>
    <t>Net Income</t>
  </si>
  <si>
    <t>(8)</t>
  </si>
  <si>
    <t>Income Taxes</t>
  </si>
  <si>
    <t>(9)</t>
  </si>
  <si>
    <t>Operation and Maintenance Expenses</t>
  </si>
  <si>
    <t>(10)</t>
  </si>
  <si>
    <t>Depreciation Expenses</t>
  </si>
  <si>
    <t>(11)</t>
  </si>
  <si>
    <t>Other Taxes</t>
  </si>
  <si>
    <t>(12)</t>
  </si>
  <si>
    <t>Curtailable Service Credit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</si>
  <si>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</si>
  <si>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</si>
  <si>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</si>
  <si>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</si>
  <si>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</si>
  <si>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</si>
  <si>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 xml:space="preserve"> </t>
  </si>
  <si>
    <t>(16)</t>
  </si>
  <si>
    <t>Expense Adjustments - Distribution</t>
  </si>
  <si>
    <t>(17)</t>
  </si>
  <si>
    <t>Expense Adjustments - Other</t>
  </si>
  <si>
    <t>(18)</t>
  </si>
  <si>
    <t>Revenue Adjustments</t>
  </si>
  <si>
    <t>(19)</t>
  </si>
  <si>
    <t>Expense Adjustments - Total</t>
  </si>
  <si>
    <t>(20)</t>
  </si>
  <si>
    <t>Total Cost of Service</t>
  </si>
  <si>
    <t>(21)</t>
  </si>
  <si>
    <t>Less: Misc Revenue - Prod Demand</t>
  </si>
  <si>
    <t>(22)</t>
  </si>
  <si>
    <t>Less: Misc Revenue - Energy</t>
  </si>
  <si>
    <t>(23)</t>
  </si>
  <si>
    <t>Less: Misc Revenue - Transmission</t>
  </si>
  <si>
    <t>(24)</t>
  </si>
  <si>
    <t>Less: Misc Revenue - Other</t>
  </si>
  <si>
    <t>(25)</t>
  </si>
  <si>
    <t>Less: Misc Revenue - Total</t>
  </si>
  <si>
    <t>(26)</t>
  </si>
  <si>
    <t>Net Cost of Service</t>
  </si>
  <si>
    <t>(27)</t>
  </si>
  <si>
    <t>Billing Units</t>
  </si>
  <si>
    <t>(28)</t>
  </si>
  <si>
    <t>Unit Costs</t>
  </si>
  <si>
    <t>Customer Cost</t>
  </si>
  <si>
    <t>Demand Cost</t>
  </si>
  <si>
    <t>Energy Cost</t>
  </si>
  <si>
    <t>ok</t>
  </si>
  <si>
    <t>TODS Demand Unit Cost Breakout</t>
  </si>
  <si>
    <t>Production Demand-Related Costs</t>
  </si>
  <si>
    <t>Transmission Demand-Related Costs</t>
  </si>
  <si>
    <t>Distribution Demand-Related Costs</t>
  </si>
  <si>
    <t>Ratio of Distribution to Total Demand-Related Costs</t>
  </si>
  <si>
    <t>Total Demand-Related Costs</t>
  </si>
  <si>
    <t>Ratio of Production and Transmission to Total Demand-Related Costs</t>
  </si>
  <si>
    <t>Base delivery charge</t>
  </si>
  <si>
    <t>Intermediate delivery charge</t>
  </si>
  <si>
    <t>Peak delivery charge</t>
  </si>
  <si>
    <t>Avg Monthly Peak Demand</t>
  </si>
  <si>
    <t>Avg Monthly Base Demand</t>
  </si>
  <si>
    <t>Avg Monthly Intermediate Demand</t>
  </si>
  <si>
    <t>Sum of Monthly Billing Demands (kW)</t>
  </si>
  <si>
    <t>Conjunctive Monthly Demand (kW)</t>
  </si>
  <si>
    <t>Demand Revenues
(Aggregate Demand)</t>
  </si>
  <si>
    <t>Total Monthly Demand Revenues</t>
  </si>
  <si>
    <t>Hypothetical Multi-Site Customer Profile</t>
  </si>
  <si>
    <t>Rate</t>
  </si>
  <si>
    <t>Hour 14</t>
  </si>
  <si>
    <t>Hour 15</t>
  </si>
  <si>
    <t>Hour 16</t>
  </si>
  <si>
    <t>Hour 17</t>
  </si>
  <si>
    <t>Hour 18</t>
  </si>
  <si>
    <t>Hour 19</t>
  </si>
  <si>
    <t>Billing Demand</t>
  </si>
  <si>
    <t>Multi-Site Aggregate Demand</t>
  </si>
  <si>
    <t>Monthly Difference</t>
  </si>
  <si>
    <t>Annual Difference</t>
  </si>
  <si>
    <t>Hour 13</t>
  </si>
  <si>
    <t>Maximum Load Demand</t>
  </si>
  <si>
    <t>Hypothetical Multi-Site Customer Peak Demand (kW)</t>
  </si>
  <si>
    <t>Hypothetical Large Customer Peak Demand (kW)</t>
  </si>
  <si>
    <t>Facility 1</t>
  </si>
  <si>
    <t>Facility 2</t>
  </si>
  <si>
    <t>Facility 3</t>
  </si>
  <si>
    <t>Facility 4</t>
  </si>
  <si>
    <t>Facility 5</t>
  </si>
  <si>
    <t>Facility 6</t>
  </si>
  <si>
    <t>Facility 7</t>
  </si>
  <si>
    <t>At KU Current Rates</t>
  </si>
  <si>
    <t>At KU Proposed Rates</t>
  </si>
  <si>
    <t xml:space="preserve">Hypothetical Multi-Site Customer Bill Comparison </t>
  </si>
  <si>
    <t>At KU Current and Proposed TODS Rates</t>
  </si>
  <si>
    <t>Based on KU Proposed Cost of Service Study</t>
  </si>
  <si>
    <t>Demand Revenues
(Maximum Demand)</t>
  </si>
  <si>
    <t>Base production and transmission demand charge</t>
  </si>
  <si>
    <t>Intermediate production and transmission demand charge</t>
  </si>
  <si>
    <t>Peak production and transmission demand charge</t>
  </si>
  <si>
    <t xml:space="preserve">Separate Delivery and Production and Transmission Demand Charges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</si>
</sst>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General_)"/>
    <numFmt numFmtId="166" formatCode="_(* #,##0_);_(* \(#,##0\);_(* &quot;-&quot;??_);_(@_)"/>
    <numFmt numFmtId="167" formatCode="_(* #,##0_);_(* \(#,##0\);_(* &quot;0&quot;_);_(@_)"/>
    <numFmt numFmtId="168" formatCode="_(&quot;$&quot;* #,##0_);_(&quot;$&quot;* \(#,##0\);_(&quot;$&quot;* &quot;0&quot;_);_(@_)"/>
    <numFmt numFmtId="169" formatCode="_(&quot;$&quot;* #,##0.00_);_(&quot;$&quot;* \(#,##0.00\);_(&quot;$&quot;* &quot;0&quot;_);_(@_)"/>
    <numFmt numFmtId="170" formatCode="_(&quot;$&quot;* #,##0.00000_);_(&quot;$&quot;* \(#,##0.00000\);_(&quot;$&quot;* &quot;-&quot;??_);_(@_)"/>
    <numFmt numFmtId="171" formatCode="_(&quot;$&quot;* #,##0.00000_);_(&quot;$&quot;* \(#,##0.00000\);_(&quot;$&quot;* &quot;0&quot;_);_(@_)"/>
    <numFmt numFmtId="172" formatCode="_(* #,##0.0000_);_(* \(#,##0.0000\);_(* &quot;-&quot;_);_(@_)"/>
    <numFmt numFmtId="173" formatCode="_(&quot;$&quot;* #,##0_);_(&quot;$&quot;* \(#,##0\);_(&quot;$&quot;* &quot;-&quot;??_);_(@_)"/>
    <numFmt numFmtId="174" formatCode="_(* #,##0.00000_);_(* \(#,##0.00000\);_(* &quot;-&quot;_);_(@_)"/>
    <numFmt numFmtId="175" formatCode="0.000000"/>
    <numFmt numFmtId="176" formatCode="_(* #,##0.00000_);_(* \(#,##0.00000\);_(* &quot;-&quot;??_);_(@_)"/>
    <numFmt numFmtId="177" formatCode="0.000E+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2"/>
    </font>
    <font>
      <b/>
      <sz val="10"/>
      <color theme="1"/>
      <name val="Calibri"/>
      <family val="2"/>
      <scheme val="minor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doubleAccounting"/>
      <sz val="10"/>
      <color theme="1"/>
      <name val="Calibri"/>
      <family val="2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4"/>
      <name val="Calibri"/>
      <family val="2"/>
      <scheme val="minor"/>
    </font>
    <font>
      <sz val="12"/>
      <color theme="4"/>
      <name val="Times New Roman"/>
      <family val="1"/>
    </font>
    <font>
      <sz val="11"/>
      <color theme="4"/>
      <name val="Times New Roman"/>
      <family val="1"/>
    </font>
    <font>
      <sz val="10"/>
      <color theme="4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/>
    <xf numFmtId="164" fontId="6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/>
    <xf numFmtId="9" fontId="4" fillId="0" borderId="0" applyFont="0" applyFill="0" applyBorder="0" applyAlignment="0" applyProtection="0"/>
    <xf numFmtId="41" fontId="4" fillId="0" borderId="0"/>
    <xf numFmtId="0" fontId="1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91">
    <xf numFmtId="0" fontId="0" fillId="0" borderId="0" xfId="0"/>
    <xf numFmtId="43" fontId="3" fillId="0" borderId="0" xfId="1" applyFont="1" applyBorder="1" applyAlignment="1">
      <alignment horizontal="left"/>
    </xf>
    <xf numFmtId="41" fontId="5" fillId="0" borderId="0" xfId="4" applyFont="1"/>
    <xf numFmtId="0" fontId="3" fillId="0" borderId="0" xfId="0" quotePrefix="1" applyFont="1" applyAlignment="1">
      <alignment horizontal="right"/>
    </xf>
    <xf numFmtId="41" fontId="3" fillId="0" borderId="0" xfId="4" applyFont="1" applyAlignment="1">
      <alignment horizontal="left"/>
    </xf>
    <xf numFmtId="0" fontId="3" fillId="0" borderId="0" xfId="0" applyFont="1" applyAlignment="1">
      <alignment horizontal="right"/>
    </xf>
    <xf numFmtId="41" fontId="5" fillId="0" borderId="0" xfId="4" applyFont="1" applyAlignment="1">
      <alignment horizontal="left"/>
    </xf>
    <xf numFmtId="165" fontId="7" fillId="0" borderId="0" xfId="5" applyNumberFormat="1" applyFont="1"/>
    <xf numFmtId="41" fontId="3" fillId="0" borderId="0" xfId="4" quotePrefix="1" applyFont="1" applyAlignment="1">
      <alignment horizontal="center"/>
    </xf>
    <xf numFmtId="41" fontId="5" fillId="0" borderId="0" xfId="4" applyFont="1" applyAlignment="1">
      <alignment horizontal="center"/>
    </xf>
    <xf numFmtId="164" fontId="5" fillId="0" borderId="0" xfId="5" quotePrefix="1" applyFont="1" applyAlignment="1">
      <alignment horizontal="center"/>
    </xf>
    <xf numFmtId="166" fontId="5" fillId="0" borderId="0" xfId="6" applyNumberFormat="1" applyFont="1" applyFill="1" applyBorder="1" applyAlignment="1">
      <alignment horizontal="center"/>
    </xf>
    <xf numFmtId="164" fontId="5" fillId="0" borderId="0" xfId="5" applyFont="1" applyAlignment="1">
      <alignment horizontal="center"/>
    </xf>
    <xf numFmtId="165" fontId="7" fillId="0" borderId="1" xfId="5" applyNumberFormat="1" applyFont="1" applyBorder="1"/>
    <xf numFmtId="41" fontId="5" fillId="0" borderId="1" xfId="4" applyFont="1" applyBorder="1"/>
    <xf numFmtId="41" fontId="5" fillId="0" borderId="1" xfId="4" applyFont="1" applyBorder="1" applyAlignment="1">
      <alignment horizontal="center"/>
    </xf>
    <xf numFmtId="164" fontId="5" fillId="0" borderId="1" xfId="5" applyFont="1" applyBorder="1" applyAlignment="1">
      <alignment horizontal="center"/>
    </xf>
    <xf numFmtId="166" fontId="5" fillId="0" borderId="1" xfId="6" applyNumberFormat="1" applyFont="1" applyFill="1" applyBorder="1" applyAlignment="1">
      <alignment horizontal="center"/>
    </xf>
    <xf numFmtId="166" fontId="5" fillId="0" borderId="0" xfId="5" applyNumberFormat="1" applyFont="1"/>
    <xf numFmtId="164" fontId="3" fillId="0" borderId="0" xfId="5" quotePrefix="1" applyFont="1" applyAlignment="1">
      <alignment horizontal="left"/>
    </xf>
    <xf numFmtId="166" fontId="3" fillId="0" borderId="0" xfId="6" applyNumberFormat="1" applyFont="1" applyFill="1" applyBorder="1" applyAlignment="1">
      <alignment horizontal="left"/>
    </xf>
    <xf numFmtId="41" fontId="5" fillId="0" borderId="0" xfId="4" quotePrefix="1" applyFont="1"/>
    <xf numFmtId="167" fontId="5" fillId="0" borderId="0" xfId="4" applyNumberFormat="1" applyFont="1"/>
    <xf numFmtId="44" fontId="5" fillId="0" borderId="0" xfId="7" applyFont="1" applyFill="1" applyBorder="1" applyProtection="1">
      <protection locked="0"/>
    </xf>
    <xf numFmtId="168" fontId="5" fillId="0" borderId="0" xfId="7" applyNumberFormat="1" applyFont="1" applyFill="1" applyBorder="1"/>
    <xf numFmtId="169" fontId="5" fillId="0" borderId="0" xfId="7" applyNumberFormat="1" applyFont="1" applyFill="1" applyBorder="1" applyProtection="1">
      <protection locked="0"/>
    </xf>
    <xf numFmtId="170" fontId="5" fillId="0" borderId="0" xfId="2" applyNumberFormat="1" applyFont="1" applyFill="1" applyBorder="1"/>
    <xf numFmtId="171" fontId="5" fillId="0" borderId="0" xfId="7" applyNumberFormat="1" applyFont="1" applyFill="1" applyBorder="1" applyProtection="1">
      <protection locked="0"/>
    </xf>
    <xf numFmtId="164" fontId="5" fillId="0" borderId="0" xfId="5" applyFont="1"/>
    <xf numFmtId="172" fontId="5" fillId="0" borderId="0" xfId="4" applyNumberFormat="1" applyFont="1"/>
    <xf numFmtId="44" fontId="5" fillId="0" borderId="0" xfId="2" applyFont="1" applyFill="1" applyBorder="1"/>
    <xf numFmtId="44" fontId="5" fillId="0" borderId="0" xfId="2" applyFont="1" applyFill="1" applyBorder="1" applyProtection="1">
      <protection locked="0"/>
    </xf>
    <xf numFmtId="41" fontId="5" fillId="0" borderId="0" xfId="4" quotePrefix="1" applyFont="1" applyAlignment="1">
      <alignment horizontal="right"/>
    </xf>
    <xf numFmtId="41" fontId="5" fillId="0" borderId="0" xfId="8" applyFont="1"/>
    <xf numFmtId="173" fontId="5" fillId="0" borderId="0" xfId="7" applyNumberFormat="1" applyFont="1" applyFill="1" applyBorder="1"/>
    <xf numFmtId="166" fontId="5" fillId="0" borderId="0" xfId="6" applyNumberFormat="1" applyFont="1" applyFill="1" applyBorder="1"/>
    <xf numFmtId="174" fontId="5" fillId="0" borderId="0" xfId="4" applyNumberFormat="1" applyFont="1"/>
    <xf numFmtId="41" fontId="3" fillId="0" borderId="0" xfId="4" applyFont="1"/>
    <xf numFmtId="0" fontId="2" fillId="0" borderId="0" xfId="0" applyFont="1"/>
    <xf numFmtId="168" fontId="3" fillId="0" borderId="0" xfId="2" applyNumberFormat="1" applyFont="1" applyFill="1" applyBorder="1"/>
    <xf numFmtId="175" fontId="8" fillId="0" borderId="0" xfId="5" applyNumberFormat="1" applyFont="1"/>
    <xf numFmtId="41" fontId="3" fillId="0" borderId="0" xfId="4" applyFont="1" applyAlignment="1">
      <alignment horizontal="right"/>
    </xf>
    <xf numFmtId="164" fontId="3" fillId="0" borderId="0" xfId="5" applyFont="1" applyAlignment="1">
      <alignment horizontal="right"/>
    </xf>
    <xf numFmtId="164" fontId="9" fillId="0" borderId="0" xfId="5" applyFont="1" applyAlignment="1">
      <alignment horizontal="right"/>
    </xf>
    <xf numFmtId="41" fontId="8" fillId="0" borderId="0" xfId="4" quotePrefix="1" applyFont="1" applyAlignment="1">
      <alignment horizontal="left"/>
    </xf>
    <xf numFmtId="41" fontId="8" fillId="0" borderId="0" xfId="4" applyFont="1"/>
    <xf numFmtId="166" fontId="8" fillId="0" borderId="0" xfId="6" applyNumberFormat="1" applyFont="1" applyFill="1" applyBorder="1"/>
    <xf numFmtId="41" fontId="3" fillId="0" borderId="0" xfId="4" quotePrefix="1" applyFont="1"/>
    <xf numFmtId="168" fontId="10" fillId="0" borderId="0" xfId="2" applyNumberFormat="1" applyFont="1" applyFill="1" applyBorder="1"/>
    <xf numFmtId="41" fontId="5" fillId="0" borderId="0" xfId="4" applyFont="1" applyAlignment="1">
      <alignment horizontal="right"/>
    </xf>
    <xf numFmtId="168" fontId="3" fillId="0" borderId="0" xfId="7" applyNumberFormat="1" applyFont="1" applyFill="1" applyBorder="1"/>
    <xf numFmtId="10" fontId="5" fillId="0" borderId="0" xfId="9" applyNumberFormat="1" applyFont="1" applyFill="1" applyBorder="1"/>
    <xf numFmtId="0" fontId="11" fillId="0" borderId="0" xfId="11"/>
    <xf numFmtId="0" fontId="12" fillId="0" borderId="0" xfId="11" applyFont="1" applyAlignment="1">
      <alignment horizontal="center"/>
    </xf>
    <xf numFmtId="0" fontId="12" fillId="0" borderId="0" xfId="11" applyFont="1"/>
    <xf numFmtId="0" fontId="4" fillId="0" borderId="0" xfId="11" applyFont="1"/>
    <xf numFmtId="0" fontId="12" fillId="0" borderId="2" xfId="11" applyFont="1" applyBorder="1"/>
    <xf numFmtId="0" fontId="12" fillId="0" borderId="3" xfId="11" applyFont="1" applyBorder="1"/>
    <xf numFmtId="0" fontId="12" fillId="0" borderId="4" xfId="11" applyFont="1" applyBorder="1"/>
    <xf numFmtId="0" fontId="12" fillId="0" borderId="7" xfId="11" applyFont="1" applyBorder="1" applyAlignment="1">
      <alignment horizontal="center"/>
    </xf>
    <xf numFmtId="0" fontId="4" fillId="0" borderId="4" xfId="11" applyFont="1" applyBorder="1"/>
    <xf numFmtId="0" fontId="12" fillId="0" borderId="8" xfId="11" applyFont="1" applyBorder="1"/>
    <xf numFmtId="0" fontId="12" fillId="0" borderId="9" xfId="11" applyFont="1" applyBorder="1"/>
    <xf numFmtId="0" fontId="12" fillId="0" borderId="10" xfId="11" applyFont="1" applyBorder="1"/>
    <xf numFmtId="0" fontId="4" fillId="0" borderId="10" xfId="11" applyFont="1" applyBorder="1"/>
    <xf numFmtId="0" fontId="12" fillId="0" borderId="11" xfId="11" applyFont="1" applyBorder="1"/>
    <xf numFmtId="0" fontId="12" fillId="0" borderId="12" xfId="11" applyFont="1" applyBorder="1"/>
    <xf numFmtId="0" fontId="12" fillId="0" borderId="13" xfId="11" applyFont="1" applyBorder="1" applyAlignment="1">
      <alignment horizontal="center"/>
    </xf>
    <xf numFmtId="0" fontId="4" fillId="0" borderId="2" xfId="11" applyFont="1" applyBorder="1"/>
    <xf numFmtId="0" fontId="4" fillId="0" borderId="3" xfId="11" applyFont="1" applyBorder="1"/>
    <xf numFmtId="0" fontId="4" fillId="0" borderId="2" xfId="11" applyFont="1" applyBorder="1" applyAlignment="1">
      <alignment horizontal="center"/>
    </xf>
    <xf numFmtId="0" fontId="4" fillId="0" borderId="14" xfId="11" applyFont="1" applyBorder="1"/>
    <xf numFmtId="2" fontId="4" fillId="0" borderId="8" xfId="11" quotePrefix="1" applyNumberFormat="1" applyFont="1" applyBorder="1"/>
    <xf numFmtId="0" fontId="4" fillId="0" borderId="9" xfId="11" applyFont="1" applyBorder="1"/>
    <xf numFmtId="0" fontId="4" fillId="0" borderId="10" xfId="11" applyFont="1" applyBorder="1" applyAlignment="1">
      <alignment horizontal="center"/>
    </xf>
    <xf numFmtId="173" fontId="4" fillId="0" borderId="8" xfId="12" applyNumberFormat="1" applyFont="1" applyBorder="1"/>
    <xf numFmtId="173" fontId="4" fillId="0" borderId="8" xfId="12" applyNumberFormat="1" applyFont="1" applyBorder="1" applyAlignment="1">
      <alignment horizontal="center"/>
    </xf>
    <xf numFmtId="173" fontId="4" fillId="0" borderId="0" xfId="12" applyNumberFormat="1" applyFont="1" applyBorder="1" applyAlignment="1">
      <alignment horizontal="center"/>
    </xf>
    <xf numFmtId="173" fontId="4" fillId="0" borderId="10" xfId="11" applyNumberFormat="1" applyFont="1" applyBorder="1" applyAlignment="1">
      <alignment horizontal="center"/>
    </xf>
    <xf numFmtId="166" fontId="4" fillId="0" borderId="8" xfId="13" applyNumberFormat="1" applyFont="1" applyFill="1" applyBorder="1"/>
    <xf numFmtId="166" fontId="4" fillId="0" borderId="0" xfId="13" applyNumberFormat="1" applyFont="1" applyFill="1" applyBorder="1"/>
    <xf numFmtId="173" fontId="4" fillId="0" borderId="8" xfId="11" applyNumberFormat="1" applyFont="1" applyBorder="1" applyAlignment="1">
      <alignment horizontal="center"/>
    </xf>
    <xf numFmtId="173" fontId="4" fillId="0" borderId="0" xfId="11" applyNumberFormat="1" applyFont="1" applyAlignment="1">
      <alignment horizontal="center"/>
    </xf>
    <xf numFmtId="0" fontId="4" fillId="0" borderId="8" xfId="11" applyFont="1" applyBorder="1" applyAlignment="1">
      <alignment horizontal="center"/>
    </xf>
    <xf numFmtId="0" fontId="4" fillId="0" borderId="8" xfId="11" applyFont="1" applyBorder="1"/>
    <xf numFmtId="173" fontId="4" fillId="0" borderId="10" xfId="12" applyNumberFormat="1" applyFont="1" applyBorder="1"/>
    <xf numFmtId="10" fontId="4" fillId="0" borderId="8" xfId="14" applyNumberFormat="1" applyFont="1" applyBorder="1" applyAlignment="1">
      <alignment horizontal="right"/>
    </xf>
    <xf numFmtId="10" fontId="4" fillId="0" borderId="0" xfId="14" applyNumberFormat="1" applyFont="1" applyBorder="1" applyAlignment="1">
      <alignment horizontal="right"/>
    </xf>
    <xf numFmtId="2" fontId="4" fillId="0" borderId="8" xfId="11" applyNumberFormat="1" applyFont="1" applyBorder="1"/>
    <xf numFmtId="44" fontId="4" fillId="0" borderId="0" xfId="11" applyNumberFormat="1" applyFont="1" applyAlignment="1">
      <alignment horizontal="center"/>
    </xf>
    <xf numFmtId="44" fontId="4" fillId="0" borderId="8" xfId="12" applyFont="1" applyBorder="1" applyAlignment="1">
      <alignment horizontal="center"/>
    </xf>
    <xf numFmtId="166" fontId="4" fillId="0" borderId="8" xfId="11" applyNumberFormat="1" applyFont="1" applyBorder="1" applyAlignment="1">
      <alignment horizontal="center"/>
    </xf>
    <xf numFmtId="166" fontId="4" fillId="0" borderId="0" xfId="13" applyNumberFormat="1" applyFont="1" applyBorder="1"/>
    <xf numFmtId="2" fontId="4" fillId="0" borderId="11" xfId="11" quotePrefix="1" applyNumberFormat="1" applyFont="1" applyBorder="1"/>
    <xf numFmtId="0" fontId="4" fillId="0" borderId="12" xfId="11" applyFont="1" applyBorder="1"/>
    <xf numFmtId="0" fontId="4" fillId="0" borderId="11" xfId="11" applyFont="1" applyBorder="1" applyAlignment="1">
      <alignment horizontal="center"/>
    </xf>
    <xf numFmtId="43" fontId="4" fillId="0" borderId="11" xfId="13" applyFont="1" applyBorder="1"/>
    <xf numFmtId="0" fontId="4" fillId="0" borderId="15" xfId="11" applyFont="1" applyBorder="1"/>
    <xf numFmtId="43" fontId="4" fillId="0" borderId="15" xfId="13" applyFont="1" applyBorder="1"/>
    <xf numFmtId="44" fontId="4" fillId="0" borderId="15" xfId="12" applyFont="1" applyBorder="1"/>
    <xf numFmtId="44" fontId="4" fillId="0" borderId="7" xfId="12" applyFont="1" applyBorder="1"/>
    <xf numFmtId="173" fontId="4" fillId="0" borderId="13" xfId="12" applyNumberFormat="1" applyFont="1" applyBorder="1"/>
    <xf numFmtId="44" fontId="4" fillId="0" borderId="0" xfId="12" applyFont="1"/>
    <xf numFmtId="2" fontId="4" fillId="0" borderId="0" xfId="11" applyNumberFormat="1" applyFont="1"/>
    <xf numFmtId="43" fontId="4" fillId="0" borderId="0" xfId="13" applyFont="1"/>
    <xf numFmtId="176" fontId="4" fillId="0" borderId="0" xfId="13" applyNumberFormat="1" applyFont="1"/>
    <xf numFmtId="176" fontId="4" fillId="0" borderId="0" xfId="11" applyNumberFormat="1" applyFont="1"/>
    <xf numFmtId="44" fontId="4" fillId="0" borderId="0" xfId="12" applyFont="1" applyBorder="1"/>
    <xf numFmtId="173" fontId="4" fillId="0" borderId="0" xfId="12" applyNumberFormat="1" applyFont="1" applyBorder="1"/>
    <xf numFmtId="177" fontId="4" fillId="0" borderId="0" xfId="11" applyNumberFormat="1" applyFont="1"/>
    <xf numFmtId="176" fontId="0" fillId="0" borderId="0" xfId="13" applyNumberFormat="1" applyFont="1"/>
    <xf numFmtId="0" fontId="14" fillId="0" borderId="0" xfId="0" applyFont="1"/>
    <xf numFmtId="173" fontId="15" fillId="0" borderId="0" xfId="11" applyNumberFormat="1" applyFont="1"/>
    <xf numFmtId="0" fontId="15" fillId="0" borderId="0" xfId="11" applyFont="1"/>
    <xf numFmtId="166" fontId="15" fillId="0" borderId="0" xfId="13" applyNumberFormat="1" applyFont="1"/>
    <xf numFmtId="0" fontId="16" fillId="0" borderId="0" xfId="11" applyFont="1"/>
    <xf numFmtId="166" fontId="14" fillId="0" borderId="0" xfId="1" applyNumberFormat="1" applyFont="1"/>
    <xf numFmtId="166" fontId="14" fillId="0" borderId="0" xfId="0" applyNumberFormat="1" applyFont="1"/>
    <xf numFmtId="10" fontId="14" fillId="0" borderId="0" xfId="3" applyNumberFormat="1" applyFont="1"/>
    <xf numFmtId="10" fontId="14" fillId="0" borderId="0" xfId="0" applyNumberFormat="1" applyFont="1"/>
    <xf numFmtId="164" fontId="17" fillId="0" borderId="0" xfId="5" applyFont="1"/>
    <xf numFmtId="41" fontId="17" fillId="0" borderId="0" xfId="4" applyFont="1" applyAlignment="1">
      <alignment horizontal="left" indent="1"/>
    </xf>
    <xf numFmtId="41" fontId="17" fillId="0" borderId="0" xfId="4" applyFont="1"/>
    <xf numFmtId="172" fontId="17" fillId="0" borderId="0" xfId="4" applyNumberFormat="1" applyFont="1"/>
    <xf numFmtId="167" fontId="17" fillId="0" borderId="0" xfId="4" applyNumberFormat="1" applyFont="1"/>
    <xf numFmtId="44" fontId="17" fillId="0" borderId="0" xfId="2" applyFont="1" applyFill="1" applyBorder="1"/>
    <xf numFmtId="168" fontId="17" fillId="0" borderId="0" xfId="7" applyNumberFormat="1" applyFont="1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173" fontId="18" fillId="0" borderId="0" xfId="2" applyNumberFormat="1" applyFont="1"/>
    <xf numFmtId="0" fontId="20" fillId="0" borderId="0" xfId="0" applyFont="1"/>
    <xf numFmtId="41" fontId="12" fillId="0" borderId="2" xfId="4" applyFont="1" applyFill="1" applyBorder="1" applyAlignment="1">
      <alignment horizontal="right"/>
    </xf>
    <xf numFmtId="0" fontId="18" fillId="0" borderId="14" xfId="0" applyFont="1" applyBorder="1"/>
    <xf numFmtId="173" fontId="18" fillId="0" borderId="14" xfId="0" applyNumberFormat="1" applyFont="1" applyBorder="1"/>
    <xf numFmtId="173" fontId="18" fillId="0" borderId="3" xfId="0" applyNumberFormat="1" applyFont="1" applyBorder="1"/>
    <xf numFmtId="0" fontId="19" fillId="0" borderId="0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173" fontId="18" fillId="0" borderId="0" xfId="2" applyNumberFormat="1" applyFont="1" applyBorder="1"/>
    <xf numFmtId="0" fontId="18" fillId="0" borderId="0" xfId="0" applyFont="1" applyBorder="1"/>
    <xf numFmtId="0" fontId="18" fillId="0" borderId="9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44" fontId="4" fillId="0" borderId="0" xfId="2" applyFont="1" applyBorder="1"/>
    <xf numFmtId="173" fontId="4" fillId="0" borderId="0" xfId="2" applyNumberFormat="1" applyFont="1" applyBorder="1"/>
    <xf numFmtId="0" fontId="4" fillId="0" borderId="0" xfId="0" applyFont="1" applyBorder="1"/>
    <xf numFmtId="173" fontId="4" fillId="0" borderId="14" xfId="0" applyNumberFormat="1" applyFont="1" applyBorder="1"/>
    <xf numFmtId="0" fontId="19" fillId="0" borderId="8" xfId="0" applyFont="1" applyBorder="1" applyAlignment="1">
      <alignment horizontal="center"/>
    </xf>
    <xf numFmtId="44" fontId="18" fillId="0" borderId="8" xfId="2" applyFont="1" applyBorder="1"/>
    <xf numFmtId="0" fontId="18" fillId="0" borderId="4" xfId="0" applyFont="1" applyBorder="1"/>
    <xf numFmtId="0" fontId="18" fillId="0" borderId="10" xfId="0" applyFont="1" applyBorder="1" applyAlignment="1">
      <alignment horizontal="center"/>
    </xf>
    <xf numFmtId="41" fontId="15" fillId="0" borderId="10" xfId="4" applyFont="1" applyBorder="1" applyAlignment="1">
      <alignment horizontal="left" indent="1"/>
    </xf>
    <xf numFmtId="41" fontId="20" fillId="0" borderId="10" xfId="4" applyFont="1" applyBorder="1"/>
    <xf numFmtId="0" fontId="20" fillId="0" borderId="0" xfId="0" applyFont="1" applyBorder="1" applyAlignment="1">
      <alignment horizontal="right"/>
    </xf>
    <xf numFmtId="0" fontId="20" fillId="0" borderId="8" xfId="0" applyFont="1" applyBorder="1" applyAlignment="1">
      <alignment horizontal="right" wrapText="1"/>
    </xf>
    <xf numFmtId="173" fontId="18" fillId="0" borderId="9" xfId="0" applyNumberFormat="1" applyFont="1" applyBorder="1"/>
    <xf numFmtId="0" fontId="4" fillId="0" borderId="2" xfId="0" applyFont="1" applyBorder="1"/>
    <xf numFmtId="173" fontId="4" fillId="0" borderId="3" xfId="0" applyNumberFormat="1" applyFont="1" applyBorder="1"/>
    <xf numFmtId="0" fontId="18" fillId="0" borderId="8" xfId="0" applyFont="1" applyBorder="1"/>
    <xf numFmtId="41" fontId="5" fillId="0" borderId="0" xfId="4" applyFont="1" applyAlignment="1">
      <alignment horizontal="center"/>
    </xf>
    <xf numFmtId="166" fontId="18" fillId="0" borderId="0" xfId="1" applyNumberFormat="1" applyFont="1"/>
    <xf numFmtId="166" fontId="20" fillId="0" borderId="7" xfId="1" applyNumberFormat="1" applyFont="1" applyBorder="1"/>
    <xf numFmtId="166" fontId="18" fillId="0" borderId="0" xfId="0" applyNumberFormat="1" applyFont="1" applyAlignment="1">
      <alignment horizontal="center"/>
    </xf>
    <xf numFmtId="0" fontId="20" fillId="0" borderId="11" xfId="0" applyFont="1" applyBorder="1" applyAlignment="1">
      <alignment horizontal="right"/>
    </xf>
    <xf numFmtId="0" fontId="18" fillId="0" borderId="11" xfId="0" applyFont="1" applyBorder="1"/>
    <xf numFmtId="0" fontId="18" fillId="0" borderId="15" xfId="0" applyFont="1" applyBorder="1"/>
    <xf numFmtId="173" fontId="18" fillId="0" borderId="12" xfId="2" applyNumberFormat="1" applyFont="1" applyBorder="1"/>
    <xf numFmtId="173" fontId="18" fillId="0" borderId="15" xfId="2" applyNumberFormat="1" applyFont="1" applyBorder="1"/>
    <xf numFmtId="173" fontId="4" fillId="0" borderId="9" xfId="2" applyNumberFormat="1" applyFont="1" applyBorder="1"/>
    <xf numFmtId="44" fontId="18" fillId="0" borderId="11" xfId="2" applyFont="1" applyBorder="1"/>
    <xf numFmtId="173" fontId="4" fillId="0" borderId="12" xfId="2" applyNumberFormat="1" applyFont="1" applyBorder="1"/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12" fillId="0" borderId="14" xfId="0" quotePrefix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20" fillId="0" borderId="2" xfId="0" quotePrefix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41" fontId="5" fillId="0" borderId="0" xfId="4" applyFont="1" applyAlignment="1">
      <alignment horizontal="center"/>
    </xf>
    <xf numFmtId="41" fontId="5" fillId="0" borderId="1" xfId="4" applyFont="1" applyBorder="1" applyAlignment="1">
      <alignment horizontal="center"/>
    </xf>
    <xf numFmtId="0" fontId="4" fillId="0" borderId="0" xfId="11" applyFont="1" applyAlignment="1">
      <alignment horizontal="center"/>
    </xf>
    <xf numFmtId="0" fontId="12" fillId="0" borderId="0" xfId="11" applyFont="1" applyAlignment="1">
      <alignment horizontal="center"/>
    </xf>
    <xf numFmtId="0" fontId="12" fillId="0" borderId="5" xfId="11" applyFont="1" applyBorder="1" applyAlignment="1">
      <alignment horizontal="center"/>
    </xf>
    <xf numFmtId="0" fontId="12" fillId="0" borderId="6" xfId="11" applyFont="1" applyBorder="1" applyAlignment="1">
      <alignment horizontal="center"/>
    </xf>
    <xf numFmtId="0" fontId="22" fillId="0" borderId="0" xfId="0" applyFont="1" applyAlignment="1">
      <alignment horizontal="center"/>
    </xf>
    <xf numFmtId="41" fontId="3" fillId="0" borderId="0" xfId="4" applyFont="1" applyAlignment="1">
      <alignment horizontal="center"/>
    </xf>
    <xf numFmtId="41" fontId="23" fillId="0" borderId="0" xfId="4" applyFont="1" applyAlignment="1">
      <alignment horizontal="center"/>
    </xf>
    <xf numFmtId="0" fontId="21" fillId="0" borderId="0" xfId="0" applyFont="1" applyAlignment="1">
      <alignment horizontal="center" wrapText="1"/>
    </xf>
    <xf numFmtId="0" fontId="19" fillId="0" borderId="11" xfId="0" applyFont="1" applyBorder="1" applyAlignment="1">
      <alignment horizontal="center"/>
    </xf>
    <xf numFmtId="0" fontId="21" fillId="0" borderId="15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</cellXfs>
  <cellStyles count="15">
    <cellStyle name="Comma" xfId="1" builtinId="3"/>
    <cellStyle name="Comma 2" xfId="13" xr:uid="{632B6F61-D412-4D4C-B838-75F3F7D0EE5B}"/>
    <cellStyle name="Comma 3" xfId="6" xr:uid="{744A351E-02AB-4B09-9D4E-A54CB6E45A41}"/>
    <cellStyle name="Currency" xfId="2" builtinId="4"/>
    <cellStyle name="Currency 2" xfId="12" xr:uid="{FFF963C0-BFD5-4491-B08D-B9E9B2D933F1}"/>
    <cellStyle name="Currency 3" xfId="7" xr:uid="{92CDC1BF-4EBB-4603-806E-1E6DC7CAB326}"/>
    <cellStyle name="Normal" xfId="0" builtinId="0"/>
    <cellStyle name="Normal 2" xfId="11" xr:uid="{EF3EB04F-C92E-48E9-A62D-93996D95F7D0}"/>
    <cellStyle name="Normal 2 19" xfId="4" xr:uid="{B7AE0A2D-D743-4B96-B81C-E17CD3C0F0D9}"/>
    <cellStyle name="Normal 2 23" xfId="8" xr:uid="{354BADF6-AD62-46B7-8B28-8DADC0B0B8C7}"/>
    <cellStyle name="Normal 2 24" xfId="10" xr:uid="{F8211D03-74E4-49D0-8313-D3642D8E948F}"/>
    <cellStyle name="Normal_LGE Filed Test Period Billing Exhibits - SBR Summary" xfId="5" xr:uid="{28D2B5E1-C4A8-4E5B-9D48-DCB5C12253F7}"/>
    <cellStyle name="Percent" xfId="3" builtinId="5"/>
    <cellStyle name="Percent 2" xfId="9" xr:uid="{D8C75E5B-07ED-45D3-B1A1-165213DD55C5}"/>
    <cellStyle name="Percent 3" xfId="14" xr:uid="{6783CAE8-A310-4BB2-8CF7-F60A51AD38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DAVID/PSC/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5Plan/Utility%20Plan/Margin/100504%20Version%20of%20GM%202005%20Plan/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5Plan/Utility%20Plan/Margin/100504%20Version%20of%20GM%202005%20Plan/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WINDOWS/TEMP/1999/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Financials/LG&amp;E/2008/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AppData/Local/Temp/eM%20Client%20temporary%20files/xsfgun54.yeh/KU%20Forecast%20Period%20Jul17-Jun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6Plan/Utility%20Plan/Supporting%20Schedules/Gross%20Margin/Gross%20Margin%202006-2008%20Pl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Monthly%20Reporting/Tax%20Report/LGE/LGELedger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My%20Documents/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WINNT/Profiles/e004977/Temporary%20Internet%20Files/OLK2D/Rate%20Case%20LGE%20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1.1"/>
      <sheetName val="Sch M-1.2"/>
      <sheetName val="Sch M-1.3-pg 14-18"/>
      <sheetName val="Conroy Exhibit P2"/>
      <sheetName val="Yr End Cust Adj"/>
      <sheetName val="Rate Switch"/>
      <sheetName val="Sch M-2.1"/>
      <sheetName val="Sch M-2.2"/>
      <sheetName val="Sch M-2.3 pg 1-2"/>
      <sheetName val="Sch M-1.3-pg2-13"/>
      <sheetName val="Sch M-2.3 pgs 3-15"/>
      <sheetName val="Sch M-2.3.1 pgs 16-20"/>
      <sheetName val="True-ups==&gt;"/>
      <sheetName val="A-F kwh"/>
      <sheetName val="A-F Demand"/>
      <sheetName val="A-F Revenue"/>
      <sheetName val="Sch M-1.3-pg 1"/>
      <sheetName val="Analyses ==&gt;"/>
      <sheetName val="Reconciliation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FACResults"/>
      <sheetName val="FACLights"/>
      <sheetName val="ECR Adjustments"/>
      <sheetName val="BaseECR"/>
      <sheetName val="BaseECRLights"/>
      <sheetName val="ECRResults"/>
      <sheetName val="ECRLights"/>
      <sheetName val="Sources ==&gt;"/>
      <sheetName val="Rates"/>
      <sheetName val="KY Detail Electric Revenues 2"/>
      <sheetName val="Cal_Energy"/>
      <sheetName val="Billing Demand"/>
      <sheetName val="Customers"/>
      <sheetName val="Rates-Lights"/>
      <sheetName val="12 ME 08.2016 Billed Lights KU"/>
      <sheetName val="1022"/>
      <sheetName val="SBR"/>
      <sheetName val="1055"/>
      <sheetName val="MiscData"/>
      <sheetName val="GranVille"/>
      <sheetName val="KY Detail Electric Revenues"/>
      <sheetName val="Rate Case Constants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C4" t="str">
            <v>GS</v>
          </cell>
        </row>
        <row r="5">
          <cell r="C5" t="str">
            <v>PSP</v>
          </cell>
        </row>
        <row r="6">
          <cell r="C6" t="str">
            <v>PSS</v>
          </cell>
        </row>
        <row r="7">
          <cell r="C7" t="str">
            <v>PSS</v>
          </cell>
        </row>
        <row r="8">
          <cell r="C8" t="str">
            <v>PSP</v>
          </cell>
        </row>
        <row r="9">
          <cell r="C9" t="str">
            <v>PSP</v>
          </cell>
        </row>
        <row r="10">
          <cell r="C10" t="str">
            <v>GS</v>
          </cell>
        </row>
        <row r="11">
          <cell r="C11" t="str">
            <v>RS</v>
          </cell>
        </row>
        <row r="12">
          <cell r="C12" t="str">
            <v>RS</v>
          </cell>
        </row>
        <row r="13">
          <cell r="C13" t="str">
            <v>GS</v>
          </cell>
          <cell r="K13">
            <v>79580535.01830551</v>
          </cell>
        </row>
        <row r="14">
          <cell r="C14" t="str">
            <v>GS</v>
          </cell>
        </row>
        <row r="15">
          <cell r="C15" t="str">
            <v>GS3</v>
          </cell>
          <cell r="K15">
            <v>92981338.809229434</v>
          </cell>
        </row>
        <row r="16">
          <cell r="C16" t="str">
            <v>AES</v>
          </cell>
          <cell r="K16">
            <v>728000</v>
          </cell>
        </row>
        <row r="17">
          <cell r="C17" t="str">
            <v>AES</v>
          </cell>
        </row>
        <row r="18">
          <cell r="C18" t="str">
            <v>AES3</v>
          </cell>
          <cell r="K18">
            <v>14787000</v>
          </cell>
        </row>
        <row r="19">
          <cell r="C19" t="str">
            <v>AES3</v>
          </cell>
        </row>
        <row r="20">
          <cell r="C20" t="str">
            <v>AES3</v>
          </cell>
        </row>
        <row r="21">
          <cell r="C21" t="str">
            <v>AES3</v>
          </cell>
        </row>
        <row r="22">
          <cell r="C22" t="str">
            <v>AES3</v>
          </cell>
        </row>
        <row r="23">
          <cell r="C23" t="str">
            <v>AES</v>
          </cell>
        </row>
        <row r="24">
          <cell r="C24" t="str">
            <v>LE</v>
          </cell>
          <cell r="K24">
            <v>20623.858594947502</v>
          </cell>
        </row>
        <row r="25">
          <cell r="C25" t="str">
            <v>LE</v>
          </cell>
        </row>
        <row r="26">
          <cell r="C26" t="str">
            <v>LE</v>
          </cell>
        </row>
        <row r="27">
          <cell r="C27" t="str">
            <v>TE</v>
          </cell>
          <cell r="K27">
            <v>137015.53325663053</v>
          </cell>
        </row>
        <row r="28">
          <cell r="C28" t="str">
            <v>TE</v>
          </cell>
        </row>
        <row r="29">
          <cell r="C29" t="str">
            <v>TE</v>
          </cell>
        </row>
        <row r="30">
          <cell r="C30" t="str">
            <v>RTS</v>
          </cell>
        </row>
        <row r="31">
          <cell r="C31" t="str">
            <v>PSP</v>
          </cell>
        </row>
        <row r="32">
          <cell r="C32" t="str">
            <v>PSS</v>
          </cell>
          <cell r="K32">
            <v>188646754.93011254</v>
          </cell>
        </row>
        <row r="33">
          <cell r="C33" t="str">
            <v>PSP</v>
          </cell>
        </row>
        <row r="34">
          <cell r="C34" t="str">
            <v>PSS</v>
          </cell>
        </row>
        <row r="35">
          <cell r="C35" t="str">
            <v>TODP</v>
          </cell>
          <cell r="K35">
            <v>328030195.22457445</v>
          </cell>
        </row>
        <row r="36">
          <cell r="C36" t="str">
            <v>TODS</v>
          </cell>
        </row>
        <row r="37">
          <cell r="C37" t="str">
            <v>SQF</v>
          </cell>
        </row>
        <row r="38">
          <cell r="C38" t="str">
            <v>SQF</v>
          </cell>
        </row>
        <row r="39">
          <cell r="C39" t="str">
            <v>LQF</v>
          </cell>
        </row>
        <row r="40">
          <cell r="C40" t="str">
            <v>GS</v>
          </cell>
        </row>
        <row r="41">
          <cell r="C41" t="str">
            <v>GS3</v>
          </cell>
        </row>
        <row r="42">
          <cell r="C42" t="str">
            <v>RS</v>
          </cell>
        </row>
        <row r="43">
          <cell r="C43" t="str">
            <v>RS</v>
          </cell>
        </row>
        <row r="44">
          <cell r="C44" t="str">
            <v>CSR</v>
          </cell>
        </row>
        <row r="45">
          <cell r="C45" t="str">
            <v>CSR</v>
          </cell>
        </row>
        <row r="46">
          <cell r="C46" t="str">
            <v>CSR</v>
          </cell>
        </row>
        <row r="47">
          <cell r="C47" t="str">
            <v>CSR</v>
          </cell>
        </row>
        <row r="48">
          <cell r="C48" t="str">
            <v>CSR</v>
          </cell>
        </row>
        <row r="49">
          <cell r="C49" t="str">
            <v>GS</v>
          </cell>
        </row>
        <row r="50">
          <cell r="C50" t="str">
            <v>GS</v>
          </cell>
        </row>
        <row r="51">
          <cell r="C51" t="str">
            <v>GS</v>
          </cell>
        </row>
        <row r="52">
          <cell r="C52" t="str">
            <v>GS</v>
          </cell>
        </row>
        <row r="53">
          <cell r="C53" t="str">
            <v>GS</v>
          </cell>
        </row>
        <row r="54">
          <cell r="C54" t="str">
            <v>GS</v>
          </cell>
        </row>
        <row r="55">
          <cell r="C55" t="str">
            <v>GS</v>
          </cell>
        </row>
        <row r="56">
          <cell r="C56" t="str">
            <v>GS</v>
          </cell>
        </row>
        <row r="57">
          <cell r="C57" t="str">
            <v>GS</v>
          </cell>
        </row>
        <row r="58">
          <cell r="C58" t="str">
            <v>GS</v>
          </cell>
        </row>
        <row r="59">
          <cell r="C59" t="str">
            <v>GS</v>
          </cell>
        </row>
        <row r="60">
          <cell r="C60" t="str">
            <v>GS3</v>
          </cell>
        </row>
        <row r="61">
          <cell r="C61" t="str">
            <v>GS3</v>
          </cell>
        </row>
        <row r="62">
          <cell r="C62" t="str">
            <v>RTS</v>
          </cell>
        </row>
        <row r="63">
          <cell r="C63" t="str">
            <v>RTS</v>
          </cell>
          <cell r="K63">
            <v>128588318.04509391</v>
          </cell>
        </row>
        <row r="64">
          <cell r="C64" t="str">
            <v>PSP</v>
          </cell>
        </row>
        <row r="65">
          <cell r="C65" t="str">
            <v>PSP</v>
          </cell>
        </row>
        <row r="66">
          <cell r="C66" t="str">
            <v>PSS</v>
          </cell>
        </row>
        <row r="67">
          <cell r="C67" t="str">
            <v>PSS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PSS</v>
          </cell>
        </row>
        <row r="71">
          <cell r="C71" t="str">
            <v>PSS</v>
          </cell>
        </row>
        <row r="72">
          <cell r="C72" t="str">
            <v>TODP</v>
          </cell>
        </row>
        <row r="73">
          <cell r="C73" t="str">
            <v>TODP</v>
          </cell>
        </row>
        <row r="74">
          <cell r="C74" t="str">
            <v>TODS</v>
          </cell>
        </row>
        <row r="75">
          <cell r="C75" t="str">
            <v>TODS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FLS</v>
          </cell>
          <cell r="K78">
            <v>47150802.677865498</v>
          </cell>
        </row>
        <row r="79">
          <cell r="C79" t="str">
            <v>FLS</v>
          </cell>
        </row>
        <row r="85">
          <cell r="C85" t="str">
            <v>RS</v>
          </cell>
        </row>
        <row r="86">
          <cell r="C86" t="str">
            <v>RS</v>
          </cell>
          <cell r="K86">
            <v>736904932.73229086</v>
          </cell>
        </row>
        <row r="87">
          <cell r="C87" t="str">
            <v>RS</v>
          </cell>
        </row>
        <row r="88">
          <cell r="C88" t="str">
            <v>RS</v>
          </cell>
        </row>
        <row r="89">
          <cell r="C89" t="str">
            <v>RTOD-E</v>
          </cell>
          <cell r="K89">
            <v>41632.050309773404</v>
          </cell>
        </row>
        <row r="90">
          <cell r="C90" t="str">
            <v>RTOD-D</v>
          </cell>
        </row>
        <row r="91">
          <cell r="C91" t="str">
            <v>RS</v>
          </cell>
        </row>
        <row r="92">
          <cell r="C92" t="str">
            <v>RS</v>
          </cell>
        </row>
        <row r="93">
          <cell r="C93" t="str">
            <v>RS</v>
          </cell>
        </row>
        <row r="94">
          <cell r="C94" t="str">
            <v>RS</v>
          </cell>
        </row>
        <row r="95">
          <cell r="C95" t="str">
            <v>RTS</v>
          </cell>
        </row>
        <row r="96">
          <cell r="C96" t="str">
            <v>PSP</v>
          </cell>
          <cell r="K96">
            <v>13527018.359776281</v>
          </cell>
        </row>
        <row r="97">
          <cell r="C97" t="str">
            <v>PSS</v>
          </cell>
        </row>
        <row r="98">
          <cell r="C98" t="str">
            <v>TODP</v>
          </cell>
        </row>
        <row r="99">
          <cell r="C99" t="str">
            <v>PSP</v>
          </cell>
        </row>
        <row r="100">
          <cell r="C100" t="str">
            <v>PSS</v>
          </cell>
        </row>
        <row r="101">
          <cell r="C101" t="str">
            <v>TODP</v>
          </cell>
        </row>
        <row r="102">
          <cell r="C102" t="str">
            <v>TODS</v>
          </cell>
          <cell r="K102">
            <v>134464604.23249334</v>
          </cell>
        </row>
        <row r="103">
          <cell r="C103" t="str">
            <v>TOD</v>
          </cell>
        </row>
        <row r="104">
          <cell r="C104" t="str">
            <v>MPT</v>
          </cell>
        </row>
        <row r="105">
          <cell r="C105" t="str">
            <v>MPP</v>
          </cell>
        </row>
        <row r="106">
          <cell r="C106" t="str">
            <v>LTOD</v>
          </cell>
        </row>
        <row r="107">
          <cell r="C107" t="str">
            <v>LTOD</v>
          </cell>
        </row>
        <row r="108">
          <cell r="C108" t="str">
            <v>MPP PF</v>
          </cell>
        </row>
        <row r="109">
          <cell r="C109" t="str">
            <v>MPT PF</v>
          </cell>
        </row>
        <row r="110">
          <cell r="C110" t="str">
            <v>LEV</v>
          </cell>
        </row>
        <row r="111">
          <cell r="C111" t="str">
            <v>GS</v>
          </cell>
        </row>
        <row r="112">
          <cell r="C112" t="str">
            <v>GS</v>
          </cell>
        </row>
        <row r="113">
          <cell r="C113" t="str">
            <v>GS3</v>
          </cell>
        </row>
        <row r="114">
          <cell r="C114" t="str">
            <v>GS3</v>
          </cell>
        </row>
        <row r="115">
          <cell r="C115" t="str">
            <v>LEV</v>
          </cell>
        </row>
        <row r="116">
          <cell r="C116" t="str">
            <v>CSR</v>
          </cell>
        </row>
        <row r="117">
          <cell r="C117" t="str">
            <v>CSR</v>
          </cell>
        </row>
        <row r="118">
          <cell r="C118" t="str">
            <v>CSR</v>
          </cell>
        </row>
        <row r="119">
          <cell r="C119" t="str">
            <v>CSR</v>
          </cell>
        </row>
        <row r="120">
          <cell r="C120" t="str">
            <v>CSR</v>
          </cell>
        </row>
        <row r="121">
          <cell r="C121" t="str">
            <v>CSR</v>
          </cell>
        </row>
        <row r="122">
          <cell r="C122" t="str">
            <v>CSR</v>
          </cell>
        </row>
        <row r="123">
          <cell r="C123" t="str">
            <v>CSR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</v>
          </cell>
        </row>
        <row r="127">
          <cell r="C127" t="str">
            <v>PSP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PSP</v>
          </cell>
        </row>
        <row r="132">
          <cell r="C132" t="str">
            <v>GS</v>
          </cell>
        </row>
        <row r="133">
          <cell r="C133" t="str">
            <v>RS</v>
          </cell>
        </row>
        <row r="134">
          <cell r="C134" t="str">
            <v>RS</v>
          </cell>
        </row>
        <row r="135">
          <cell r="C135" t="str">
            <v>GS</v>
          </cell>
          <cell r="K135">
            <v>70635217.661141485</v>
          </cell>
        </row>
        <row r="136">
          <cell r="C136" t="str">
            <v>GS</v>
          </cell>
        </row>
        <row r="137">
          <cell r="C137" t="str">
            <v>GS3</v>
          </cell>
          <cell r="K137">
            <v>81104470.031557083</v>
          </cell>
        </row>
        <row r="138">
          <cell r="C138" t="str">
            <v>AES</v>
          </cell>
          <cell r="K138">
            <v>677000</v>
          </cell>
        </row>
        <row r="139">
          <cell r="C139" t="str">
            <v>AES</v>
          </cell>
        </row>
        <row r="140">
          <cell r="C140" t="str">
            <v>AES3</v>
          </cell>
          <cell r="K140">
            <v>13760000</v>
          </cell>
        </row>
        <row r="141">
          <cell r="C141" t="str">
            <v>AES3</v>
          </cell>
        </row>
        <row r="142">
          <cell r="C142" t="str">
            <v>AES3</v>
          </cell>
        </row>
        <row r="143">
          <cell r="C143" t="str">
            <v>AES3</v>
          </cell>
        </row>
        <row r="144">
          <cell r="C144" t="str">
            <v>AES3</v>
          </cell>
        </row>
        <row r="145">
          <cell r="C145" t="str">
            <v>AES</v>
          </cell>
        </row>
        <row r="146">
          <cell r="C146" t="str">
            <v>LE</v>
          </cell>
          <cell r="K146">
            <v>18323.98268499643</v>
          </cell>
        </row>
        <row r="147">
          <cell r="C147" t="str">
            <v>LE</v>
          </cell>
        </row>
        <row r="148">
          <cell r="C148" t="str">
            <v>LE</v>
          </cell>
        </row>
        <row r="149">
          <cell r="C149" t="str">
            <v>TE</v>
          </cell>
          <cell r="K149">
            <v>125421.64109458604</v>
          </cell>
        </row>
        <row r="150">
          <cell r="C150" t="str">
            <v>TE</v>
          </cell>
        </row>
        <row r="151">
          <cell r="C151" t="str">
            <v>TE</v>
          </cell>
        </row>
        <row r="152">
          <cell r="C152" t="str">
            <v>RTS</v>
          </cell>
        </row>
        <row r="153">
          <cell r="C153" t="str">
            <v>PSP</v>
          </cell>
        </row>
        <row r="154">
          <cell r="C154" t="str">
            <v>PSS</v>
          </cell>
          <cell r="K154">
            <v>167134642.33827847</v>
          </cell>
        </row>
        <row r="155">
          <cell r="C155" t="str">
            <v>PSP</v>
          </cell>
        </row>
        <row r="156">
          <cell r="C156" t="str">
            <v>PSS</v>
          </cell>
        </row>
        <row r="157">
          <cell r="C157" t="str">
            <v>TODP</v>
          </cell>
          <cell r="K157">
            <v>315064916.82046193</v>
          </cell>
        </row>
        <row r="158">
          <cell r="C158" t="str">
            <v>TODS</v>
          </cell>
        </row>
        <row r="159">
          <cell r="C159" t="str">
            <v>SQF</v>
          </cell>
        </row>
        <row r="160">
          <cell r="C160" t="str">
            <v>SQF</v>
          </cell>
        </row>
        <row r="161">
          <cell r="C161" t="str">
            <v>LQF</v>
          </cell>
        </row>
        <row r="162">
          <cell r="C162" t="str">
            <v>GS</v>
          </cell>
        </row>
        <row r="163">
          <cell r="C163" t="str">
            <v>GS3</v>
          </cell>
        </row>
        <row r="164">
          <cell r="C164" t="str">
            <v>RS</v>
          </cell>
        </row>
        <row r="165">
          <cell r="C165" t="str">
            <v>RS</v>
          </cell>
        </row>
        <row r="166">
          <cell r="C166" t="str">
            <v>CSR</v>
          </cell>
        </row>
        <row r="167">
          <cell r="C167" t="str">
            <v>CSR</v>
          </cell>
        </row>
        <row r="168">
          <cell r="C168" t="str">
            <v>CSR</v>
          </cell>
        </row>
        <row r="169">
          <cell r="C169" t="str">
            <v>CSR</v>
          </cell>
        </row>
        <row r="170">
          <cell r="C170" t="str">
            <v>CSR</v>
          </cell>
        </row>
        <row r="171">
          <cell r="C171" t="str">
            <v>GS</v>
          </cell>
        </row>
        <row r="172">
          <cell r="C172" t="str">
            <v>GS</v>
          </cell>
        </row>
        <row r="173">
          <cell r="C173" t="str">
            <v>GS</v>
          </cell>
        </row>
        <row r="174">
          <cell r="C174" t="str">
            <v>GS</v>
          </cell>
        </row>
        <row r="175">
          <cell r="C175" t="str">
            <v>GS</v>
          </cell>
        </row>
        <row r="176">
          <cell r="C176" t="str">
            <v>GS</v>
          </cell>
        </row>
        <row r="177">
          <cell r="C177" t="str">
            <v>GS</v>
          </cell>
        </row>
        <row r="178">
          <cell r="C178" t="str">
            <v>GS</v>
          </cell>
        </row>
        <row r="179">
          <cell r="C179" t="str">
            <v>GS</v>
          </cell>
        </row>
        <row r="180">
          <cell r="C180" t="str">
            <v>GS</v>
          </cell>
        </row>
        <row r="181">
          <cell r="C181" t="str">
            <v>GS</v>
          </cell>
        </row>
        <row r="182">
          <cell r="C182" t="str">
            <v>GS3</v>
          </cell>
        </row>
        <row r="183">
          <cell r="C183" t="str">
            <v>GS3</v>
          </cell>
        </row>
        <row r="184">
          <cell r="C184" t="str">
            <v>RTS</v>
          </cell>
        </row>
        <row r="185">
          <cell r="C185" t="str">
            <v>RTS</v>
          </cell>
          <cell r="K185">
            <v>121343183.00875309</v>
          </cell>
        </row>
        <row r="186">
          <cell r="C186" t="str">
            <v>PSP</v>
          </cell>
        </row>
        <row r="187">
          <cell r="C187" t="str">
            <v>PSP</v>
          </cell>
        </row>
        <row r="188">
          <cell r="C188" t="str">
            <v>PSS</v>
          </cell>
        </row>
        <row r="189">
          <cell r="C189" t="str">
            <v>PSS</v>
          </cell>
        </row>
        <row r="190">
          <cell r="C190" t="str">
            <v>PSP</v>
          </cell>
        </row>
        <row r="191">
          <cell r="C191" t="str">
            <v>PSP</v>
          </cell>
        </row>
        <row r="192">
          <cell r="C192" t="str">
            <v>PSS</v>
          </cell>
        </row>
        <row r="193">
          <cell r="C193" t="str">
            <v>PSS</v>
          </cell>
        </row>
        <row r="194">
          <cell r="C194" t="str">
            <v>TODP</v>
          </cell>
        </row>
        <row r="195">
          <cell r="C195" t="str">
            <v>TODP</v>
          </cell>
        </row>
        <row r="196">
          <cell r="C196" t="str">
            <v>TODS</v>
          </cell>
        </row>
        <row r="197">
          <cell r="C197" t="str">
            <v>TODS</v>
          </cell>
        </row>
        <row r="198">
          <cell r="C198" t="str">
            <v>GS3</v>
          </cell>
        </row>
        <row r="199">
          <cell r="C199" t="str">
            <v>GS3</v>
          </cell>
        </row>
        <row r="200">
          <cell r="C200" t="str">
            <v>FLS</v>
          </cell>
          <cell r="K200">
            <v>44267468.936801001</v>
          </cell>
        </row>
        <row r="201">
          <cell r="C201" t="str">
            <v>FLS</v>
          </cell>
        </row>
        <row r="207">
          <cell r="C207" t="str">
            <v>RS</v>
          </cell>
        </row>
        <row r="208">
          <cell r="C208" t="str">
            <v>RS</v>
          </cell>
          <cell r="K208">
            <v>608819914.74919307</v>
          </cell>
        </row>
        <row r="209">
          <cell r="C209" t="str">
            <v>RS</v>
          </cell>
        </row>
        <row r="210">
          <cell r="C210" t="str">
            <v>RS</v>
          </cell>
        </row>
        <row r="211">
          <cell r="C211" t="str">
            <v>RTOD-E</v>
          </cell>
          <cell r="K211">
            <v>35243.998239997461</v>
          </cell>
        </row>
        <row r="212">
          <cell r="C212" t="str">
            <v>RTOD-D</v>
          </cell>
        </row>
        <row r="213">
          <cell r="C213" t="str">
            <v>RS</v>
          </cell>
        </row>
        <row r="214">
          <cell r="C214" t="str">
            <v>RS</v>
          </cell>
        </row>
        <row r="215">
          <cell r="C215" t="str">
            <v>RS</v>
          </cell>
        </row>
        <row r="216">
          <cell r="C216" t="str">
            <v>RS</v>
          </cell>
        </row>
        <row r="217">
          <cell r="C217" t="str">
            <v>RTS</v>
          </cell>
        </row>
        <row r="218">
          <cell r="C218" t="str">
            <v>PSP</v>
          </cell>
          <cell r="K218">
            <v>12992367.703936562</v>
          </cell>
        </row>
        <row r="219">
          <cell r="C219" t="str">
            <v>PSS</v>
          </cell>
        </row>
        <row r="220">
          <cell r="C220" t="str">
            <v>TODP</v>
          </cell>
        </row>
        <row r="221">
          <cell r="C221" t="str">
            <v>PSP</v>
          </cell>
        </row>
        <row r="222">
          <cell r="C222" t="str">
            <v>PSS</v>
          </cell>
        </row>
        <row r="223">
          <cell r="C223" t="str">
            <v>TODP</v>
          </cell>
        </row>
        <row r="224">
          <cell r="C224" t="str">
            <v>TODS</v>
          </cell>
          <cell r="K224">
            <v>127981543.4462775</v>
          </cell>
        </row>
        <row r="225">
          <cell r="C225" t="str">
            <v>TOD</v>
          </cell>
        </row>
        <row r="226">
          <cell r="C226" t="str">
            <v>MPT</v>
          </cell>
        </row>
        <row r="227">
          <cell r="C227" t="str">
            <v>MPP</v>
          </cell>
        </row>
        <row r="228">
          <cell r="C228" t="str">
            <v>LTOD</v>
          </cell>
        </row>
        <row r="229">
          <cell r="C229" t="str">
            <v>LTOD</v>
          </cell>
        </row>
        <row r="230">
          <cell r="C230" t="str">
            <v>MPP PF</v>
          </cell>
        </row>
        <row r="231">
          <cell r="C231" t="str">
            <v>MPT PF</v>
          </cell>
        </row>
        <row r="232">
          <cell r="C232" t="str">
            <v>LEV</v>
          </cell>
        </row>
        <row r="233">
          <cell r="C233" t="str">
            <v>GS</v>
          </cell>
        </row>
        <row r="234">
          <cell r="C234" t="str">
            <v>GS</v>
          </cell>
        </row>
        <row r="235">
          <cell r="C235" t="str">
            <v>GS3</v>
          </cell>
        </row>
        <row r="236">
          <cell r="C236" t="str">
            <v>GS3</v>
          </cell>
        </row>
        <row r="237">
          <cell r="C237" t="str">
            <v>LEV</v>
          </cell>
        </row>
        <row r="238">
          <cell r="C238" t="str">
            <v>CSR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CSR</v>
          </cell>
        </row>
        <row r="243">
          <cell r="C243" t="str">
            <v>CSR</v>
          </cell>
        </row>
        <row r="244">
          <cell r="C244" t="str">
            <v>CSR</v>
          </cell>
        </row>
        <row r="245">
          <cell r="C245" t="str">
            <v>CSR</v>
          </cell>
        </row>
        <row r="246">
          <cell r="C246" t="str">
            <v>LEV</v>
          </cell>
        </row>
        <row r="247">
          <cell r="C247" t="str">
            <v>LEV</v>
          </cell>
        </row>
        <row r="248">
          <cell r="C248" t="str">
            <v>GS</v>
          </cell>
        </row>
        <row r="249">
          <cell r="C249" t="str">
            <v>PSP</v>
          </cell>
        </row>
        <row r="250">
          <cell r="C250" t="str">
            <v>PSS</v>
          </cell>
        </row>
        <row r="251">
          <cell r="C251" t="str">
            <v>PSS</v>
          </cell>
        </row>
        <row r="252">
          <cell r="C252" t="str">
            <v>PSP</v>
          </cell>
        </row>
        <row r="253">
          <cell r="C253" t="str">
            <v>PSP</v>
          </cell>
        </row>
        <row r="254">
          <cell r="C254" t="str">
            <v>GS</v>
          </cell>
        </row>
        <row r="255">
          <cell r="C255" t="str">
            <v>RS</v>
          </cell>
        </row>
        <row r="256">
          <cell r="C256" t="str">
            <v>RS</v>
          </cell>
        </row>
        <row r="257">
          <cell r="C257" t="str">
            <v>GS</v>
          </cell>
          <cell r="K257">
            <v>64343601.855323754</v>
          </cell>
        </row>
        <row r="258">
          <cell r="C258" t="str">
            <v>GS</v>
          </cell>
        </row>
        <row r="259">
          <cell r="C259" t="str">
            <v>GS3</v>
          </cell>
          <cell r="K259">
            <v>76016984.558436885</v>
          </cell>
        </row>
        <row r="260">
          <cell r="C260" t="str">
            <v>AES</v>
          </cell>
          <cell r="K260">
            <v>630000</v>
          </cell>
        </row>
        <row r="261">
          <cell r="C261" t="str">
            <v>AES</v>
          </cell>
        </row>
        <row r="262">
          <cell r="C262" t="str">
            <v>AES3</v>
          </cell>
          <cell r="K262">
            <v>12799000</v>
          </cell>
        </row>
        <row r="263">
          <cell r="C263" t="str">
            <v>AES3</v>
          </cell>
        </row>
        <row r="264">
          <cell r="C264" t="str">
            <v>AES3</v>
          </cell>
        </row>
        <row r="265">
          <cell r="C265" t="str">
            <v>AES3</v>
          </cell>
        </row>
        <row r="266">
          <cell r="C266" t="str">
            <v>AES3</v>
          </cell>
        </row>
        <row r="267">
          <cell r="C267" t="str">
            <v>AES</v>
          </cell>
        </row>
        <row r="268">
          <cell r="C268" t="str">
            <v>LE</v>
          </cell>
          <cell r="K268">
            <v>44330.254439454424</v>
          </cell>
        </row>
        <row r="269">
          <cell r="C269" t="str">
            <v>LE</v>
          </cell>
        </row>
        <row r="270">
          <cell r="C270" t="str">
            <v>LE</v>
          </cell>
        </row>
        <row r="271">
          <cell r="C271" t="str">
            <v>TE</v>
          </cell>
          <cell r="K271">
            <v>119881.59547011479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RTS</v>
          </cell>
        </row>
        <row r="275">
          <cell r="C275" t="str">
            <v>PSP</v>
          </cell>
        </row>
        <row r="276">
          <cell r="C276" t="str">
            <v>PSS</v>
          </cell>
          <cell r="K276">
            <v>160672594.44158393</v>
          </cell>
        </row>
        <row r="277">
          <cell r="C277" t="str">
            <v>PSP</v>
          </cell>
        </row>
        <row r="278">
          <cell r="C278" t="str">
            <v>PSS</v>
          </cell>
        </row>
        <row r="279">
          <cell r="C279" t="str">
            <v>TODP</v>
          </cell>
          <cell r="K279">
            <v>313471868.05076802</v>
          </cell>
        </row>
        <row r="280">
          <cell r="C280" t="str">
            <v>TODS</v>
          </cell>
        </row>
        <row r="281">
          <cell r="C281" t="str">
            <v>SQF</v>
          </cell>
        </row>
        <row r="282">
          <cell r="C282" t="str">
            <v>SQF</v>
          </cell>
        </row>
        <row r="283">
          <cell r="C283" t="str">
            <v>LQF</v>
          </cell>
        </row>
        <row r="284">
          <cell r="C284" t="str">
            <v>GS</v>
          </cell>
        </row>
        <row r="285">
          <cell r="C285" t="str">
            <v>GS3</v>
          </cell>
        </row>
        <row r="286">
          <cell r="C286" t="str">
            <v>RS</v>
          </cell>
        </row>
        <row r="287">
          <cell r="C287" t="str">
            <v>RS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GS</v>
          </cell>
        </row>
        <row r="294">
          <cell r="C294" t="str">
            <v>GS</v>
          </cell>
        </row>
        <row r="295">
          <cell r="C295" t="str">
            <v>GS</v>
          </cell>
        </row>
        <row r="296">
          <cell r="C296" t="str">
            <v>GS</v>
          </cell>
        </row>
        <row r="297">
          <cell r="C297" t="str">
            <v>GS</v>
          </cell>
        </row>
        <row r="298">
          <cell r="C298" t="str">
            <v>GS</v>
          </cell>
        </row>
        <row r="299">
          <cell r="C299" t="str">
            <v>GS</v>
          </cell>
        </row>
        <row r="300">
          <cell r="C300" t="str">
            <v>GS</v>
          </cell>
        </row>
        <row r="301">
          <cell r="C301" t="str">
            <v>GS</v>
          </cell>
        </row>
        <row r="302">
          <cell r="C302" t="str">
            <v>GS</v>
          </cell>
        </row>
        <row r="303">
          <cell r="C303" t="str">
            <v>GS</v>
          </cell>
        </row>
        <row r="304">
          <cell r="C304" t="str">
            <v>GS3</v>
          </cell>
        </row>
        <row r="305">
          <cell r="C305" t="str">
            <v>GS3</v>
          </cell>
        </row>
        <row r="306">
          <cell r="C306" t="str">
            <v>RTS</v>
          </cell>
        </row>
        <row r="307">
          <cell r="C307" t="str">
            <v>RTS</v>
          </cell>
          <cell r="K307">
            <v>121011121.1262189</v>
          </cell>
        </row>
        <row r="308">
          <cell r="C308" t="str">
            <v>PSP</v>
          </cell>
        </row>
        <row r="309">
          <cell r="C309" t="str">
            <v>PSP</v>
          </cell>
        </row>
        <row r="310">
          <cell r="C310" t="str">
            <v>PSS</v>
          </cell>
        </row>
        <row r="311">
          <cell r="C311" t="str">
            <v>PSS</v>
          </cell>
        </row>
        <row r="312">
          <cell r="C312" t="str">
            <v>PSP</v>
          </cell>
        </row>
        <row r="313">
          <cell r="C313" t="str">
            <v>PSP</v>
          </cell>
        </row>
        <row r="314">
          <cell r="C314" t="str">
            <v>PSS</v>
          </cell>
        </row>
        <row r="315">
          <cell r="C315" t="str">
            <v>PSS</v>
          </cell>
        </row>
        <row r="316">
          <cell r="C316" t="str">
            <v>TODP</v>
          </cell>
        </row>
        <row r="317">
          <cell r="C317" t="str">
            <v>TODP</v>
          </cell>
        </row>
        <row r="318">
          <cell r="C318" t="str">
            <v>TODS</v>
          </cell>
        </row>
        <row r="319">
          <cell r="C319" t="str">
            <v>TODS</v>
          </cell>
        </row>
        <row r="320">
          <cell r="C320" t="str">
            <v>GS3</v>
          </cell>
        </row>
        <row r="321">
          <cell r="C321" t="str">
            <v>GS3</v>
          </cell>
        </row>
        <row r="322">
          <cell r="C322" t="str">
            <v>FLS</v>
          </cell>
          <cell r="K322">
            <v>47487680.049483702</v>
          </cell>
        </row>
        <row r="323">
          <cell r="C323" t="str">
            <v>FLS</v>
          </cell>
        </row>
        <row r="329">
          <cell r="C329" t="str">
            <v>RS</v>
          </cell>
        </row>
        <row r="330">
          <cell r="C330" t="str">
            <v>RS</v>
          </cell>
          <cell r="K330">
            <v>532467112.11362398</v>
          </cell>
        </row>
        <row r="331">
          <cell r="C331" t="str">
            <v>RS</v>
          </cell>
        </row>
        <row r="332">
          <cell r="C332" t="str">
            <v>RS</v>
          </cell>
        </row>
        <row r="333">
          <cell r="C333" t="str">
            <v>RTOD-E</v>
          </cell>
          <cell r="K333">
            <v>31511.213390159683</v>
          </cell>
        </row>
        <row r="334">
          <cell r="C334" t="str">
            <v>RTOD-D</v>
          </cell>
        </row>
        <row r="335">
          <cell r="C335" t="str">
            <v>RS</v>
          </cell>
        </row>
        <row r="336">
          <cell r="C336" t="str">
            <v>RS</v>
          </cell>
        </row>
        <row r="337">
          <cell r="C337" t="str">
            <v>RS</v>
          </cell>
        </row>
        <row r="338">
          <cell r="C338" t="str">
            <v>RS</v>
          </cell>
        </row>
        <row r="339">
          <cell r="C339" t="str">
            <v>RTS</v>
          </cell>
        </row>
        <row r="340">
          <cell r="C340" t="str">
            <v>PSP</v>
          </cell>
          <cell r="K340">
            <v>12926674.971165713</v>
          </cell>
        </row>
        <row r="341">
          <cell r="C341" t="str">
            <v>PSS</v>
          </cell>
        </row>
        <row r="342">
          <cell r="C342" t="str">
            <v>TODP</v>
          </cell>
        </row>
        <row r="343">
          <cell r="C343" t="str">
            <v>PSP</v>
          </cell>
        </row>
        <row r="344">
          <cell r="C344" t="str">
            <v>PSS</v>
          </cell>
        </row>
        <row r="345">
          <cell r="C345" t="str">
            <v>TODP</v>
          </cell>
        </row>
        <row r="346">
          <cell r="C346" t="str">
            <v>TODS</v>
          </cell>
          <cell r="K346">
            <v>126819256.92690147</v>
          </cell>
        </row>
        <row r="347">
          <cell r="C347" t="str">
            <v>TOD</v>
          </cell>
        </row>
        <row r="348">
          <cell r="C348" t="str">
            <v>MPT</v>
          </cell>
        </row>
        <row r="349">
          <cell r="C349" t="str">
            <v>MPP</v>
          </cell>
        </row>
        <row r="350">
          <cell r="C350" t="str">
            <v>LTOD</v>
          </cell>
        </row>
        <row r="351">
          <cell r="C351" t="str">
            <v>LTOD</v>
          </cell>
        </row>
        <row r="352">
          <cell r="C352" t="str">
            <v>MPP PF</v>
          </cell>
        </row>
        <row r="353">
          <cell r="C353" t="str">
            <v>MPT PF</v>
          </cell>
        </row>
        <row r="354">
          <cell r="C354" t="str">
            <v>LEV</v>
          </cell>
        </row>
        <row r="355">
          <cell r="C355" t="str">
            <v>GS</v>
          </cell>
        </row>
        <row r="356">
          <cell r="C356" t="str">
            <v>GS</v>
          </cell>
        </row>
        <row r="357">
          <cell r="C357" t="str">
            <v>GS3</v>
          </cell>
        </row>
        <row r="358">
          <cell r="C358" t="str">
            <v>GS3</v>
          </cell>
        </row>
        <row r="359">
          <cell r="C359" t="str">
            <v>LEV</v>
          </cell>
        </row>
        <row r="360">
          <cell r="C360" t="str">
            <v>CSR</v>
          </cell>
        </row>
        <row r="361">
          <cell r="C361" t="str">
            <v>CSR</v>
          </cell>
        </row>
        <row r="362">
          <cell r="C362" t="str">
            <v>CSR</v>
          </cell>
        </row>
        <row r="363">
          <cell r="C363" t="str">
            <v>CSR</v>
          </cell>
        </row>
        <row r="364">
          <cell r="C364" t="str">
            <v>CSR</v>
          </cell>
        </row>
        <row r="365">
          <cell r="C365" t="str">
            <v>CSR</v>
          </cell>
        </row>
        <row r="366">
          <cell r="C366" t="str">
            <v>CSR</v>
          </cell>
        </row>
        <row r="367">
          <cell r="C367" t="str">
            <v>CSR</v>
          </cell>
        </row>
        <row r="368">
          <cell r="C368" t="str">
            <v>LEV</v>
          </cell>
        </row>
        <row r="369">
          <cell r="C369" t="str">
            <v>LEV</v>
          </cell>
        </row>
        <row r="370">
          <cell r="C370" t="str">
            <v>GS</v>
          </cell>
        </row>
        <row r="371">
          <cell r="C371" t="str">
            <v>PSP</v>
          </cell>
        </row>
        <row r="372">
          <cell r="C372" t="str">
            <v>PSS</v>
          </cell>
        </row>
        <row r="373">
          <cell r="C373" t="str">
            <v>PSS</v>
          </cell>
        </row>
        <row r="374">
          <cell r="C374" t="str">
            <v>PSP</v>
          </cell>
        </row>
        <row r="375">
          <cell r="C375" t="str">
            <v>PSP</v>
          </cell>
        </row>
        <row r="376">
          <cell r="C376" t="str">
            <v>GS</v>
          </cell>
        </row>
        <row r="377">
          <cell r="C377" t="str">
            <v>RS</v>
          </cell>
        </row>
        <row r="378">
          <cell r="C378" t="str">
            <v>RS</v>
          </cell>
        </row>
        <row r="379">
          <cell r="C379" t="str">
            <v>GS</v>
          </cell>
          <cell r="K379">
            <v>52960713.851201646</v>
          </cell>
        </row>
        <row r="380">
          <cell r="C380" t="str">
            <v>GS</v>
          </cell>
        </row>
        <row r="381">
          <cell r="C381" t="str">
            <v>GS3</v>
          </cell>
          <cell r="K381">
            <v>70799801.654426351</v>
          </cell>
        </row>
        <row r="382">
          <cell r="C382" t="str">
            <v>AES</v>
          </cell>
          <cell r="K382">
            <v>551000</v>
          </cell>
        </row>
        <row r="383">
          <cell r="C383" t="str">
            <v>AES</v>
          </cell>
        </row>
        <row r="384">
          <cell r="C384" t="str">
            <v>AES3</v>
          </cell>
          <cell r="K384">
            <v>11204000</v>
          </cell>
        </row>
        <row r="385">
          <cell r="C385" t="str">
            <v>AES3</v>
          </cell>
        </row>
        <row r="386">
          <cell r="C386" t="str">
            <v>AES3</v>
          </cell>
        </row>
        <row r="387">
          <cell r="C387" t="str">
            <v>AES3</v>
          </cell>
        </row>
        <row r="388">
          <cell r="C388" t="str">
            <v>AES3</v>
          </cell>
        </row>
        <row r="389">
          <cell r="C389" t="str">
            <v>AES</v>
          </cell>
        </row>
        <row r="390">
          <cell r="C390" t="str">
            <v>LE</v>
          </cell>
          <cell r="K390">
            <v>37456.172350536974</v>
          </cell>
        </row>
        <row r="391">
          <cell r="C391" t="str">
            <v>LE</v>
          </cell>
        </row>
        <row r="392">
          <cell r="C392" t="str">
            <v>LE</v>
          </cell>
        </row>
        <row r="393">
          <cell r="C393" t="str">
            <v>TE</v>
          </cell>
          <cell r="K393">
            <v>112784.33727769413</v>
          </cell>
        </row>
        <row r="394">
          <cell r="C394" t="str">
            <v>TE</v>
          </cell>
        </row>
        <row r="395">
          <cell r="C395" t="str">
            <v>TE</v>
          </cell>
        </row>
        <row r="396">
          <cell r="C396" t="str">
            <v>RTS</v>
          </cell>
        </row>
        <row r="397">
          <cell r="C397" t="str">
            <v>PSP</v>
          </cell>
        </row>
        <row r="398">
          <cell r="C398" t="str">
            <v>PSS</v>
          </cell>
          <cell r="K398">
            <v>143676479.04327977</v>
          </cell>
        </row>
        <row r="399">
          <cell r="C399" t="str">
            <v>PSP</v>
          </cell>
        </row>
        <row r="400">
          <cell r="C400" t="str">
            <v>PSS</v>
          </cell>
        </row>
        <row r="401">
          <cell r="C401" t="str">
            <v>TODP</v>
          </cell>
          <cell r="K401">
            <v>312658487.11057991</v>
          </cell>
        </row>
        <row r="402">
          <cell r="C402" t="str">
            <v>TODS</v>
          </cell>
        </row>
        <row r="403">
          <cell r="C403" t="str">
            <v>SQF</v>
          </cell>
        </row>
        <row r="404">
          <cell r="C404" t="str">
            <v>SQF</v>
          </cell>
        </row>
        <row r="405">
          <cell r="C405" t="str">
            <v>LQF</v>
          </cell>
        </row>
        <row r="406">
          <cell r="C406" t="str">
            <v>GS</v>
          </cell>
        </row>
        <row r="407">
          <cell r="C407" t="str">
            <v>GS3</v>
          </cell>
        </row>
        <row r="408">
          <cell r="C408" t="str">
            <v>RS</v>
          </cell>
        </row>
        <row r="409">
          <cell r="C409" t="str">
            <v>RS</v>
          </cell>
        </row>
        <row r="410">
          <cell r="C410" t="str">
            <v>CSR</v>
          </cell>
        </row>
        <row r="411">
          <cell r="C411" t="str">
            <v>CSR</v>
          </cell>
        </row>
        <row r="412">
          <cell r="C412" t="str">
            <v>CSR</v>
          </cell>
        </row>
        <row r="413">
          <cell r="C413" t="str">
            <v>CSR</v>
          </cell>
        </row>
        <row r="414">
          <cell r="C414" t="str">
            <v>CSR</v>
          </cell>
        </row>
        <row r="415">
          <cell r="C415" t="str">
            <v>GS</v>
          </cell>
        </row>
        <row r="416">
          <cell r="C416" t="str">
            <v>GS</v>
          </cell>
        </row>
        <row r="417">
          <cell r="C417" t="str">
            <v>GS</v>
          </cell>
        </row>
        <row r="418">
          <cell r="C418" t="str">
            <v>GS</v>
          </cell>
        </row>
        <row r="419">
          <cell r="C419" t="str">
            <v>GS</v>
          </cell>
        </row>
        <row r="420">
          <cell r="C420" t="str">
            <v>GS</v>
          </cell>
        </row>
        <row r="421">
          <cell r="C421" t="str">
            <v>GS</v>
          </cell>
        </row>
        <row r="422">
          <cell r="C422" t="str">
            <v>GS</v>
          </cell>
        </row>
        <row r="423">
          <cell r="C423" t="str">
            <v>GS</v>
          </cell>
        </row>
        <row r="424">
          <cell r="C424" t="str">
            <v>GS</v>
          </cell>
        </row>
        <row r="425">
          <cell r="C425" t="str">
            <v>GS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RTS</v>
          </cell>
        </row>
        <row r="429">
          <cell r="C429" t="str">
            <v>RTS</v>
          </cell>
          <cell r="K429">
            <v>118033836.43614669</v>
          </cell>
        </row>
        <row r="430">
          <cell r="C430" t="str">
            <v>PSP</v>
          </cell>
        </row>
        <row r="431">
          <cell r="C431" t="str">
            <v>PSP</v>
          </cell>
        </row>
        <row r="432">
          <cell r="C432" t="str">
            <v>PSS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TODP</v>
          </cell>
        </row>
        <row r="439">
          <cell r="C439" t="str">
            <v>TODP</v>
          </cell>
        </row>
        <row r="440">
          <cell r="C440" t="str">
            <v>TODS</v>
          </cell>
        </row>
        <row r="441">
          <cell r="C441" t="str">
            <v>TODS</v>
          </cell>
        </row>
        <row r="442">
          <cell r="C442" t="str">
            <v>GS3</v>
          </cell>
        </row>
        <row r="443">
          <cell r="C443" t="str">
            <v>GS3</v>
          </cell>
        </row>
        <row r="444">
          <cell r="C444" t="str">
            <v>FLS</v>
          </cell>
          <cell r="K444">
            <v>48026205.778607696</v>
          </cell>
        </row>
        <row r="445">
          <cell r="C445" t="str">
            <v>FLS</v>
          </cell>
        </row>
        <row r="451">
          <cell r="C451" t="str">
            <v>RS</v>
          </cell>
        </row>
        <row r="452">
          <cell r="C452" t="str">
            <v>RS</v>
          </cell>
          <cell r="K452">
            <v>367882886.53898299</v>
          </cell>
        </row>
        <row r="453">
          <cell r="C453" t="str">
            <v>RS</v>
          </cell>
        </row>
        <row r="454">
          <cell r="C454" t="str">
            <v>RS</v>
          </cell>
        </row>
        <row r="455">
          <cell r="C455" t="str">
            <v>RTOD-E</v>
          </cell>
          <cell r="K455">
            <v>22289.760695002704</v>
          </cell>
        </row>
        <row r="456">
          <cell r="C456" t="str">
            <v>RTOD-D</v>
          </cell>
        </row>
        <row r="457">
          <cell r="C457" t="str">
            <v>RS</v>
          </cell>
        </row>
        <row r="458">
          <cell r="C458" t="str">
            <v>RS</v>
          </cell>
        </row>
        <row r="459">
          <cell r="C459" t="str">
            <v>RS</v>
          </cell>
        </row>
        <row r="460">
          <cell r="C460" t="str">
            <v>RS</v>
          </cell>
        </row>
        <row r="461">
          <cell r="C461" t="str">
            <v>RTS</v>
          </cell>
        </row>
        <row r="462">
          <cell r="C462" t="str">
            <v>PSP</v>
          </cell>
          <cell r="K462">
            <v>12893133.489096072</v>
          </cell>
        </row>
        <row r="463">
          <cell r="C463" t="str">
            <v>PSS</v>
          </cell>
        </row>
        <row r="464">
          <cell r="C464" t="str">
            <v>TODP</v>
          </cell>
        </row>
        <row r="465">
          <cell r="C465" t="str">
            <v>PSP</v>
          </cell>
        </row>
        <row r="466">
          <cell r="C466" t="str">
            <v>PSS</v>
          </cell>
        </row>
        <row r="467">
          <cell r="C467" t="str">
            <v>TODP</v>
          </cell>
        </row>
        <row r="468">
          <cell r="C468" t="str">
            <v>TODS</v>
          </cell>
          <cell r="K468">
            <v>125611788.52217272</v>
          </cell>
        </row>
        <row r="469">
          <cell r="C469" t="str">
            <v>TOD</v>
          </cell>
        </row>
        <row r="470">
          <cell r="C470" t="str">
            <v>MPT</v>
          </cell>
        </row>
        <row r="471">
          <cell r="C471" t="str">
            <v>MPP</v>
          </cell>
        </row>
        <row r="472">
          <cell r="C472" t="str">
            <v>LTOD</v>
          </cell>
        </row>
        <row r="473">
          <cell r="C473" t="str">
            <v>LTOD</v>
          </cell>
        </row>
        <row r="474">
          <cell r="C474" t="str">
            <v>MPP PF</v>
          </cell>
        </row>
        <row r="475">
          <cell r="C475" t="str">
            <v>MPT PF</v>
          </cell>
        </row>
        <row r="476">
          <cell r="C476" t="str">
            <v>LEV</v>
          </cell>
        </row>
        <row r="477">
          <cell r="C477" t="str">
            <v>GS</v>
          </cell>
        </row>
        <row r="478">
          <cell r="C478" t="str">
            <v>GS</v>
          </cell>
        </row>
        <row r="479">
          <cell r="C479" t="str">
            <v>GS3</v>
          </cell>
        </row>
        <row r="480">
          <cell r="C480" t="str">
            <v>GS3</v>
          </cell>
        </row>
        <row r="481">
          <cell r="C481" t="str">
            <v>LEV</v>
          </cell>
        </row>
        <row r="482">
          <cell r="C482" t="str">
            <v>CSR</v>
          </cell>
        </row>
        <row r="483">
          <cell r="C483" t="str">
            <v>CSR</v>
          </cell>
        </row>
        <row r="484">
          <cell r="C484" t="str">
            <v>CSR</v>
          </cell>
        </row>
        <row r="485">
          <cell r="C485" t="str">
            <v>CSR</v>
          </cell>
        </row>
        <row r="486">
          <cell r="C486" t="str">
            <v>CSR</v>
          </cell>
        </row>
        <row r="487">
          <cell r="C487" t="str">
            <v>CSR</v>
          </cell>
        </row>
        <row r="488">
          <cell r="C488" t="str">
            <v>CSR</v>
          </cell>
        </row>
        <row r="489">
          <cell r="C489" t="str">
            <v>CSR</v>
          </cell>
        </row>
        <row r="490">
          <cell r="C490" t="str">
            <v>LEV</v>
          </cell>
        </row>
        <row r="491">
          <cell r="C491" t="str">
            <v>LEV</v>
          </cell>
        </row>
        <row r="492">
          <cell r="C492" t="str">
            <v>GS</v>
          </cell>
        </row>
        <row r="493">
          <cell r="C493" t="str">
            <v>PSP</v>
          </cell>
        </row>
        <row r="494">
          <cell r="C494" t="str">
            <v>PSS</v>
          </cell>
        </row>
        <row r="495">
          <cell r="C495" t="str">
            <v>PSS</v>
          </cell>
        </row>
        <row r="496">
          <cell r="C496" t="str">
            <v>PSP</v>
          </cell>
        </row>
        <row r="497">
          <cell r="C497" t="str">
            <v>PSP</v>
          </cell>
        </row>
        <row r="498">
          <cell r="C498" t="str">
            <v>GS</v>
          </cell>
        </row>
        <row r="499">
          <cell r="C499" t="str">
            <v>RS</v>
          </cell>
        </row>
        <row r="500">
          <cell r="C500" t="str">
            <v>RS</v>
          </cell>
        </row>
        <row r="501">
          <cell r="C501" t="str">
            <v>GS</v>
          </cell>
          <cell r="K501">
            <v>56152375.485459454</v>
          </cell>
        </row>
        <row r="502">
          <cell r="C502" t="str">
            <v>GS</v>
          </cell>
        </row>
        <row r="503">
          <cell r="C503" t="str">
            <v>GS3</v>
          </cell>
          <cell r="K503">
            <v>82728907.452432171</v>
          </cell>
        </row>
        <row r="504">
          <cell r="C504" t="str">
            <v>AES</v>
          </cell>
          <cell r="K504">
            <v>572000</v>
          </cell>
        </row>
        <row r="505">
          <cell r="C505" t="str">
            <v>AES</v>
          </cell>
        </row>
        <row r="506">
          <cell r="C506" t="str">
            <v>AES3</v>
          </cell>
          <cell r="K506">
            <v>11631000</v>
          </cell>
        </row>
        <row r="507">
          <cell r="C507" t="str">
            <v>AES3</v>
          </cell>
        </row>
        <row r="508">
          <cell r="C508" t="str">
            <v>AES3</v>
          </cell>
        </row>
        <row r="509">
          <cell r="C509" t="str">
            <v>AES3</v>
          </cell>
        </row>
        <row r="510">
          <cell r="C510" t="str">
            <v>AES3</v>
          </cell>
        </row>
        <row r="511">
          <cell r="C511" t="str">
            <v>AES</v>
          </cell>
        </row>
        <row r="512">
          <cell r="C512" t="str">
            <v>LE</v>
          </cell>
          <cell r="K512">
            <v>35496.612992405004</v>
          </cell>
        </row>
        <row r="513">
          <cell r="C513" t="str">
            <v>LE</v>
          </cell>
        </row>
        <row r="514">
          <cell r="C514" t="str">
            <v>LE</v>
          </cell>
        </row>
        <row r="515">
          <cell r="C515" t="str">
            <v>TE</v>
          </cell>
          <cell r="K515">
            <v>118027.83579471071</v>
          </cell>
        </row>
        <row r="516">
          <cell r="C516" t="str">
            <v>TE</v>
          </cell>
        </row>
        <row r="517">
          <cell r="C517" t="str">
            <v>TE</v>
          </cell>
        </row>
        <row r="518">
          <cell r="C518" t="str">
            <v>RTS</v>
          </cell>
        </row>
        <row r="519">
          <cell r="C519" t="str">
            <v>PSP</v>
          </cell>
        </row>
        <row r="520">
          <cell r="C520" t="str">
            <v>PSS</v>
          </cell>
          <cell r="K520">
            <v>168152223.5840404</v>
          </cell>
        </row>
        <row r="521">
          <cell r="C521" t="str">
            <v>PSP</v>
          </cell>
        </row>
        <row r="522">
          <cell r="C522" t="str">
            <v>PSS</v>
          </cell>
        </row>
        <row r="523">
          <cell r="C523" t="str">
            <v>TODP</v>
          </cell>
          <cell r="K523">
            <v>363394293.0927574</v>
          </cell>
        </row>
        <row r="524">
          <cell r="C524" t="str">
            <v>TODS</v>
          </cell>
        </row>
        <row r="525">
          <cell r="C525" t="str">
            <v>SQF</v>
          </cell>
        </row>
        <row r="526">
          <cell r="C526" t="str">
            <v>SQF</v>
          </cell>
        </row>
        <row r="527">
          <cell r="C527" t="str">
            <v>LQF</v>
          </cell>
        </row>
        <row r="528">
          <cell r="C528" t="str">
            <v>GS</v>
          </cell>
        </row>
        <row r="529">
          <cell r="C529" t="str">
            <v>GS3</v>
          </cell>
        </row>
        <row r="530">
          <cell r="C530" t="str">
            <v>RS</v>
          </cell>
        </row>
        <row r="531">
          <cell r="C531" t="str">
            <v>RS</v>
          </cell>
        </row>
        <row r="532">
          <cell r="C532" t="str">
            <v>CSR</v>
          </cell>
        </row>
        <row r="533">
          <cell r="C533" t="str">
            <v>CSR</v>
          </cell>
        </row>
        <row r="534">
          <cell r="C534" t="str">
            <v>CSR</v>
          </cell>
        </row>
        <row r="535">
          <cell r="C535" t="str">
            <v>CSR</v>
          </cell>
        </row>
        <row r="536">
          <cell r="C536" t="str">
            <v>CSR</v>
          </cell>
        </row>
        <row r="537">
          <cell r="C537" t="str">
            <v>GS</v>
          </cell>
        </row>
        <row r="538">
          <cell r="C538" t="str">
            <v>GS</v>
          </cell>
        </row>
        <row r="539">
          <cell r="C539" t="str">
            <v>GS</v>
          </cell>
        </row>
        <row r="540">
          <cell r="C540" t="str">
            <v>GS</v>
          </cell>
        </row>
        <row r="541">
          <cell r="C541" t="str">
            <v>GS</v>
          </cell>
        </row>
        <row r="542">
          <cell r="C542" t="str">
            <v>GS</v>
          </cell>
        </row>
        <row r="543">
          <cell r="C543" t="str">
            <v>GS</v>
          </cell>
        </row>
        <row r="544">
          <cell r="C544" t="str">
            <v>GS</v>
          </cell>
        </row>
        <row r="545">
          <cell r="C545" t="str">
            <v>GS</v>
          </cell>
        </row>
        <row r="546">
          <cell r="C546" t="str">
            <v>GS</v>
          </cell>
        </row>
        <row r="547">
          <cell r="C547" t="str">
            <v>GS</v>
          </cell>
        </row>
        <row r="548">
          <cell r="C548" t="str">
            <v>GS3</v>
          </cell>
        </row>
        <row r="549">
          <cell r="C549" t="str">
            <v>GS3</v>
          </cell>
        </row>
        <row r="550">
          <cell r="C550" t="str">
            <v>RTS</v>
          </cell>
        </row>
        <row r="551">
          <cell r="C551" t="str">
            <v>RTS</v>
          </cell>
          <cell r="K551">
            <v>136564871.36022782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PSP</v>
          </cell>
        </row>
        <row r="557">
          <cell r="C557" t="str">
            <v>PSP</v>
          </cell>
        </row>
        <row r="558">
          <cell r="C558" t="str">
            <v>PSS</v>
          </cell>
        </row>
        <row r="559">
          <cell r="C559" t="str">
            <v>PSS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TODS</v>
          </cell>
        </row>
        <row r="563">
          <cell r="C563" t="str">
            <v>TODS</v>
          </cell>
        </row>
        <row r="564">
          <cell r="C564" t="str">
            <v>GS3</v>
          </cell>
        </row>
        <row r="565">
          <cell r="C565" t="str">
            <v>GS3</v>
          </cell>
        </row>
        <row r="566">
          <cell r="C566" t="str">
            <v>FLS</v>
          </cell>
          <cell r="K566">
            <v>47838801.266908802</v>
          </cell>
        </row>
        <row r="567">
          <cell r="C567" t="str">
            <v>FLS</v>
          </cell>
        </row>
        <row r="573">
          <cell r="C573" t="str">
            <v>RS</v>
          </cell>
        </row>
        <row r="574">
          <cell r="C574" t="str">
            <v>RS</v>
          </cell>
          <cell r="K574">
            <v>373489493.27129209</v>
          </cell>
        </row>
        <row r="575">
          <cell r="C575" t="str">
            <v>RS</v>
          </cell>
        </row>
        <row r="576">
          <cell r="C576" t="str">
            <v>RS</v>
          </cell>
        </row>
        <row r="577">
          <cell r="C577" t="str">
            <v>RTOD-E</v>
          </cell>
          <cell r="K577">
            <v>23136.864862405946</v>
          </cell>
        </row>
        <row r="578">
          <cell r="C578" t="str">
            <v>RTOD-D</v>
          </cell>
        </row>
        <row r="579">
          <cell r="C579" t="str">
            <v>RS</v>
          </cell>
        </row>
        <row r="580">
          <cell r="C580" t="str">
            <v>RS</v>
          </cell>
        </row>
        <row r="581">
          <cell r="C581" t="str">
            <v>RS</v>
          </cell>
        </row>
        <row r="582">
          <cell r="C582" t="str">
            <v>RS</v>
          </cell>
        </row>
        <row r="583">
          <cell r="C583" t="str">
            <v>RTS</v>
          </cell>
        </row>
        <row r="584">
          <cell r="C584" t="str">
            <v>PSP</v>
          </cell>
          <cell r="K584">
            <v>14985331.673928164</v>
          </cell>
        </row>
        <row r="585">
          <cell r="C585" t="str">
            <v>PSS</v>
          </cell>
        </row>
        <row r="586">
          <cell r="C586" t="str">
            <v>TODP</v>
          </cell>
        </row>
        <row r="587">
          <cell r="C587" t="str">
            <v>PSP</v>
          </cell>
        </row>
        <row r="588">
          <cell r="C588" t="str">
            <v>PSS</v>
          </cell>
        </row>
        <row r="589">
          <cell r="C589" t="str">
            <v>TODP</v>
          </cell>
        </row>
        <row r="590">
          <cell r="C590" t="str">
            <v>TODS</v>
          </cell>
          <cell r="K590">
            <v>146207283.5413301</v>
          </cell>
        </row>
        <row r="591">
          <cell r="C591" t="str">
            <v>TOD</v>
          </cell>
        </row>
        <row r="592">
          <cell r="C592" t="str">
            <v>MPT</v>
          </cell>
        </row>
        <row r="593">
          <cell r="C593" t="str">
            <v>MPP</v>
          </cell>
        </row>
        <row r="594">
          <cell r="C594" t="str">
            <v>LTOD</v>
          </cell>
        </row>
        <row r="595">
          <cell r="C595" t="str">
            <v>LTOD</v>
          </cell>
        </row>
        <row r="596">
          <cell r="C596" t="str">
            <v>MPP PF</v>
          </cell>
        </row>
        <row r="597">
          <cell r="C597" t="str">
            <v>MPT PF</v>
          </cell>
        </row>
        <row r="598">
          <cell r="C598" t="str">
            <v>LEV</v>
          </cell>
        </row>
        <row r="599">
          <cell r="C599" t="str">
            <v>GS</v>
          </cell>
        </row>
        <row r="600">
          <cell r="C600" t="str">
            <v>GS</v>
          </cell>
        </row>
        <row r="601">
          <cell r="C601" t="str">
            <v>GS3</v>
          </cell>
        </row>
        <row r="602">
          <cell r="C602" t="str">
            <v>GS3</v>
          </cell>
        </row>
        <row r="603">
          <cell r="C603" t="str">
            <v>LEV</v>
          </cell>
        </row>
        <row r="604">
          <cell r="C604" t="str">
            <v>CSR</v>
          </cell>
        </row>
        <row r="605">
          <cell r="C605" t="str">
            <v>CSR</v>
          </cell>
        </row>
        <row r="606">
          <cell r="C606" t="str">
            <v>CSR</v>
          </cell>
        </row>
        <row r="607">
          <cell r="C607" t="str">
            <v>CSR</v>
          </cell>
        </row>
        <row r="608">
          <cell r="C608" t="str">
            <v>CSR</v>
          </cell>
        </row>
        <row r="609">
          <cell r="C609" t="str">
            <v>CSR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LEV</v>
          </cell>
        </row>
        <row r="613">
          <cell r="C613" t="str">
            <v>LEV</v>
          </cell>
        </row>
        <row r="614">
          <cell r="C614" t="str">
            <v>GS</v>
          </cell>
        </row>
        <row r="615">
          <cell r="C615" t="str">
            <v>PSP</v>
          </cell>
        </row>
        <row r="616">
          <cell r="C616" t="str">
            <v>PSS</v>
          </cell>
        </row>
        <row r="617">
          <cell r="C617" t="str">
            <v>PSS</v>
          </cell>
        </row>
        <row r="618">
          <cell r="C618" t="str">
            <v>PSP</v>
          </cell>
        </row>
        <row r="619">
          <cell r="C619" t="str">
            <v>PSP</v>
          </cell>
        </row>
        <row r="620">
          <cell r="C620" t="str">
            <v>GS</v>
          </cell>
        </row>
        <row r="621">
          <cell r="C621" t="str">
            <v>RS</v>
          </cell>
        </row>
        <row r="622">
          <cell r="C622" t="str">
            <v>RS</v>
          </cell>
        </row>
        <row r="623">
          <cell r="C623" t="str">
            <v>GS</v>
          </cell>
          <cell r="K623">
            <v>63599546.024280377</v>
          </cell>
        </row>
        <row r="624">
          <cell r="C624" t="str">
            <v>GS</v>
          </cell>
        </row>
        <row r="625">
          <cell r="C625" t="str">
            <v>GS3</v>
          </cell>
          <cell r="K625">
            <v>95195283.442038551</v>
          </cell>
        </row>
        <row r="626">
          <cell r="C626" t="str">
            <v>AES</v>
          </cell>
          <cell r="K626">
            <v>558000</v>
          </cell>
        </row>
        <row r="627">
          <cell r="C627" t="str">
            <v>AES</v>
          </cell>
        </row>
        <row r="628">
          <cell r="C628" t="str">
            <v>AES3</v>
          </cell>
          <cell r="K628">
            <v>11338000</v>
          </cell>
        </row>
        <row r="629">
          <cell r="C629" t="str">
            <v>AES3</v>
          </cell>
        </row>
        <row r="630">
          <cell r="C630" t="str">
            <v>AES3</v>
          </cell>
        </row>
        <row r="631">
          <cell r="C631" t="str">
            <v>AES3</v>
          </cell>
        </row>
        <row r="632">
          <cell r="C632" t="str">
            <v>AES3</v>
          </cell>
        </row>
        <row r="633">
          <cell r="C633" t="str">
            <v>AES</v>
          </cell>
        </row>
        <row r="634">
          <cell r="C634" t="str">
            <v>LE</v>
          </cell>
          <cell r="K634">
            <v>38646.939579554142</v>
          </cell>
        </row>
        <row r="635">
          <cell r="C635" t="str">
            <v>LE</v>
          </cell>
        </row>
        <row r="636">
          <cell r="C636" t="str">
            <v>LE</v>
          </cell>
        </row>
        <row r="637">
          <cell r="C637" t="str">
            <v>TE</v>
          </cell>
          <cell r="K637">
            <v>122387.2269268934</v>
          </cell>
        </row>
        <row r="638">
          <cell r="C638" t="str">
            <v>TE</v>
          </cell>
        </row>
        <row r="639">
          <cell r="C639" t="str">
            <v>TE</v>
          </cell>
        </row>
        <row r="640">
          <cell r="C640" t="str">
            <v>RTS</v>
          </cell>
        </row>
        <row r="641">
          <cell r="C641" t="str">
            <v>PSP</v>
          </cell>
        </row>
        <row r="642">
          <cell r="C642" t="str">
            <v>PSS</v>
          </cell>
          <cell r="K642">
            <v>193182125.90242544</v>
          </cell>
        </row>
        <row r="643">
          <cell r="C643" t="str">
            <v>PSP</v>
          </cell>
        </row>
        <row r="644">
          <cell r="C644" t="str">
            <v>PSS</v>
          </cell>
        </row>
        <row r="645">
          <cell r="C645" t="str">
            <v>TODP</v>
          </cell>
          <cell r="K645">
            <v>376654323.88324076</v>
          </cell>
        </row>
        <row r="646">
          <cell r="C646" t="str">
            <v>TODS</v>
          </cell>
        </row>
        <row r="647">
          <cell r="C647" t="str">
            <v>SQF</v>
          </cell>
        </row>
        <row r="648">
          <cell r="C648" t="str">
            <v>SQF</v>
          </cell>
        </row>
        <row r="649">
          <cell r="C649" t="str">
            <v>LQF</v>
          </cell>
        </row>
        <row r="650">
          <cell r="C650" t="str">
            <v>GS</v>
          </cell>
        </row>
        <row r="651">
          <cell r="C651" t="str">
            <v>GS3</v>
          </cell>
        </row>
        <row r="652">
          <cell r="C652" t="str">
            <v>RS</v>
          </cell>
        </row>
        <row r="653">
          <cell r="C653" t="str">
            <v>RS</v>
          </cell>
        </row>
        <row r="654">
          <cell r="C654" t="str">
            <v>CSR</v>
          </cell>
        </row>
        <row r="655">
          <cell r="C655" t="str">
            <v>CSR</v>
          </cell>
        </row>
        <row r="656">
          <cell r="C656" t="str">
            <v>CSR</v>
          </cell>
        </row>
        <row r="657">
          <cell r="C657" t="str">
            <v>CSR</v>
          </cell>
        </row>
        <row r="658">
          <cell r="C658" t="str">
            <v>CSR</v>
          </cell>
        </row>
        <row r="659">
          <cell r="C659" t="str">
            <v>GS</v>
          </cell>
        </row>
        <row r="660">
          <cell r="C660" t="str">
            <v>GS</v>
          </cell>
        </row>
        <row r="661">
          <cell r="C661" t="str">
            <v>GS</v>
          </cell>
        </row>
        <row r="662">
          <cell r="C662" t="str">
            <v>GS</v>
          </cell>
        </row>
        <row r="663">
          <cell r="C663" t="str">
            <v>GS</v>
          </cell>
        </row>
        <row r="664">
          <cell r="C664" t="str">
            <v>GS</v>
          </cell>
        </row>
        <row r="665">
          <cell r="C665" t="str">
            <v>GS</v>
          </cell>
        </row>
        <row r="666">
          <cell r="C666" t="str">
            <v>GS</v>
          </cell>
        </row>
        <row r="667">
          <cell r="C667" t="str">
            <v>GS</v>
          </cell>
        </row>
        <row r="668">
          <cell r="C668" t="str">
            <v>GS</v>
          </cell>
        </row>
        <row r="669">
          <cell r="C669" t="str">
            <v>GS</v>
          </cell>
        </row>
        <row r="670">
          <cell r="C670" t="str">
            <v>GS3</v>
          </cell>
        </row>
        <row r="671">
          <cell r="C671" t="str">
            <v>GS3</v>
          </cell>
        </row>
        <row r="672">
          <cell r="C672" t="str">
            <v>RTS</v>
          </cell>
        </row>
        <row r="673">
          <cell r="C673" t="str">
            <v>RTS</v>
          </cell>
          <cell r="K673">
            <v>132425398.58144915</v>
          </cell>
        </row>
        <row r="674">
          <cell r="C674" t="str">
            <v>PSP</v>
          </cell>
        </row>
        <row r="675">
          <cell r="C675" t="str">
            <v>PSP</v>
          </cell>
        </row>
        <row r="676">
          <cell r="C676" t="str">
            <v>PSS</v>
          </cell>
        </row>
        <row r="677">
          <cell r="C677" t="str">
            <v>PSS</v>
          </cell>
        </row>
        <row r="678">
          <cell r="C678" t="str">
            <v>PSP</v>
          </cell>
        </row>
        <row r="679">
          <cell r="C679" t="str">
            <v>PSP</v>
          </cell>
        </row>
        <row r="680">
          <cell r="C680" t="str">
            <v>PSS</v>
          </cell>
        </row>
        <row r="681">
          <cell r="C681" t="str">
            <v>PSS</v>
          </cell>
        </row>
        <row r="682">
          <cell r="C682" t="str">
            <v>TODP</v>
          </cell>
        </row>
        <row r="683">
          <cell r="C683" t="str">
            <v>TODP</v>
          </cell>
        </row>
        <row r="684">
          <cell r="C684" t="str">
            <v>TODS</v>
          </cell>
        </row>
        <row r="685">
          <cell r="C685" t="str">
            <v>TODS</v>
          </cell>
        </row>
        <row r="686">
          <cell r="C686" t="str">
            <v>GS3</v>
          </cell>
        </row>
        <row r="687">
          <cell r="C687" t="str">
            <v>GS3</v>
          </cell>
        </row>
        <row r="688">
          <cell r="C688" t="str">
            <v>FLS</v>
          </cell>
          <cell r="K688">
            <v>45150238.919397302</v>
          </cell>
        </row>
        <row r="689">
          <cell r="C689" t="str">
            <v>FLS</v>
          </cell>
        </row>
        <row r="695">
          <cell r="C695" t="str">
            <v>RS</v>
          </cell>
        </row>
        <row r="696">
          <cell r="C696" t="str">
            <v>RS</v>
          </cell>
          <cell r="K696">
            <v>465315109.07475817</v>
          </cell>
        </row>
        <row r="697">
          <cell r="C697" t="str">
            <v>RS</v>
          </cell>
        </row>
        <row r="698">
          <cell r="C698" t="str">
            <v>RS</v>
          </cell>
        </row>
        <row r="699">
          <cell r="C699" t="str">
            <v>RTOD-E</v>
          </cell>
          <cell r="K699">
            <v>29419.246569606992</v>
          </cell>
        </row>
        <row r="700">
          <cell r="C700" t="str">
            <v>RTOD-D</v>
          </cell>
        </row>
        <row r="701">
          <cell r="C701" t="str">
            <v>RS</v>
          </cell>
        </row>
        <row r="702">
          <cell r="C702" t="str">
            <v>RS</v>
          </cell>
        </row>
        <row r="703">
          <cell r="C703" t="str">
            <v>RS</v>
          </cell>
        </row>
        <row r="704">
          <cell r="C704" t="str">
            <v>RS</v>
          </cell>
        </row>
        <row r="705">
          <cell r="C705" t="str">
            <v>RTS</v>
          </cell>
        </row>
        <row r="706">
          <cell r="C706" t="str">
            <v>PSP</v>
          </cell>
          <cell r="K706">
            <v>15532137.067350149</v>
          </cell>
        </row>
        <row r="707">
          <cell r="C707" t="str">
            <v>PSS</v>
          </cell>
        </row>
        <row r="708">
          <cell r="C708" t="str">
            <v>TODP</v>
          </cell>
        </row>
        <row r="709">
          <cell r="C709" t="str">
            <v>PSP</v>
          </cell>
        </row>
        <row r="710">
          <cell r="C710" t="str">
            <v>PSS</v>
          </cell>
        </row>
        <row r="711">
          <cell r="C711" t="str">
            <v>TODP</v>
          </cell>
        </row>
        <row r="712">
          <cell r="C712" t="str">
            <v>TODS</v>
          </cell>
          <cell r="K712">
            <v>153064097.49079764</v>
          </cell>
        </row>
        <row r="713">
          <cell r="C713" t="str">
            <v>TOD</v>
          </cell>
        </row>
        <row r="714">
          <cell r="C714" t="str">
            <v>MPT</v>
          </cell>
        </row>
        <row r="715">
          <cell r="C715" t="str">
            <v>MPP</v>
          </cell>
        </row>
        <row r="716">
          <cell r="C716" t="str">
            <v>LTOD</v>
          </cell>
        </row>
        <row r="717">
          <cell r="C717" t="str">
            <v>LTOD</v>
          </cell>
        </row>
        <row r="718">
          <cell r="C718" t="str">
            <v>MPP PF</v>
          </cell>
        </row>
        <row r="719">
          <cell r="C719" t="str">
            <v>MPT PF</v>
          </cell>
        </row>
        <row r="720">
          <cell r="C720" t="str">
            <v>LEV</v>
          </cell>
        </row>
        <row r="721">
          <cell r="C721" t="str">
            <v>GS</v>
          </cell>
        </row>
        <row r="722">
          <cell r="C722" t="str">
            <v>GS</v>
          </cell>
        </row>
        <row r="723">
          <cell r="C723" t="str">
            <v>GS3</v>
          </cell>
        </row>
        <row r="724">
          <cell r="C724" t="str">
            <v>GS3</v>
          </cell>
        </row>
        <row r="725">
          <cell r="C725" t="str">
            <v>LEV</v>
          </cell>
        </row>
        <row r="726">
          <cell r="C726" t="str">
            <v>CSR</v>
          </cell>
        </row>
        <row r="727">
          <cell r="C727" t="str">
            <v>CSR</v>
          </cell>
        </row>
        <row r="728">
          <cell r="C728" t="str">
            <v>CSR</v>
          </cell>
        </row>
        <row r="729">
          <cell r="C729" t="str">
            <v>CSR</v>
          </cell>
        </row>
        <row r="730">
          <cell r="C730" t="str">
            <v>CSR</v>
          </cell>
        </row>
        <row r="731">
          <cell r="C731" t="str">
            <v>CSR</v>
          </cell>
        </row>
        <row r="732">
          <cell r="C732" t="str">
            <v>CSR</v>
          </cell>
        </row>
        <row r="733">
          <cell r="C733" t="str">
            <v>CSR</v>
          </cell>
        </row>
        <row r="734">
          <cell r="C734" t="str">
            <v>LEV</v>
          </cell>
        </row>
        <row r="735">
          <cell r="C735" t="str">
            <v>LEV</v>
          </cell>
        </row>
        <row r="736">
          <cell r="C736" t="str">
            <v>GS</v>
          </cell>
        </row>
        <row r="737">
          <cell r="C737" t="str">
            <v>PSP</v>
          </cell>
        </row>
        <row r="738">
          <cell r="C738" t="str">
            <v>PSS</v>
          </cell>
        </row>
        <row r="739">
          <cell r="C739" t="str">
            <v>PSS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GS</v>
          </cell>
        </row>
        <row r="743">
          <cell r="C743" t="str">
            <v>RS</v>
          </cell>
        </row>
        <row r="744">
          <cell r="C744" t="str">
            <v>RS</v>
          </cell>
        </row>
        <row r="745">
          <cell r="C745" t="str">
            <v>GS</v>
          </cell>
          <cell r="K745">
            <v>69693903.604106724</v>
          </cell>
        </row>
        <row r="746">
          <cell r="C746" t="str">
            <v>GS</v>
          </cell>
        </row>
        <row r="747">
          <cell r="C747" t="str">
            <v>GS3</v>
          </cell>
          <cell r="K747">
            <v>101721168.49297555</v>
          </cell>
        </row>
        <row r="748">
          <cell r="C748" t="str">
            <v>AES</v>
          </cell>
          <cell r="K748">
            <v>561000</v>
          </cell>
        </row>
        <row r="749">
          <cell r="C749" t="str">
            <v>AES</v>
          </cell>
        </row>
        <row r="750">
          <cell r="C750" t="str">
            <v>AES3</v>
          </cell>
          <cell r="K750">
            <v>11406000</v>
          </cell>
        </row>
        <row r="751">
          <cell r="C751" t="str">
            <v>AES3</v>
          </cell>
        </row>
        <row r="752">
          <cell r="C752" t="str">
            <v>AES3</v>
          </cell>
        </row>
        <row r="753">
          <cell r="C753" t="str">
            <v>AES3</v>
          </cell>
        </row>
        <row r="754">
          <cell r="C754" t="str">
            <v>AES3</v>
          </cell>
        </row>
        <row r="755">
          <cell r="C755" t="str">
            <v>AES</v>
          </cell>
        </row>
        <row r="756">
          <cell r="C756" t="str">
            <v>LE</v>
          </cell>
          <cell r="K756">
            <v>33106.414074477398</v>
          </cell>
        </row>
        <row r="757">
          <cell r="C757" t="str">
            <v>LE</v>
          </cell>
        </row>
        <row r="758">
          <cell r="C758" t="str">
            <v>LE</v>
          </cell>
        </row>
        <row r="759">
          <cell r="C759" t="str">
            <v>TE</v>
          </cell>
          <cell r="K759">
            <v>119265.43403866269</v>
          </cell>
        </row>
        <row r="760">
          <cell r="C760" t="str">
            <v>TE</v>
          </cell>
        </row>
        <row r="761">
          <cell r="C761" t="str">
            <v>TE</v>
          </cell>
        </row>
        <row r="762">
          <cell r="C762" t="str">
            <v>RTS</v>
          </cell>
        </row>
        <row r="763">
          <cell r="C763" t="str">
            <v>PSP</v>
          </cell>
        </row>
        <row r="764">
          <cell r="C764" t="str">
            <v>PSS</v>
          </cell>
          <cell r="K764">
            <v>199907571.76098618</v>
          </cell>
        </row>
        <row r="765">
          <cell r="C765" t="str">
            <v>PSP</v>
          </cell>
        </row>
        <row r="766">
          <cell r="C766" t="str">
            <v>PSS</v>
          </cell>
        </row>
        <row r="767">
          <cell r="C767" t="str">
            <v>TODP</v>
          </cell>
          <cell r="K767">
            <v>379899181.28394741</v>
          </cell>
        </row>
        <row r="768">
          <cell r="C768" t="str">
            <v>TODS</v>
          </cell>
        </row>
        <row r="769">
          <cell r="C769" t="str">
            <v>SQF</v>
          </cell>
        </row>
        <row r="770">
          <cell r="C770" t="str">
            <v>SQF</v>
          </cell>
        </row>
        <row r="771">
          <cell r="C771" t="str">
            <v>LQF</v>
          </cell>
        </row>
        <row r="772">
          <cell r="C772" t="str">
            <v>GS</v>
          </cell>
        </row>
        <row r="773">
          <cell r="C773" t="str">
            <v>GS3</v>
          </cell>
        </row>
        <row r="774">
          <cell r="C774" t="str">
            <v>RS</v>
          </cell>
        </row>
        <row r="775">
          <cell r="C775" t="str">
            <v>RS</v>
          </cell>
        </row>
        <row r="776">
          <cell r="C776" t="str">
            <v>CSR</v>
          </cell>
        </row>
        <row r="777">
          <cell r="C777" t="str">
            <v>CSR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CSR</v>
          </cell>
        </row>
        <row r="781">
          <cell r="C781" t="str">
            <v>GS</v>
          </cell>
        </row>
        <row r="782">
          <cell r="C782" t="str">
            <v>GS</v>
          </cell>
        </row>
        <row r="783">
          <cell r="C783" t="str">
            <v>GS</v>
          </cell>
        </row>
        <row r="784">
          <cell r="C784" t="str">
            <v>GS</v>
          </cell>
        </row>
        <row r="785">
          <cell r="C785" t="str">
            <v>GS</v>
          </cell>
        </row>
        <row r="786">
          <cell r="C786" t="str">
            <v>GS</v>
          </cell>
        </row>
        <row r="787">
          <cell r="C787" t="str">
            <v>GS</v>
          </cell>
        </row>
        <row r="788">
          <cell r="C788" t="str">
            <v>GS</v>
          </cell>
        </row>
        <row r="789">
          <cell r="C789" t="str">
            <v>GS</v>
          </cell>
        </row>
        <row r="790">
          <cell r="C790" t="str">
            <v>GS</v>
          </cell>
        </row>
        <row r="791">
          <cell r="C791" t="str">
            <v>GS</v>
          </cell>
        </row>
        <row r="792">
          <cell r="C792" t="str">
            <v>GS3</v>
          </cell>
        </row>
        <row r="793">
          <cell r="C793" t="str">
            <v>GS3</v>
          </cell>
        </row>
        <row r="794">
          <cell r="C794" t="str">
            <v>RTS</v>
          </cell>
        </row>
        <row r="795">
          <cell r="C795" t="str">
            <v>RTS</v>
          </cell>
          <cell r="K795">
            <v>116337251.81426908</v>
          </cell>
        </row>
        <row r="796">
          <cell r="C796" t="str">
            <v>PSP</v>
          </cell>
        </row>
        <row r="797">
          <cell r="C797" t="str">
            <v>PSP</v>
          </cell>
        </row>
        <row r="798">
          <cell r="C798" t="str">
            <v>PSS</v>
          </cell>
        </row>
        <row r="799">
          <cell r="C799" t="str">
            <v>PSS</v>
          </cell>
        </row>
        <row r="800">
          <cell r="C800" t="str">
            <v>PSP</v>
          </cell>
        </row>
        <row r="801">
          <cell r="C801" t="str">
            <v>PSP</v>
          </cell>
        </row>
        <row r="802">
          <cell r="C802" t="str">
            <v>PSS</v>
          </cell>
        </row>
        <row r="803">
          <cell r="C803" t="str">
            <v>PSS</v>
          </cell>
        </row>
        <row r="804">
          <cell r="C804" t="str">
            <v>TODP</v>
          </cell>
        </row>
        <row r="805">
          <cell r="C805" t="str">
            <v>TODP</v>
          </cell>
        </row>
        <row r="806">
          <cell r="C806" t="str">
            <v>TODS</v>
          </cell>
        </row>
        <row r="807">
          <cell r="C807" t="str">
            <v>TODS</v>
          </cell>
        </row>
        <row r="808">
          <cell r="C808" t="str">
            <v>GS3</v>
          </cell>
        </row>
        <row r="809">
          <cell r="C809" t="str">
            <v>GS3</v>
          </cell>
        </row>
        <row r="810">
          <cell r="C810" t="str">
            <v>FLS</v>
          </cell>
          <cell r="K810">
            <v>45065423.071025401</v>
          </cell>
        </row>
        <row r="811">
          <cell r="C811" t="str">
            <v>FLS</v>
          </cell>
        </row>
        <row r="817">
          <cell r="C817" t="str">
            <v>RS</v>
          </cell>
        </row>
        <row r="818">
          <cell r="C818" t="str">
            <v>RS</v>
          </cell>
          <cell r="K818">
            <v>556162998.52850509</v>
          </cell>
        </row>
        <row r="819">
          <cell r="C819" t="str">
            <v>RS</v>
          </cell>
        </row>
        <row r="820">
          <cell r="C820" t="str">
            <v>RS</v>
          </cell>
        </row>
        <row r="821">
          <cell r="C821" t="str">
            <v>RTOD-E</v>
          </cell>
          <cell r="K821">
            <v>27075.944299446401</v>
          </cell>
        </row>
        <row r="822">
          <cell r="C822" t="str">
            <v>RTOD-D</v>
          </cell>
        </row>
        <row r="823">
          <cell r="C823" t="str">
            <v>RS</v>
          </cell>
        </row>
        <row r="824">
          <cell r="C824" t="str">
            <v>RS</v>
          </cell>
        </row>
        <row r="825">
          <cell r="C825" t="str">
            <v>RS</v>
          </cell>
        </row>
        <row r="826">
          <cell r="C826" t="str">
            <v>RS</v>
          </cell>
        </row>
        <row r="827">
          <cell r="C827" t="str">
            <v>RTS</v>
          </cell>
        </row>
        <row r="828">
          <cell r="C828" t="str">
            <v>PSP</v>
          </cell>
          <cell r="K828">
            <v>15665945.619956572</v>
          </cell>
        </row>
        <row r="829">
          <cell r="C829" t="str">
            <v>PSS</v>
          </cell>
        </row>
        <row r="830">
          <cell r="C830" t="str">
            <v>TODP</v>
          </cell>
        </row>
        <row r="831">
          <cell r="C831" t="str">
            <v>PSP</v>
          </cell>
        </row>
        <row r="832">
          <cell r="C832" t="str">
            <v>PSS</v>
          </cell>
        </row>
        <row r="833">
          <cell r="C833" t="str">
            <v>TODP</v>
          </cell>
        </row>
        <row r="834">
          <cell r="C834" t="str">
            <v>TODS</v>
          </cell>
          <cell r="K834">
            <v>148685179.84497198</v>
          </cell>
        </row>
        <row r="835">
          <cell r="C835" t="str">
            <v>TOD</v>
          </cell>
        </row>
        <row r="836">
          <cell r="C836" t="str">
            <v>MPT</v>
          </cell>
        </row>
        <row r="837">
          <cell r="C837" t="str">
            <v>MPP</v>
          </cell>
        </row>
        <row r="838">
          <cell r="C838" t="str">
            <v>LTOD</v>
          </cell>
        </row>
        <row r="839">
          <cell r="C839" t="str">
            <v>LTOD</v>
          </cell>
        </row>
        <row r="840">
          <cell r="C840" t="str">
            <v>MPP PF</v>
          </cell>
        </row>
        <row r="841">
          <cell r="C841" t="str">
            <v>MPT PF</v>
          </cell>
        </row>
        <row r="842">
          <cell r="C842" t="str">
            <v>LEV</v>
          </cell>
        </row>
        <row r="843">
          <cell r="C843" t="str">
            <v>GS</v>
          </cell>
        </row>
        <row r="844">
          <cell r="C844" t="str">
            <v>GS</v>
          </cell>
        </row>
        <row r="845">
          <cell r="C845" t="str">
            <v>GS3</v>
          </cell>
        </row>
        <row r="846">
          <cell r="C846" t="str">
            <v>GS3</v>
          </cell>
        </row>
        <row r="847">
          <cell r="C847" t="str">
            <v>LEV</v>
          </cell>
        </row>
        <row r="848">
          <cell r="C848" t="str">
            <v>CSR</v>
          </cell>
        </row>
        <row r="849">
          <cell r="C849" t="str">
            <v>CSR</v>
          </cell>
        </row>
        <row r="850">
          <cell r="C850" t="str">
            <v>CSR</v>
          </cell>
        </row>
        <row r="851">
          <cell r="C851" t="str">
            <v>CSR</v>
          </cell>
        </row>
        <row r="852">
          <cell r="C852" t="str">
            <v>CSR</v>
          </cell>
        </row>
        <row r="853">
          <cell r="C853" t="str">
            <v>CSR</v>
          </cell>
        </row>
        <row r="854">
          <cell r="C854" t="str">
            <v>CSR</v>
          </cell>
        </row>
        <row r="855">
          <cell r="C855" t="str">
            <v>CSR</v>
          </cell>
        </row>
        <row r="856">
          <cell r="C856" t="str">
            <v>LEV</v>
          </cell>
        </row>
        <row r="857">
          <cell r="C857" t="str">
            <v>LEV</v>
          </cell>
        </row>
        <row r="858">
          <cell r="C858" t="str">
            <v>GS</v>
          </cell>
        </row>
        <row r="859">
          <cell r="C859" t="str">
            <v>PSP</v>
          </cell>
        </row>
        <row r="860">
          <cell r="C860" t="str">
            <v>PSS</v>
          </cell>
        </row>
        <row r="861">
          <cell r="C861" t="str">
            <v>PSS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GS</v>
          </cell>
        </row>
        <row r="865">
          <cell r="C865" t="str">
            <v>RS</v>
          </cell>
        </row>
        <row r="866">
          <cell r="C866" t="str">
            <v>RS</v>
          </cell>
        </row>
        <row r="867">
          <cell r="C867" t="str">
            <v>GS</v>
          </cell>
          <cell r="K867">
            <v>71190036.833182618</v>
          </cell>
        </row>
        <row r="868">
          <cell r="C868" t="str">
            <v>GS</v>
          </cell>
        </row>
        <row r="869">
          <cell r="C869" t="str">
            <v>GS3</v>
          </cell>
          <cell r="K869">
            <v>103949887.8395537</v>
          </cell>
        </row>
        <row r="870">
          <cell r="C870" t="str">
            <v>AES</v>
          </cell>
          <cell r="K870">
            <v>565000</v>
          </cell>
        </row>
        <row r="871">
          <cell r="C871" t="str">
            <v>AES</v>
          </cell>
        </row>
        <row r="872">
          <cell r="C872" t="str">
            <v>AES3</v>
          </cell>
          <cell r="K872">
            <v>11472000</v>
          </cell>
        </row>
        <row r="873">
          <cell r="C873" t="str">
            <v>AES3</v>
          </cell>
        </row>
        <row r="874">
          <cell r="C874" t="str">
            <v>AES3</v>
          </cell>
        </row>
        <row r="875">
          <cell r="C875" t="str">
            <v>AES3</v>
          </cell>
        </row>
        <row r="876">
          <cell r="C876" t="str">
            <v>AES3</v>
          </cell>
        </row>
        <row r="877">
          <cell r="C877" t="str">
            <v>AES</v>
          </cell>
        </row>
        <row r="878">
          <cell r="C878" t="str">
            <v>LE</v>
          </cell>
          <cell r="K878">
            <v>37369.097054274018</v>
          </cell>
        </row>
        <row r="879">
          <cell r="C879" t="str">
            <v>LE</v>
          </cell>
        </row>
        <row r="880">
          <cell r="C880" t="str">
            <v>LE</v>
          </cell>
        </row>
        <row r="881">
          <cell r="C881" t="str">
            <v>TE</v>
          </cell>
          <cell r="K881">
            <v>116512.01135184469</v>
          </cell>
        </row>
        <row r="882">
          <cell r="C882" t="str">
            <v>TE</v>
          </cell>
        </row>
        <row r="883">
          <cell r="C883" t="str">
            <v>TE</v>
          </cell>
        </row>
        <row r="884">
          <cell r="C884" t="str">
            <v>RTS</v>
          </cell>
        </row>
        <row r="885">
          <cell r="C885" t="str">
            <v>PSP</v>
          </cell>
        </row>
        <row r="886">
          <cell r="C886" t="str">
            <v>PSS</v>
          </cell>
          <cell r="K886">
            <v>206745987.73112172</v>
          </cell>
        </row>
        <row r="887">
          <cell r="C887" t="str">
            <v>PSP</v>
          </cell>
        </row>
        <row r="888">
          <cell r="C888" t="str">
            <v>PSS</v>
          </cell>
        </row>
        <row r="889">
          <cell r="C889" t="str">
            <v>TODP</v>
          </cell>
          <cell r="K889">
            <v>381512521.33969343</v>
          </cell>
        </row>
        <row r="890">
          <cell r="C890" t="str">
            <v>TODS</v>
          </cell>
        </row>
        <row r="891">
          <cell r="C891" t="str">
            <v>SQF</v>
          </cell>
        </row>
        <row r="892">
          <cell r="C892" t="str">
            <v>SQF</v>
          </cell>
        </row>
        <row r="893">
          <cell r="C893" t="str">
            <v>LQF</v>
          </cell>
        </row>
        <row r="894">
          <cell r="C894" t="str">
            <v>GS</v>
          </cell>
        </row>
        <row r="895">
          <cell r="C895" t="str">
            <v>GS3</v>
          </cell>
        </row>
        <row r="896">
          <cell r="C896" t="str">
            <v>RS</v>
          </cell>
        </row>
        <row r="897">
          <cell r="C897" t="str">
            <v>RS</v>
          </cell>
        </row>
        <row r="898">
          <cell r="C898" t="str">
            <v>CSR</v>
          </cell>
        </row>
        <row r="899">
          <cell r="C899" t="str">
            <v>CSR</v>
          </cell>
        </row>
        <row r="900">
          <cell r="C900" t="str">
            <v>CSR</v>
          </cell>
        </row>
        <row r="901">
          <cell r="C901" t="str">
            <v>CSR</v>
          </cell>
        </row>
        <row r="902">
          <cell r="C902" t="str">
            <v>CSR</v>
          </cell>
        </row>
        <row r="903">
          <cell r="C903" t="str">
            <v>GS</v>
          </cell>
        </row>
        <row r="904">
          <cell r="C904" t="str">
            <v>GS</v>
          </cell>
        </row>
        <row r="905">
          <cell r="C905" t="str">
            <v>GS</v>
          </cell>
        </row>
        <row r="906">
          <cell r="C906" t="str">
            <v>GS</v>
          </cell>
        </row>
        <row r="907">
          <cell r="C907" t="str">
            <v>GS</v>
          </cell>
        </row>
        <row r="908">
          <cell r="C908" t="str">
            <v>GS</v>
          </cell>
        </row>
        <row r="909">
          <cell r="C909" t="str">
            <v>GS</v>
          </cell>
        </row>
        <row r="910">
          <cell r="C910" t="str">
            <v>GS</v>
          </cell>
        </row>
        <row r="911">
          <cell r="C911" t="str">
            <v>GS</v>
          </cell>
        </row>
        <row r="912">
          <cell r="C912" t="str">
            <v>GS</v>
          </cell>
        </row>
        <row r="913">
          <cell r="C913" t="str">
            <v>GS</v>
          </cell>
        </row>
        <row r="914">
          <cell r="C914" t="str">
            <v>GS3</v>
          </cell>
        </row>
        <row r="915">
          <cell r="C915" t="str">
            <v>GS3</v>
          </cell>
        </row>
        <row r="916">
          <cell r="C916" t="str">
            <v>RTS</v>
          </cell>
        </row>
        <row r="917">
          <cell r="C917" t="str">
            <v>RTS</v>
          </cell>
          <cell r="K917">
            <v>129687063.75810871</v>
          </cell>
        </row>
        <row r="918">
          <cell r="C918" t="str">
            <v>PSP</v>
          </cell>
        </row>
        <row r="919">
          <cell r="C919" t="str">
            <v>PSP</v>
          </cell>
        </row>
        <row r="920">
          <cell r="C920" t="str">
            <v>PSS</v>
          </cell>
        </row>
        <row r="921">
          <cell r="C921" t="str">
            <v>PSS</v>
          </cell>
        </row>
        <row r="922">
          <cell r="C922" t="str">
            <v>PSP</v>
          </cell>
        </row>
        <row r="923">
          <cell r="C923" t="str">
            <v>PSP</v>
          </cell>
        </row>
        <row r="924">
          <cell r="C924" t="str">
            <v>PSS</v>
          </cell>
        </row>
        <row r="925">
          <cell r="C925" t="str">
            <v>PSS</v>
          </cell>
        </row>
        <row r="926">
          <cell r="C926" t="str">
            <v>TODP</v>
          </cell>
        </row>
        <row r="927">
          <cell r="C927" t="str">
            <v>TODP</v>
          </cell>
        </row>
        <row r="928">
          <cell r="C928" t="str">
            <v>TODS</v>
          </cell>
        </row>
        <row r="929">
          <cell r="C929" t="str">
            <v>TODS</v>
          </cell>
        </row>
        <row r="930">
          <cell r="C930" t="str">
            <v>GS3</v>
          </cell>
        </row>
        <row r="931">
          <cell r="C931" t="str">
            <v>GS3</v>
          </cell>
        </row>
        <row r="932">
          <cell r="C932" t="str">
            <v>FLS</v>
          </cell>
          <cell r="K932">
            <v>46455195.103482999</v>
          </cell>
        </row>
        <row r="933">
          <cell r="C933" t="str">
            <v>FLS</v>
          </cell>
        </row>
        <row r="939">
          <cell r="C939" t="str">
            <v>RS</v>
          </cell>
        </row>
        <row r="940">
          <cell r="C940" t="str">
            <v>RS</v>
          </cell>
          <cell r="K940">
            <v>569946895.89519346</v>
          </cell>
        </row>
        <row r="941">
          <cell r="C941" t="str">
            <v>RS</v>
          </cell>
        </row>
        <row r="942">
          <cell r="C942" t="str">
            <v>RS</v>
          </cell>
        </row>
        <row r="943">
          <cell r="C943" t="str">
            <v>RTOD-E</v>
          </cell>
          <cell r="K943">
            <v>28493.718719622269</v>
          </cell>
        </row>
        <row r="944">
          <cell r="C944" t="str">
            <v>RTOD-D</v>
          </cell>
        </row>
        <row r="945">
          <cell r="C945" t="str">
            <v>RS</v>
          </cell>
        </row>
        <row r="946">
          <cell r="C946" t="str">
            <v>RS</v>
          </cell>
        </row>
        <row r="947">
          <cell r="C947" t="str">
            <v>RS</v>
          </cell>
        </row>
        <row r="948">
          <cell r="C948" t="str">
            <v>RS</v>
          </cell>
        </row>
        <row r="949">
          <cell r="C949" t="str">
            <v>RTS</v>
          </cell>
        </row>
        <row r="950">
          <cell r="C950" t="str">
            <v>PSP</v>
          </cell>
          <cell r="K950">
            <v>15732475.106791489</v>
          </cell>
        </row>
        <row r="951">
          <cell r="C951" t="str">
            <v>PSS</v>
          </cell>
        </row>
        <row r="952">
          <cell r="C952" t="str">
            <v>TODP</v>
          </cell>
        </row>
        <row r="953">
          <cell r="C953" t="str">
            <v>PSP</v>
          </cell>
        </row>
        <row r="954">
          <cell r="C954" t="str">
            <v>PSS</v>
          </cell>
        </row>
        <row r="955">
          <cell r="C955" t="str">
            <v>TODP</v>
          </cell>
        </row>
        <row r="956">
          <cell r="C956" t="str">
            <v>TODS</v>
          </cell>
          <cell r="K956">
            <v>150412747.67096141</v>
          </cell>
        </row>
        <row r="957">
          <cell r="C957" t="str">
            <v>TOD</v>
          </cell>
        </row>
        <row r="958">
          <cell r="C958" t="str">
            <v>MPT</v>
          </cell>
        </row>
        <row r="959">
          <cell r="C959" t="str">
            <v>MPP</v>
          </cell>
        </row>
        <row r="960">
          <cell r="C960" t="str">
            <v>LTOD</v>
          </cell>
        </row>
        <row r="961">
          <cell r="C961" t="str">
            <v>LTOD</v>
          </cell>
        </row>
        <row r="962">
          <cell r="C962" t="str">
            <v>MPP PF</v>
          </cell>
        </row>
        <row r="963">
          <cell r="C963" t="str">
            <v>MPT PF</v>
          </cell>
        </row>
        <row r="964">
          <cell r="C964" t="str">
            <v>LEV</v>
          </cell>
        </row>
        <row r="965">
          <cell r="C965" t="str">
            <v>GS</v>
          </cell>
        </row>
        <row r="966">
          <cell r="C966" t="str">
            <v>GS</v>
          </cell>
        </row>
        <row r="967">
          <cell r="C967" t="str">
            <v>GS3</v>
          </cell>
        </row>
        <row r="968">
          <cell r="C968" t="str">
            <v>GS3</v>
          </cell>
        </row>
        <row r="969">
          <cell r="C969" t="str">
            <v>LEV</v>
          </cell>
        </row>
        <row r="970">
          <cell r="C970" t="str">
            <v>CSR</v>
          </cell>
        </row>
        <row r="971">
          <cell r="C971" t="str">
            <v>CSR</v>
          </cell>
        </row>
        <row r="972">
          <cell r="C972" t="str">
            <v>CSR</v>
          </cell>
        </row>
        <row r="973">
          <cell r="C973" t="str">
            <v>CSR</v>
          </cell>
        </row>
        <row r="974">
          <cell r="C974" t="str">
            <v>CSR</v>
          </cell>
        </row>
        <row r="975">
          <cell r="C975" t="str">
            <v>CSR</v>
          </cell>
        </row>
        <row r="976">
          <cell r="C976" t="str">
            <v>CSR</v>
          </cell>
        </row>
        <row r="977">
          <cell r="C977" t="str">
            <v>CSR</v>
          </cell>
        </row>
        <row r="978">
          <cell r="C978" t="str">
            <v>LEV</v>
          </cell>
        </row>
        <row r="979">
          <cell r="C979" t="str">
            <v>LEV</v>
          </cell>
        </row>
        <row r="980">
          <cell r="C980" t="str">
            <v>GS</v>
          </cell>
        </row>
        <row r="981">
          <cell r="C981" t="str">
            <v>PSP</v>
          </cell>
        </row>
        <row r="982">
          <cell r="C982" t="str">
            <v>PSS</v>
          </cell>
        </row>
        <row r="983">
          <cell r="C983" t="str">
            <v>PSS</v>
          </cell>
        </row>
        <row r="984">
          <cell r="C984" t="str">
            <v>PSP</v>
          </cell>
        </row>
        <row r="985">
          <cell r="C985" t="str">
            <v>PSP</v>
          </cell>
        </row>
        <row r="986">
          <cell r="C986" t="str">
            <v>GS</v>
          </cell>
        </row>
        <row r="987">
          <cell r="C987" t="str">
            <v>RS</v>
          </cell>
        </row>
        <row r="988">
          <cell r="C988" t="str">
            <v>RS</v>
          </cell>
        </row>
        <row r="989">
          <cell r="C989" t="str">
            <v>GS</v>
          </cell>
          <cell r="K989">
            <v>59909053.487447366</v>
          </cell>
        </row>
        <row r="990">
          <cell r="C990" t="str">
            <v>GS</v>
          </cell>
        </row>
        <row r="991">
          <cell r="C991" t="str">
            <v>GS3</v>
          </cell>
          <cell r="K991">
            <v>88794483.672051951</v>
          </cell>
        </row>
        <row r="992">
          <cell r="C992" t="str">
            <v>AES</v>
          </cell>
          <cell r="K992">
            <v>477000</v>
          </cell>
        </row>
        <row r="993">
          <cell r="C993" t="str">
            <v>AES</v>
          </cell>
        </row>
        <row r="994">
          <cell r="C994" t="str">
            <v>AES3</v>
          </cell>
          <cell r="K994">
            <v>9701000</v>
          </cell>
        </row>
        <row r="995">
          <cell r="C995" t="str">
            <v>AES3</v>
          </cell>
        </row>
        <row r="996">
          <cell r="C996" t="str">
            <v>AES3</v>
          </cell>
        </row>
        <row r="997">
          <cell r="C997" t="str">
            <v>AES3</v>
          </cell>
        </row>
        <row r="998">
          <cell r="C998" t="str">
            <v>AES3</v>
          </cell>
        </row>
        <row r="999">
          <cell r="C999" t="str">
            <v>AES</v>
          </cell>
        </row>
        <row r="1000">
          <cell r="C1000" t="str">
            <v>LE</v>
          </cell>
          <cell r="K1000">
            <v>36873.136108390332</v>
          </cell>
        </row>
        <row r="1001">
          <cell r="C1001" t="str">
            <v>LE</v>
          </cell>
        </row>
        <row r="1002">
          <cell r="C1002" t="str">
            <v>LE</v>
          </cell>
        </row>
        <row r="1003">
          <cell r="C1003" t="str">
            <v>TE</v>
          </cell>
          <cell r="K1003">
            <v>107387.88233657608</v>
          </cell>
        </row>
        <row r="1004">
          <cell r="C1004" t="str">
            <v>TE</v>
          </cell>
        </row>
        <row r="1005">
          <cell r="C1005" t="str">
            <v>TE</v>
          </cell>
        </row>
        <row r="1006">
          <cell r="C1006" t="str">
            <v>RTS</v>
          </cell>
        </row>
        <row r="1007">
          <cell r="C1007" t="str">
            <v>PSP</v>
          </cell>
        </row>
        <row r="1008">
          <cell r="C1008" t="str">
            <v>PSS</v>
          </cell>
          <cell r="K1008">
            <v>183639756.3256999</v>
          </cell>
        </row>
        <row r="1009">
          <cell r="C1009" t="str">
            <v>PSP</v>
          </cell>
        </row>
        <row r="1010">
          <cell r="C1010" t="str">
            <v>PSS</v>
          </cell>
        </row>
        <row r="1011">
          <cell r="C1011" t="str">
            <v>TODP</v>
          </cell>
          <cell r="K1011">
            <v>323285622.61627239</v>
          </cell>
        </row>
        <row r="1012">
          <cell r="C1012" t="str">
            <v>TODS</v>
          </cell>
        </row>
        <row r="1013">
          <cell r="C1013" t="str">
            <v>SQF</v>
          </cell>
        </row>
        <row r="1014">
          <cell r="C1014" t="str">
            <v>SQF</v>
          </cell>
        </row>
        <row r="1015">
          <cell r="C1015" t="str">
            <v>LQF</v>
          </cell>
        </row>
        <row r="1016">
          <cell r="C1016" t="str">
            <v>GS</v>
          </cell>
        </row>
        <row r="1017">
          <cell r="C1017" t="str">
            <v>GS3</v>
          </cell>
        </row>
        <row r="1018">
          <cell r="C1018" t="str">
            <v>RS</v>
          </cell>
        </row>
        <row r="1019">
          <cell r="C1019" t="str">
            <v>RS</v>
          </cell>
        </row>
        <row r="1020">
          <cell r="C1020" t="str">
            <v>CSR</v>
          </cell>
        </row>
        <row r="1021">
          <cell r="C1021" t="str">
            <v>CSR</v>
          </cell>
        </row>
        <row r="1022">
          <cell r="C1022" t="str">
            <v>CSR</v>
          </cell>
        </row>
        <row r="1023">
          <cell r="C1023" t="str">
            <v>CSR</v>
          </cell>
        </row>
        <row r="1024">
          <cell r="C1024" t="str">
            <v>CSR</v>
          </cell>
        </row>
        <row r="1025">
          <cell r="C1025" t="str">
            <v>GS</v>
          </cell>
        </row>
        <row r="1026">
          <cell r="C1026" t="str">
            <v>GS</v>
          </cell>
        </row>
        <row r="1027">
          <cell r="C1027" t="str">
            <v>GS</v>
          </cell>
        </row>
        <row r="1028">
          <cell r="C1028" t="str">
            <v>GS</v>
          </cell>
        </row>
        <row r="1029">
          <cell r="C1029" t="str">
            <v>GS</v>
          </cell>
        </row>
        <row r="1030">
          <cell r="C1030" t="str">
            <v>GS</v>
          </cell>
        </row>
        <row r="1031">
          <cell r="C1031" t="str">
            <v>GS</v>
          </cell>
        </row>
        <row r="1032">
          <cell r="C1032" t="str">
            <v>GS</v>
          </cell>
        </row>
        <row r="1033">
          <cell r="C1033" t="str">
            <v>GS</v>
          </cell>
        </row>
        <row r="1034">
          <cell r="C1034" t="str">
            <v>GS</v>
          </cell>
        </row>
        <row r="1035">
          <cell r="C1035" t="str">
            <v>GS</v>
          </cell>
        </row>
        <row r="1036">
          <cell r="C1036" t="str">
            <v>GS3</v>
          </cell>
        </row>
        <row r="1037">
          <cell r="C1037" t="str">
            <v>GS3</v>
          </cell>
        </row>
        <row r="1038">
          <cell r="C1038" t="str">
            <v>RTS</v>
          </cell>
        </row>
        <row r="1039">
          <cell r="C1039" t="str">
            <v>RTS</v>
          </cell>
          <cell r="K1039">
            <v>111979737.34417948</v>
          </cell>
        </row>
        <row r="1040">
          <cell r="C1040" t="str">
            <v>PSP</v>
          </cell>
        </row>
        <row r="1041">
          <cell r="C1041" t="str">
            <v>PSP</v>
          </cell>
        </row>
        <row r="1042">
          <cell r="C1042" t="str">
            <v>PSS</v>
          </cell>
        </row>
        <row r="1043">
          <cell r="C1043" t="str">
            <v>PSS</v>
          </cell>
        </row>
        <row r="1044">
          <cell r="C1044" t="str">
            <v>PSP</v>
          </cell>
        </row>
        <row r="1045">
          <cell r="C1045" t="str">
            <v>PSP</v>
          </cell>
        </row>
        <row r="1046">
          <cell r="C1046" t="str">
            <v>PSS</v>
          </cell>
        </row>
        <row r="1047">
          <cell r="C1047" t="str">
            <v>PSS</v>
          </cell>
        </row>
        <row r="1048">
          <cell r="C1048" t="str">
            <v>TODP</v>
          </cell>
        </row>
        <row r="1049">
          <cell r="C1049" t="str">
            <v>TODP</v>
          </cell>
        </row>
        <row r="1050">
          <cell r="C1050" t="str">
            <v>TODS</v>
          </cell>
        </row>
        <row r="1051">
          <cell r="C1051" t="str">
            <v>TODS</v>
          </cell>
        </row>
        <row r="1052">
          <cell r="C1052" t="str">
            <v>GS3</v>
          </cell>
        </row>
        <row r="1053">
          <cell r="C1053" t="str">
            <v>GS3</v>
          </cell>
        </row>
        <row r="1054">
          <cell r="C1054" t="str">
            <v>FLS</v>
          </cell>
          <cell r="K1054">
            <v>46738188.728823803</v>
          </cell>
        </row>
        <row r="1055">
          <cell r="C1055" t="str">
            <v>FLS</v>
          </cell>
        </row>
        <row r="1061">
          <cell r="C1061" t="str">
            <v>RS</v>
          </cell>
        </row>
        <row r="1062">
          <cell r="C1062" t="str">
            <v>RS</v>
          </cell>
          <cell r="K1062">
            <v>419057958.94622535</v>
          </cell>
        </row>
        <row r="1063">
          <cell r="C1063" t="str">
            <v>RS</v>
          </cell>
        </row>
        <row r="1064">
          <cell r="C1064" t="str">
            <v>RS</v>
          </cell>
        </row>
        <row r="1065">
          <cell r="C1065" t="str">
            <v>RTOD-E</v>
          </cell>
          <cell r="K1065">
            <v>21528.40945077801</v>
          </cell>
        </row>
        <row r="1066">
          <cell r="C1066" t="str">
            <v>RTOD-D</v>
          </cell>
        </row>
        <row r="1067">
          <cell r="C1067" t="str">
            <v>RS</v>
          </cell>
        </row>
        <row r="1068">
          <cell r="C1068" t="str">
            <v>RS</v>
          </cell>
        </row>
        <row r="1069">
          <cell r="C1069" t="str">
            <v>RS</v>
          </cell>
        </row>
        <row r="1070">
          <cell r="C1070" t="str">
            <v>RS</v>
          </cell>
        </row>
        <row r="1071">
          <cell r="C1071" t="str">
            <v>RTS</v>
          </cell>
        </row>
        <row r="1072">
          <cell r="C1072" t="str">
            <v>PSP</v>
          </cell>
          <cell r="K1072">
            <v>13331365.88108341</v>
          </cell>
        </row>
        <row r="1073">
          <cell r="C1073" t="str">
            <v>PSS</v>
          </cell>
        </row>
        <row r="1074">
          <cell r="C1074" t="str">
            <v>TODP</v>
          </cell>
        </row>
        <row r="1075">
          <cell r="C1075" t="str">
            <v>PSP</v>
          </cell>
        </row>
        <row r="1076">
          <cell r="C1076" t="str">
            <v>PSS</v>
          </cell>
        </row>
        <row r="1077">
          <cell r="C1077" t="str">
            <v>TODP</v>
          </cell>
        </row>
        <row r="1078">
          <cell r="C1078" t="str">
            <v>TODS</v>
          </cell>
          <cell r="K1078">
            <v>132958193.11196809</v>
          </cell>
        </row>
        <row r="1079">
          <cell r="C1079" t="str">
            <v>TOD</v>
          </cell>
        </row>
        <row r="1080">
          <cell r="C1080" t="str">
            <v>MPT</v>
          </cell>
        </row>
        <row r="1081">
          <cell r="C1081" t="str">
            <v>MPP</v>
          </cell>
        </row>
        <row r="1082">
          <cell r="C1082" t="str">
            <v>LTOD</v>
          </cell>
        </row>
        <row r="1083">
          <cell r="C1083" t="str">
            <v>LTOD</v>
          </cell>
        </row>
        <row r="1084">
          <cell r="C1084" t="str">
            <v>MPP PF</v>
          </cell>
        </row>
        <row r="1085">
          <cell r="C1085" t="str">
            <v>MPT PF</v>
          </cell>
        </row>
        <row r="1086">
          <cell r="C1086" t="str">
            <v>LEV</v>
          </cell>
        </row>
        <row r="1087">
          <cell r="C1087" t="str">
            <v>GS</v>
          </cell>
        </row>
        <row r="1088">
          <cell r="C1088" t="str">
            <v>GS</v>
          </cell>
        </row>
        <row r="1089">
          <cell r="C1089" t="str">
            <v>GS3</v>
          </cell>
        </row>
        <row r="1090">
          <cell r="C1090" t="str">
            <v>GS3</v>
          </cell>
        </row>
        <row r="1091">
          <cell r="C1091" t="str">
            <v>LEV</v>
          </cell>
        </row>
        <row r="1092">
          <cell r="C1092" t="str">
            <v>CSR</v>
          </cell>
        </row>
        <row r="1093">
          <cell r="C1093" t="str">
            <v>CSR</v>
          </cell>
        </row>
        <row r="1094">
          <cell r="C1094" t="str">
            <v>CSR</v>
          </cell>
        </row>
        <row r="1095">
          <cell r="C1095" t="str">
            <v>CSR</v>
          </cell>
        </row>
        <row r="1096">
          <cell r="C1096" t="str">
            <v>CSR</v>
          </cell>
        </row>
        <row r="1097">
          <cell r="C1097" t="str">
            <v>CSR</v>
          </cell>
        </row>
        <row r="1098">
          <cell r="C1098" t="str">
            <v>CSR</v>
          </cell>
        </row>
        <row r="1099">
          <cell r="C1099" t="str">
            <v>CSR</v>
          </cell>
        </row>
        <row r="1100">
          <cell r="C1100" t="str">
            <v>LEV</v>
          </cell>
        </row>
        <row r="1101">
          <cell r="C1101" t="str">
            <v>LEV</v>
          </cell>
        </row>
        <row r="1102">
          <cell r="C1102" t="str">
            <v>GS</v>
          </cell>
        </row>
        <row r="1103">
          <cell r="C1103" t="str">
            <v>PSP</v>
          </cell>
        </row>
        <row r="1104">
          <cell r="C1104" t="str">
            <v>PSS</v>
          </cell>
        </row>
        <row r="1105">
          <cell r="C1105" t="str">
            <v>PSS</v>
          </cell>
        </row>
        <row r="1106">
          <cell r="C1106" t="str">
            <v>PSP</v>
          </cell>
        </row>
        <row r="1107">
          <cell r="C1107" t="str">
            <v>PSP</v>
          </cell>
        </row>
        <row r="1108">
          <cell r="C1108" t="str">
            <v>GS</v>
          </cell>
        </row>
        <row r="1109">
          <cell r="C1109" t="str">
            <v>RS</v>
          </cell>
        </row>
        <row r="1110">
          <cell r="C1110" t="str">
            <v>RS</v>
          </cell>
        </row>
        <row r="1111">
          <cell r="C1111" t="str">
            <v>GS</v>
          </cell>
          <cell r="K1111">
            <v>54052188.097867072</v>
          </cell>
        </row>
        <row r="1112">
          <cell r="C1112" t="str">
            <v>GS</v>
          </cell>
        </row>
        <row r="1113">
          <cell r="C1113" t="str">
            <v>GS3</v>
          </cell>
          <cell r="K1113">
            <v>83271225.000115886</v>
          </cell>
        </row>
        <row r="1114">
          <cell r="C1114" t="str">
            <v>AES</v>
          </cell>
          <cell r="K1114">
            <v>521000</v>
          </cell>
        </row>
        <row r="1115">
          <cell r="C1115" t="str">
            <v>AES</v>
          </cell>
        </row>
        <row r="1116">
          <cell r="C1116" t="str">
            <v>AES3</v>
          </cell>
          <cell r="K1116">
            <v>10592000</v>
          </cell>
        </row>
        <row r="1117">
          <cell r="C1117" t="str">
            <v>AES3</v>
          </cell>
        </row>
        <row r="1118">
          <cell r="C1118" t="str">
            <v>AES3</v>
          </cell>
        </row>
        <row r="1119">
          <cell r="C1119" t="str">
            <v>AES3</v>
          </cell>
        </row>
        <row r="1120">
          <cell r="C1120" t="str">
            <v>AES3</v>
          </cell>
        </row>
        <row r="1121">
          <cell r="C1121" t="str">
            <v>AES</v>
          </cell>
        </row>
        <row r="1122">
          <cell r="C1122" t="str">
            <v>LE</v>
          </cell>
          <cell r="K1122">
            <v>41987.15172469052</v>
          </cell>
        </row>
        <row r="1123">
          <cell r="C1123" t="str">
            <v>LE</v>
          </cell>
        </row>
        <row r="1124">
          <cell r="C1124" t="str">
            <v>LE</v>
          </cell>
        </row>
        <row r="1125">
          <cell r="C1125" t="str">
            <v>TE</v>
          </cell>
          <cell r="K1125">
            <v>117147.25571744112</v>
          </cell>
        </row>
        <row r="1126">
          <cell r="C1126" t="str">
            <v>TE</v>
          </cell>
        </row>
        <row r="1127">
          <cell r="C1127" t="str">
            <v>TE</v>
          </cell>
        </row>
        <row r="1128">
          <cell r="C1128" t="str">
            <v>RTS</v>
          </cell>
        </row>
        <row r="1129">
          <cell r="C1129" t="str">
            <v>PSP</v>
          </cell>
        </row>
        <row r="1130">
          <cell r="C1130" t="str">
            <v>PSS</v>
          </cell>
          <cell r="K1130">
            <v>180935926.02177373</v>
          </cell>
        </row>
        <row r="1131">
          <cell r="C1131" t="str">
            <v>PSP</v>
          </cell>
        </row>
        <row r="1132">
          <cell r="C1132" t="str">
            <v>PSS</v>
          </cell>
        </row>
        <row r="1133">
          <cell r="C1133" t="str">
            <v>TODP</v>
          </cell>
          <cell r="K1133">
            <v>338904319.41432756</v>
          </cell>
        </row>
        <row r="1134">
          <cell r="C1134" t="str">
            <v>TODS</v>
          </cell>
        </row>
        <row r="1135">
          <cell r="C1135" t="str">
            <v>SQF</v>
          </cell>
        </row>
        <row r="1136">
          <cell r="C1136" t="str">
            <v>SQF</v>
          </cell>
        </row>
        <row r="1137">
          <cell r="C1137" t="str">
            <v>LQF</v>
          </cell>
        </row>
        <row r="1138">
          <cell r="C1138" t="str">
            <v>GS</v>
          </cell>
        </row>
        <row r="1139">
          <cell r="C1139" t="str">
            <v>GS3</v>
          </cell>
        </row>
        <row r="1140">
          <cell r="C1140" t="str">
            <v>RS</v>
          </cell>
        </row>
        <row r="1141">
          <cell r="C1141" t="str">
            <v>RS</v>
          </cell>
        </row>
        <row r="1142">
          <cell r="C1142" t="str">
            <v>CSR</v>
          </cell>
        </row>
        <row r="1143">
          <cell r="C1143" t="str">
            <v>CSR</v>
          </cell>
        </row>
        <row r="1144">
          <cell r="C1144" t="str">
            <v>CSR</v>
          </cell>
        </row>
        <row r="1145">
          <cell r="C1145" t="str">
            <v>CSR</v>
          </cell>
        </row>
        <row r="1146">
          <cell r="C1146" t="str">
            <v>CSR</v>
          </cell>
        </row>
        <row r="1147">
          <cell r="C1147" t="str">
            <v>GS</v>
          </cell>
        </row>
        <row r="1148">
          <cell r="C1148" t="str">
            <v>GS</v>
          </cell>
        </row>
        <row r="1149">
          <cell r="C1149" t="str">
            <v>GS</v>
          </cell>
        </row>
        <row r="1150">
          <cell r="C1150" t="str">
            <v>GS</v>
          </cell>
        </row>
        <row r="1151">
          <cell r="C1151" t="str">
            <v>GS</v>
          </cell>
        </row>
        <row r="1152">
          <cell r="C1152" t="str">
            <v>GS</v>
          </cell>
        </row>
        <row r="1153">
          <cell r="C1153" t="str">
            <v>GS</v>
          </cell>
        </row>
        <row r="1154">
          <cell r="C1154" t="str">
            <v>GS</v>
          </cell>
        </row>
        <row r="1155">
          <cell r="C1155" t="str">
            <v>GS</v>
          </cell>
        </row>
        <row r="1156">
          <cell r="C1156" t="str">
            <v>GS</v>
          </cell>
        </row>
        <row r="1157">
          <cell r="C1157" t="str">
            <v>GS</v>
          </cell>
        </row>
        <row r="1158">
          <cell r="C1158" t="str">
            <v>GS3</v>
          </cell>
        </row>
        <row r="1159">
          <cell r="C1159" t="str">
            <v>GS3</v>
          </cell>
        </row>
        <row r="1160">
          <cell r="C1160" t="str">
            <v>RTS</v>
          </cell>
        </row>
        <row r="1161">
          <cell r="C1161" t="str">
            <v>RTS</v>
          </cell>
          <cell r="K1161">
            <v>124634979.18482535</v>
          </cell>
        </row>
        <row r="1162">
          <cell r="C1162" t="str">
            <v>PSP</v>
          </cell>
        </row>
        <row r="1163">
          <cell r="C1163" t="str">
            <v>PSP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PSP</v>
          </cell>
        </row>
        <row r="1167">
          <cell r="C1167" t="str">
            <v>PSP</v>
          </cell>
        </row>
        <row r="1168">
          <cell r="C1168" t="str">
            <v>PSS</v>
          </cell>
        </row>
        <row r="1169">
          <cell r="C1169" t="str">
            <v>PSS</v>
          </cell>
        </row>
        <row r="1170">
          <cell r="C1170" t="str">
            <v>TODP</v>
          </cell>
        </row>
        <row r="1171">
          <cell r="C1171" t="str">
            <v>TODP</v>
          </cell>
        </row>
        <row r="1172">
          <cell r="C1172" t="str">
            <v>TODS</v>
          </cell>
        </row>
        <row r="1173">
          <cell r="C1173" t="str">
            <v>TODS</v>
          </cell>
        </row>
        <row r="1174">
          <cell r="C1174" t="str">
            <v>GS3</v>
          </cell>
        </row>
        <row r="1175">
          <cell r="C1175" t="str">
            <v>GS3</v>
          </cell>
        </row>
        <row r="1176">
          <cell r="C1176" t="str">
            <v>FLS</v>
          </cell>
          <cell r="K1176">
            <v>47163116.536751904</v>
          </cell>
        </row>
        <row r="1177">
          <cell r="C1177" t="str">
            <v>FLS</v>
          </cell>
        </row>
        <row r="1183">
          <cell r="C1183" t="str">
            <v>RS</v>
          </cell>
        </row>
        <row r="1184">
          <cell r="C1184" t="str">
            <v>RS</v>
          </cell>
          <cell r="K1184">
            <v>361122074.30423146</v>
          </cell>
        </row>
        <row r="1185">
          <cell r="C1185" t="str">
            <v>RS</v>
          </cell>
        </row>
        <row r="1186">
          <cell r="C1186" t="str">
            <v>RS</v>
          </cell>
        </row>
        <row r="1187">
          <cell r="C1187" t="str">
            <v>RTOD-E</v>
          </cell>
          <cell r="K1187">
            <v>19032.144537139611</v>
          </cell>
        </row>
        <row r="1188">
          <cell r="C1188" t="str">
            <v>RTOD-D</v>
          </cell>
        </row>
        <row r="1189">
          <cell r="C1189" t="str">
            <v>RS</v>
          </cell>
        </row>
        <row r="1190">
          <cell r="C1190" t="str">
            <v>RS</v>
          </cell>
        </row>
        <row r="1191">
          <cell r="C1191" t="str">
            <v>RS</v>
          </cell>
        </row>
        <row r="1192">
          <cell r="C1192" t="str">
            <v>RS</v>
          </cell>
        </row>
        <row r="1193">
          <cell r="C1193" t="str">
            <v>RTS</v>
          </cell>
        </row>
        <row r="1194">
          <cell r="C1194" t="str">
            <v>PSP</v>
          </cell>
          <cell r="K1194">
            <v>13975435.852137227</v>
          </cell>
        </row>
        <row r="1195">
          <cell r="C1195" t="str">
            <v>PSS</v>
          </cell>
        </row>
        <row r="1196">
          <cell r="C1196" t="str">
            <v>TODP</v>
          </cell>
        </row>
        <row r="1197">
          <cell r="C1197" t="str">
            <v>PSP</v>
          </cell>
        </row>
        <row r="1198">
          <cell r="C1198" t="str">
            <v>PSS</v>
          </cell>
        </row>
        <row r="1199">
          <cell r="C1199" t="str">
            <v>TODP</v>
          </cell>
        </row>
        <row r="1200">
          <cell r="C1200" t="str">
            <v>TODS</v>
          </cell>
          <cell r="K1200">
            <v>140186468.13315609</v>
          </cell>
        </row>
        <row r="1201">
          <cell r="C1201" t="str">
            <v>TOD</v>
          </cell>
        </row>
        <row r="1202">
          <cell r="C1202" t="str">
            <v>MPT</v>
          </cell>
        </row>
        <row r="1203">
          <cell r="C1203" t="str">
            <v>MPP</v>
          </cell>
        </row>
        <row r="1204">
          <cell r="C1204" t="str">
            <v>LTOD</v>
          </cell>
        </row>
        <row r="1205">
          <cell r="C1205" t="str">
            <v>LTOD</v>
          </cell>
        </row>
        <row r="1206">
          <cell r="C1206" t="str">
            <v>MPP PF</v>
          </cell>
        </row>
        <row r="1207">
          <cell r="C1207" t="str">
            <v>MPT PF</v>
          </cell>
        </row>
        <row r="1208">
          <cell r="C1208" t="str">
            <v>LEV</v>
          </cell>
        </row>
        <row r="1209">
          <cell r="C1209" t="str">
            <v>GS</v>
          </cell>
        </row>
        <row r="1210">
          <cell r="C1210" t="str">
            <v>GS</v>
          </cell>
        </row>
        <row r="1211">
          <cell r="C1211" t="str">
            <v>GS3</v>
          </cell>
        </row>
        <row r="1212">
          <cell r="C1212" t="str">
            <v>GS3</v>
          </cell>
        </row>
        <row r="1213">
          <cell r="C1213" t="str">
            <v>LEV</v>
          </cell>
        </row>
        <row r="1214">
          <cell r="C1214" t="str">
            <v>CSR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LEV</v>
          </cell>
        </row>
        <row r="1223">
          <cell r="C1223" t="str">
            <v>LEV</v>
          </cell>
        </row>
        <row r="1224">
          <cell r="C1224" t="str">
            <v>GS</v>
          </cell>
        </row>
        <row r="1225">
          <cell r="C1225" t="str">
            <v>PSP</v>
          </cell>
        </row>
        <row r="1226">
          <cell r="C1226" t="str">
            <v>PSS</v>
          </cell>
        </row>
        <row r="1227">
          <cell r="C1227" t="str">
            <v>PSS</v>
          </cell>
        </row>
        <row r="1228">
          <cell r="C1228" t="str">
            <v>PSP</v>
          </cell>
        </row>
        <row r="1229">
          <cell r="C1229" t="str">
            <v>PSP</v>
          </cell>
        </row>
        <row r="1230">
          <cell r="C1230" t="str">
            <v>GS</v>
          </cell>
        </row>
        <row r="1231">
          <cell r="C1231" t="str">
            <v>RS</v>
          </cell>
        </row>
        <row r="1232">
          <cell r="C1232" t="str">
            <v>RS</v>
          </cell>
        </row>
        <row r="1233">
          <cell r="C1233" t="str">
            <v>GS</v>
          </cell>
          <cell r="K1233">
            <v>54242795.903693855</v>
          </cell>
        </row>
        <row r="1234">
          <cell r="C1234" t="str">
            <v>GS</v>
          </cell>
        </row>
        <row r="1235">
          <cell r="C1235" t="str">
            <v>GS3</v>
          </cell>
          <cell r="K1235">
            <v>78819352.802513227</v>
          </cell>
        </row>
        <row r="1236">
          <cell r="C1236" t="str">
            <v>AES</v>
          </cell>
          <cell r="K1236">
            <v>605000</v>
          </cell>
        </row>
        <row r="1237">
          <cell r="C1237" t="str">
            <v>AES</v>
          </cell>
        </row>
        <row r="1238">
          <cell r="C1238" t="str">
            <v>AES3</v>
          </cell>
          <cell r="K1238">
            <v>12300000</v>
          </cell>
        </row>
        <row r="1239">
          <cell r="C1239" t="str">
            <v>AES3</v>
          </cell>
        </row>
        <row r="1240">
          <cell r="C1240" t="str">
            <v>AES3</v>
          </cell>
        </row>
        <row r="1241">
          <cell r="C1241" t="str">
            <v>AES3</v>
          </cell>
        </row>
        <row r="1242">
          <cell r="C1242" t="str">
            <v>AES3</v>
          </cell>
        </row>
        <row r="1243">
          <cell r="C1243" t="str">
            <v>AES</v>
          </cell>
        </row>
        <row r="1244">
          <cell r="C1244" t="str">
            <v>LE</v>
          </cell>
          <cell r="K1244">
            <v>50090.764433614298</v>
          </cell>
        </row>
        <row r="1245">
          <cell r="C1245" t="str">
            <v>LE</v>
          </cell>
        </row>
        <row r="1246">
          <cell r="C1246" t="str">
            <v>LE</v>
          </cell>
        </row>
        <row r="1247">
          <cell r="C1247" t="str">
            <v>TE</v>
          </cell>
          <cell r="K1247">
            <v>128553.97199665004</v>
          </cell>
        </row>
        <row r="1248">
          <cell r="C1248" t="str">
            <v>TE</v>
          </cell>
        </row>
        <row r="1249">
          <cell r="C1249" t="str">
            <v>TE</v>
          </cell>
        </row>
        <row r="1250">
          <cell r="C1250" t="str">
            <v>RTS</v>
          </cell>
        </row>
        <row r="1251">
          <cell r="C1251" t="str">
            <v>PSP</v>
          </cell>
        </row>
        <row r="1252">
          <cell r="C1252" t="str">
            <v>PSS</v>
          </cell>
          <cell r="K1252">
            <v>169713757.87580806</v>
          </cell>
        </row>
        <row r="1253">
          <cell r="C1253" t="str">
            <v>PSP</v>
          </cell>
        </row>
        <row r="1254">
          <cell r="C1254" t="str">
            <v>PSS</v>
          </cell>
        </row>
        <row r="1255">
          <cell r="C1255" t="str">
            <v>TODP</v>
          </cell>
          <cell r="K1255">
            <v>346339180.6060186</v>
          </cell>
        </row>
        <row r="1256">
          <cell r="C1256" t="str">
            <v>TODS</v>
          </cell>
        </row>
        <row r="1257">
          <cell r="C1257" t="str">
            <v>SQF</v>
          </cell>
        </row>
        <row r="1258">
          <cell r="C1258" t="str">
            <v>SQF</v>
          </cell>
        </row>
        <row r="1259">
          <cell r="C1259" t="str">
            <v>LQF</v>
          </cell>
        </row>
        <row r="1260">
          <cell r="C1260" t="str">
            <v>GS</v>
          </cell>
        </row>
        <row r="1261">
          <cell r="C1261" t="str">
            <v>GS3</v>
          </cell>
        </row>
        <row r="1262">
          <cell r="C1262" t="str">
            <v>RS</v>
          </cell>
        </row>
        <row r="1263">
          <cell r="C1263" t="str">
            <v>RS</v>
          </cell>
        </row>
        <row r="1264">
          <cell r="C1264" t="str">
            <v>CSR</v>
          </cell>
        </row>
        <row r="1265">
          <cell r="C1265" t="str">
            <v>CSR</v>
          </cell>
        </row>
        <row r="1266">
          <cell r="C1266" t="str">
            <v>CSR</v>
          </cell>
        </row>
        <row r="1267">
          <cell r="C1267" t="str">
            <v>CSR</v>
          </cell>
        </row>
        <row r="1268">
          <cell r="C1268" t="str">
            <v>CSR</v>
          </cell>
        </row>
        <row r="1269">
          <cell r="C1269" t="str">
            <v>GS</v>
          </cell>
        </row>
        <row r="1270">
          <cell r="C1270" t="str">
            <v>GS</v>
          </cell>
        </row>
        <row r="1271">
          <cell r="C1271" t="str">
            <v>GS</v>
          </cell>
        </row>
        <row r="1272">
          <cell r="C1272" t="str">
            <v>GS</v>
          </cell>
        </row>
        <row r="1273">
          <cell r="C1273" t="str">
            <v>GS</v>
          </cell>
        </row>
        <row r="1274">
          <cell r="C1274" t="str">
            <v>GS</v>
          </cell>
        </row>
        <row r="1275">
          <cell r="C1275" t="str">
            <v>GS</v>
          </cell>
        </row>
        <row r="1276">
          <cell r="C1276" t="str">
            <v>GS</v>
          </cell>
        </row>
        <row r="1277">
          <cell r="C1277" t="str">
            <v>GS</v>
          </cell>
        </row>
        <row r="1278">
          <cell r="C1278" t="str">
            <v>GS</v>
          </cell>
        </row>
        <row r="1279">
          <cell r="C1279" t="str">
            <v>GS</v>
          </cell>
        </row>
        <row r="1280">
          <cell r="C1280" t="str">
            <v>GS3</v>
          </cell>
        </row>
        <row r="1281">
          <cell r="C1281" t="str">
            <v>GS3</v>
          </cell>
        </row>
        <row r="1282">
          <cell r="C1282" t="str">
            <v>RTS</v>
          </cell>
        </row>
        <row r="1283">
          <cell r="C1283" t="str">
            <v>RTS</v>
          </cell>
          <cell r="K1283">
            <v>128966898.62774912</v>
          </cell>
        </row>
        <row r="1284">
          <cell r="C1284" t="str">
            <v>PSP</v>
          </cell>
        </row>
        <row r="1285">
          <cell r="C1285" t="str">
            <v>PSP</v>
          </cell>
        </row>
        <row r="1286">
          <cell r="C1286" t="str">
            <v>PSS</v>
          </cell>
        </row>
        <row r="1287">
          <cell r="C1287" t="str">
            <v>PSS</v>
          </cell>
        </row>
        <row r="1288">
          <cell r="C1288" t="str">
            <v>PSP</v>
          </cell>
        </row>
        <row r="1289">
          <cell r="C1289" t="str">
            <v>PSP</v>
          </cell>
        </row>
        <row r="1290">
          <cell r="C1290" t="str">
            <v>PSS</v>
          </cell>
        </row>
        <row r="1291">
          <cell r="C1291" t="str">
            <v>PSS</v>
          </cell>
        </row>
        <row r="1292">
          <cell r="C1292" t="str">
            <v>TODP</v>
          </cell>
        </row>
        <row r="1293">
          <cell r="C1293" t="str">
            <v>TODP</v>
          </cell>
        </row>
        <row r="1294">
          <cell r="C1294" t="str">
            <v>TODS</v>
          </cell>
        </row>
        <row r="1295">
          <cell r="C1295" t="str">
            <v>TODS</v>
          </cell>
        </row>
        <row r="1296">
          <cell r="C1296" t="str">
            <v>GS3</v>
          </cell>
        </row>
        <row r="1297">
          <cell r="C1297" t="str">
            <v>GS3</v>
          </cell>
        </row>
        <row r="1298">
          <cell r="C1298" t="str">
            <v>FLS</v>
          </cell>
          <cell r="K1298">
            <v>45730937.483929999</v>
          </cell>
        </row>
        <row r="1299">
          <cell r="C1299" t="str">
            <v>FLS</v>
          </cell>
        </row>
        <row r="1305">
          <cell r="C1305" t="str">
            <v>RS</v>
          </cell>
        </row>
        <row r="1306">
          <cell r="C1306" t="str">
            <v>RS</v>
          </cell>
          <cell r="K1306">
            <v>456877357.94351453</v>
          </cell>
        </row>
        <row r="1307">
          <cell r="C1307" t="str">
            <v>RS</v>
          </cell>
        </row>
        <row r="1308">
          <cell r="C1308" t="str">
            <v>RS</v>
          </cell>
        </row>
        <row r="1309">
          <cell r="C1309" t="str">
            <v>RTOD-E</v>
          </cell>
          <cell r="K1309">
            <v>24684.149398597205</v>
          </cell>
        </row>
        <row r="1310">
          <cell r="C1310" t="str">
            <v>RTOD-D</v>
          </cell>
        </row>
        <row r="1311">
          <cell r="C1311" t="str">
            <v>RS</v>
          </cell>
        </row>
        <row r="1312">
          <cell r="C1312" t="str">
            <v>RS</v>
          </cell>
        </row>
        <row r="1313">
          <cell r="C1313" t="str">
            <v>RS</v>
          </cell>
        </row>
        <row r="1314">
          <cell r="C1314" t="str">
            <v>RS</v>
          </cell>
        </row>
        <row r="1315">
          <cell r="C1315" t="str">
            <v>RTS</v>
          </cell>
        </row>
        <row r="1316">
          <cell r="C1316" t="str">
            <v>PSP</v>
          </cell>
          <cell r="K1316">
            <v>14282028.066227578</v>
          </cell>
        </row>
        <row r="1317">
          <cell r="C1317" t="str">
            <v>PSS</v>
          </cell>
        </row>
        <row r="1318">
          <cell r="C1318" t="str">
            <v>TODP</v>
          </cell>
        </row>
        <row r="1319">
          <cell r="C1319" t="str">
            <v>PSP</v>
          </cell>
        </row>
        <row r="1320">
          <cell r="C1320" t="str">
            <v>PSS</v>
          </cell>
        </row>
        <row r="1321">
          <cell r="C1321" t="str">
            <v>TODP</v>
          </cell>
        </row>
        <row r="1322">
          <cell r="C1322" t="str">
            <v>TODS</v>
          </cell>
          <cell r="K1322">
            <v>142849344.65883482</v>
          </cell>
        </row>
        <row r="1323">
          <cell r="C1323" t="str">
            <v>TOD</v>
          </cell>
        </row>
        <row r="1324">
          <cell r="C1324" t="str">
            <v>MPT</v>
          </cell>
        </row>
        <row r="1325">
          <cell r="C1325" t="str">
            <v>MPP</v>
          </cell>
        </row>
        <row r="1326">
          <cell r="C1326" t="str">
            <v>LTOD</v>
          </cell>
        </row>
        <row r="1327">
          <cell r="C1327" t="str">
            <v>LTOD</v>
          </cell>
        </row>
        <row r="1328">
          <cell r="C1328" t="str">
            <v>MPP PF</v>
          </cell>
        </row>
        <row r="1329">
          <cell r="C1329" t="str">
            <v>MPT PF</v>
          </cell>
        </row>
        <row r="1330">
          <cell r="C1330" t="str">
            <v>LEV</v>
          </cell>
        </row>
        <row r="1331">
          <cell r="C1331" t="str">
            <v>GS</v>
          </cell>
        </row>
        <row r="1332">
          <cell r="C1332" t="str">
            <v>GS</v>
          </cell>
        </row>
        <row r="1333">
          <cell r="C1333" t="str">
            <v>GS3</v>
          </cell>
        </row>
        <row r="1334">
          <cell r="C1334" t="str">
            <v>GS3</v>
          </cell>
        </row>
        <row r="1335">
          <cell r="C1335" t="str">
            <v>LEV</v>
          </cell>
        </row>
        <row r="1336">
          <cell r="C1336" t="str">
            <v>CSR</v>
          </cell>
        </row>
        <row r="1337">
          <cell r="C1337" t="str">
            <v>CSR</v>
          </cell>
        </row>
        <row r="1338">
          <cell r="C1338" t="str">
            <v>CSR</v>
          </cell>
        </row>
        <row r="1339">
          <cell r="C1339" t="str">
            <v>CSR</v>
          </cell>
        </row>
        <row r="1340">
          <cell r="C1340" t="str">
            <v>CSR</v>
          </cell>
        </row>
        <row r="1341">
          <cell r="C1341" t="str">
            <v>CSR</v>
          </cell>
        </row>
        <row r="1342">
          <cell r="C1342" t="str">
            <v>CSR</v>
          </cell>
        </row>
        <row r="1343">
          <cell r="C1343" t="str">
            <v>CSR</v>
          </cell>
        </row>
        <row r="1344">
          <cell r="C1344" t="str">
            <v>LEV</v>
          </cell>
        </row>
        <row r="1345">
          <cell r="C1345" t="str">
            <v>LEV</v>
          </cell>
        </row>
        <row r="1346">
          <cell r="C1346" t="str">
            <v>GS</v>
          </cell>
        </row>
        <row r="1347">
          <cell r="C1347" t="str">
            <v>PSP</v>
          </cell>
        </row>
        <row r="1348">
          <cell r="C1348" t="str">
            <v>PSS</v>
          </cell>
        </row>
        <row r="1349">
          <cell r="C1349" t="str">
            <v>PSS</v>
          </cell>
        </row>
        <row r="1350">
          <cell r="C1350" t="str">
            <v>PSP</v>
          </cell>
        </row>
        <row r="1351">
          <cell r="C1351" t="str">
            <v>PSP</v>
          </cell>
        </row>
        <row r="1352">
          <cell r="C1352" t="str">
            <v>GS</v>
          </cell>
        </row>
        <row r="1353">
          <cell r="C1353" t="str">
            <v>RS</v>
          </cell>
        </row>
        <row r="1354">
          <cell r="C1354" t="str">
            <v>RS</v>
          </cell>
        </row>
        <row r="1355">
          <cell r="C1355" t="str">
            <v>GS</v>
          </cell>
          <cell r="K1355">
            <v>79580535.01830551</v>
          </cell>
        </row>
        <row r="1356">
          <cell r="C1356" t="str">
            <v>GS</v>
          </cell>
        </row>
        <row r="1357">
          <cell r="C1357" t="str">
            <v>GS3</v>
          </cell>
          <cell r="K1357">
            <v>86182211.971874446</v>
          </cell>
        </row>
        <row r="1358">
          <cell r="C1358" t="str">
            <v>AES</v>
          </cell>
          <cell r="K1358">
            <v>677000</v>
          </cell>
        </row>
        <row r="1359">
          <cell r="C1359" t="str">
            <v>AES</v>
          </cell>
        </row>
        <row r="1360">
          <cell r="C1360" t="str">
            <v>AES3</v>
          </cell>
          <cell r="K1360">
            <v>13749000</v>
          </cell>
        </row>
        <row r="1361">
          <cell r="C1361" t="str">
            <v>AES3</v>
          </cell>
        </row>
        <row r="1362">
          <cell r="C1362" t="str">
            <v>AES3</v>
          </cell>
        </row>
        <row r="1363">
          <cell r="C1363" t="str">
            <v>AES3</v>
          </cell>
        </row>
        <row r="1364">
          <cell r="C1364" t="str">
            <v>AES3</v>
          </cell>
        </row>
        <row r="1365">
          <cell r="C1365" t="str">
            <v>AES</v>
          </cell>
        </row>
        <row r="1366">
          <cell r="C1366" t="str">
            <v>LE</v>
          </cell>
          <cell r="K1366">
            <v>52416.58819487811</v>
          </cell>
        </row>
        <row r="1367">
          <cell r="C1367" t="str">
            <v>LE</v>
          </cell>
        </row>
        <row r="1368">
          <cell r="C1368" t="str">
            <v>LE</v>
          </cell>
        </row>
        <row r="1369">
          <cell r="C1369" t="str">
            <v>TE</v>
          </cell>
          <cell r="K1369">
            <v>164746.68685094907</v>
          </cell>
        </row>
        <row r="1370">
          <cell r="C1370" t="str">
            <v>TE</v>
          </cell>
        </row>
        <row r="1371">
          <cell r="C1371" t="str">
            <v>TE</v>
          </cell>
        </row>
        <row r="1372">
          <cell r="C1372" t="str">
            <v>RTS</v>
          </cell>
        </row>
        <row r="1373">
          <cell r="C1373" t="str">
            <v>PSP</v>
          </cell>
        </row>
        <row r="1374">
          <cell r="C1374" t="str">
            <v>PSS</v>
          </cell>
          <cell r="K1374">
            <v>184186312.3441284</v>
          </cell>
        </row>
        <row r="1375">
          <cell r="C1375" t="str">
            <v>PSP</v>
          </cell>
        </row>
        <row r="1376">
          <cell r="C1376" t="str">
            <v>PSS</v>
          </cell>
        </row>
        <row r="1377">
          <cell r="C1377" t="str">
            <v>TODP</v>
          </cell>
          <cell r="K1377">
            <v>338786007.96074069</v>
          </cell>
        </row>
        <row r="1378">
          <cell r="C1378" t="str">
            <v>TODS</v>
          </cell>
        </row>
        <row r="1379">
          <cell r="C1379" t="str">
            <v>SQF</v>
          </cell>
        </row>
        <row r="1380">
          <cell r="C1380" t="str">
            <v>SQF</v>
          </cell>
        </row>
        <row r="1381">
          <cell r="C1381" t="str">
            <v>LQF</v>
          </cell>
        </row>
        <row r="1382">
          <cell r="C1382" t="str">
            <v>GS</v>
          </cell>
        </row>
        <row r="1383">
          <cell r="C1383" t="str">
            <v>GS3</v>
          </cell>
        </row>
        <row r="1384">
          <cell r="C1384" t="str">
            <v>RS</v>
          </cell>
        </row>
        <row r="1385">
          <cell r="C1385" t="str">
            <v>RS</v>
          </cell>
        </row>
        <row r="1386">
          <cell r="C1386" t="str">
            <v>CSR</v>
          </cell>
        </row>
        <row r="1387">
          <cell r="C1387" t="str">
            <v>CSR</v>
          </cell>
        </row>
        <row r="1388">
          <cell r="C1388" t="str">
            <v>CSR</v>
          </cell>
        </row>
        <row r="1389">
          <cell r="C1389" t="str">
            <v>CSR</v>
          </cell>
        </row>
        <row r="1390">
          <cell r="C1390" t="str">
            <v>CSR</v>
          </cell>
        </row>
        <row r="1391">
          <cell r="C1391" t="str">
            <v>GS</v>
          </cell>
        </row>
        <row r="1392">
          <cell r="C1392" t="str">
            <v>GS</v>
          </cell>
        </row>
        <row r="1393">
          <cell r="C1393" t="str">
            <v>GS</v>
          </cell>
        </row>
        <row r="1394">
          <cell r="C1394" t="str">
            <v>GS</v>
          </cell>
        </row>
        <row r="1395">
          <cell r="C1395" t="str">
            <v>GS</v>
          </cell>
        </row>
        <row r="1396">
          <cell r="C1396" t="str">
            <v>GS</v>
          </cell>
        </row>
        <row r="1397">
          <cell r="C1397" t="str">
            <v>GS</v>
          </cell>
        </row>
        <row r="1398">
          <cell r="C1398" t="str">
            <v>GS</v>
          </cell>
        </row>
        <row r="1399">
          <cell r="C1399" t="str">
            <v>GS</v>
          </cell>
        </row>
        <row r="1400">
          <cell r="C1400" t="str">
            <v>GS</v>
          </cell>
        </row>
        <row r="1401">
          <cell r="C1401" t="str">
            <v>GS</v>
          </cell>
        </row>
        <row r="1402">
          <cell r="C1402" t="str">
            <v>GS3</v>
          </cell>
        </row>
        <row r="1403">
          <cell r="C1403" t="str">
            <v>GS3</v>
          </cell>
        </row>
        <row r="1404">
          <cell r="C1404" t="str">
            <v>RTS</v>
          </cell>
        </row>
        <row r="1405">
          <cell r="C1405" t="str">
            <v>RTS</v>
          </cell>
          <cell r="K1405">
            <v>128141620.01965322</v>
          </cell>
        </row>
        <row r="1406">
          <cell r="C1406" t="str">
            <v>PSP</v>
          </cell>
        </row>
        <row r="1407">
          <cell r="C1407" t="str">
            <v>PSP</v>
          </cell>
        </row>
        <row r="1408">
          <cell r="C1408" t="str">
            <v>PSS</v>
          </cell>
        </row>
        <row r="1409">
          <cell r="C1409" t="str">
            <v>PSS</v>
          </cell>
        </row>
        <row r="1410">
          <cell r="C1410" t="str">
            <v>PSP</v>
          </cell>
        </row>
        <row r="1411">
          <cell r="C1411" t="str">
            <v>PSP</v>
          </cell>
        </row>
        <row r="1412">
          <cell r="C1412" t="str">
            <v>PSS</v>
          </cell>
        </row>
        <row r="1413">
          <cell r="C1413" t="str">
            <v>PSS</v>
          </cell>
        </row>
        <row r="1414">
          <cell r="C1414" t="str">
            <v>TODP</v>
          </cell>
        </row>
        <row r="1415">
          <cell r="C1415" t="str">
            <v>TODP</v>
          </cell>
        </row>
        <row r="1416">
          <cell r="C1416" t="str">
            <v>TODS</v>
          </cell>
        </row>
        <row r="1417">
          <cell r="C1417" t="str">
            <v>TODS</v>
          </cell>
        </row>
        <row r="1418">
          <cell r="C1418" t="str">
            <v>GS3</v>
          </cell>
        </row>
        <row r="1419">
          <cell r="C1419" t="str">
            <v>GS3</v>
          </cell>
        </row>
        <row r="1420">
          <cell r="C1420" t="str">
            <v>FLS</v>
          </cell>
          <cell r="K1420">
            <v>41843538.999491803</v>
          </cell>
        </row>
        <row r="1421">
          <cell r="C1421" t="str">
            <v>FLS</v>
          </cell>
        </row>
        <row r="1427">
          <cell r="C1427" t="str">
            <v>RS</v>
          </cell>
        </row>
        <row r="1428">
          <cell r="C1428" t="str">
            <v>RS</v>
          </cell>
          <cell r="K1428">
            <v>643584709.73703372</v>
          </cell>
        </row>
        <row r="1429">
          <cell r="C1429" t="str">
            <v>RS</v>
          </cell>
        </row>
        <row r="1430">
          <cell r="C1430" t="str">
            <v>RS</v>
          </cell>
        </row>
        <row r="1431">
          <cell r="C1431" t="str">
            <v>RTOD-E</v>
          </cell>
          <cell r="K1431">
            <v>35559.366300397873</v>
          </cell>
        </row>
        <row r="1432">
          <cell r="C1432" t="str">
            <v>RTOD-D</v>
          </cell>
        </row>
        <row r="1433">
          <cell r="C1433" t="str">
            <v>RS</v>
          </cell>
        </row>
        <row r="1434">
          <cell r="C1434" t="str">
            <v>RS</v>
          </cell>
        </row>
        <row r="1435">
          <cell r="C1435" t="str">
            <v>RS</v>
          </cell>
        </row>
        <row r="1436">
          <cell r="C1436" t="str">
            <v>RS</v>
          </cell>
        </row>
        <row r="1437">
          <cell r="C1437" t="str">
            <v>RTS</v>
          </cell>
        </row>
        <row r="1438">
          <cell r="C1438" t="str">
            <v>PSP</v>
          </cell>
          <cell r="K1438">
            <v>13970557.029308898</v>
          </cell>
        </row>
        <row r="1439">
          <cell r="C1439" t="str">
            <v>PSS</v>
          </cell>
        </row>
        <row r="1440">
          <cell r="C1440" t="str">
            <v>TODP</v>
          </cell>
        </row>
        <row r="1441">
          <cell r="C1441" t="str">
            <v>PSP</v>
          </cell>
        </row>
        <row r="1442">
          <cell r="C1442" t="str">
            <v>PSS</v>
          </cell>
        </row>
        <row r="1443">
          <cell r="C1443" t="str">
            <v>TODP</v>
          </cell>
        </row>
        <row r="1444">
          <cell r="C1444" t="str">
            <v>TODS</v>
          </cell>
          <cell r="K1444">
            <v>141890406.98313552</v>
          </cell>
        </row>
        <row r="1445">
          <cell r="C1445" t="str">
            <v>TOD</v>
          </cell>
        </row>
        <row r="1446">
          <cell r="C1446" t="str">
            <v>MPT</v>
          </cell>
        </row>
        <row r="1447">
          <cell r="C1447" t="str">
            <v>MPP</v>
          </cell>
        </row>
        <row r="1448">
          <cell r="C1448" t="str">
            <v>LTOD</v>
          </cell>
        </row>
        <row r="1449">
          <cell r="C1449" t="str">
            <v>LTOD</v>
          </cell>
        </row>
        <row r="1450">
          <cell r="C1450" t="str">
            <v>MPP PF</v>
          </cell>
        </row>
        <row r="1451">
          <cell r="C1451" t="str">
            <v>MPT PF</v>
          </cell>
        </row>
        <row r="1452">
          <cell r="C1452" t="str">
            <v>LEV</v>
          </cell>
        </row>
        <row r="1453">
          <cell r="C1453" t="str">
            <v>GS</v>
          </cell>
        </row>
        <row r="1454">
          <cell r="C1454" t="str">
            <v>GS</v>
          </cell>
        </row>
        <row r="1455">
          <cell r="C1455" t="str">
            <v>GS3</v>
          </cell>
        </row>
        <row r="1456">
          <cell r="C1456" t="str">
            <v>GS3</v>
          </cell>
        </row>
        <row r="1457">
          <cell r="C1457" t="str">
            <v>LEV</v>
          </cell>
        </row>
        <row r="1458">
          <cell r="C1458" t="str">
            <v>CSR</v>
          </cell>
        </row>
        <row r="1459">
          <cell r="C1459" t="str">
            <v>CSR</v>
          </cell>
        </row>
        <row r="1460">
          <cell r="C1460" t="str">
            <v>CSR</v>
          </cell>
        </row>
        <row r="1461">
          <cell r="C1461" t="str">
            <v>CSR</v>
          </cell>
        </row>
        <row r="1462">
          <cell r="C1462" t="str">
            <v>CSR</v>
          </cell>
        </row>
        <row r="1463">
          <cell r="C1463" t="str">
            <v>CSR</v>
          </cell>
        </row>
        <row r="1464">
          <cell r="C1464" t="str">
            <v>CSR</v>
          </cell>
        </row>
        <row r="1465">
          <cell r="C1465" t="str">
            <v>CSR</v>
          </cell>
        </row>
        <row r="1466">
          <cell r="C1466" t="str">
            <v>LEV</v>
          </cell>
        </row>
        <row r="1467">
          <cell r="C1467" t="str">
            <v>LEV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78D7F-A28E-44FC-B36B-D86DC5205D60}">
  <sheetPr>
    <pageSetUpPr fitToPage="1"/>
  </sheetPr>
  <dimension ref="A2:J45"/>
  <sheetViews>
    <sheetView tabSelected="1" view="pageLayout" topLeftCell="A16" zoomScale="70" zoomScaleNormal="85" zoomScalePageLayoutView="70" workbookViewId="0">
      <selection activeCell="D12" sqref="D12"/>
    </sheetView>
  </sheetViews>
  <sheetFormatPr defaultRowHeight="15.75" x14ac:dyDescent="0.25"/>
  <cols>
    <col min="1" max="1" width="49.28515625" style="127" customWidth="1"/>
    <col min="2" max="7" width="20.140625" style="127" customWidth="1"/>
    <col min="8" max="8" width="16.140625" style="127" customWidth="1"/>
    <col min="9" max="9" width="5.140625" style="127" customWidth="1"/>
    <col min="10" max="10" width="16.140625" style="127" customWidth="1"/>
    <col min="11" max="14" width="10.42578125" style="127" bestFit="1" customWidth="1"/>
    <col min="15" max="15" width="4.5703125" style="127" customWidth="1"/>
    <col min="16" max="16" width="11" style="127" customWidth="1"/>
    <col min="17" max="16384" width="9.140625" style="127"/>
  </cols>
  <sheetData>
    <row r="2" spans="1:8" ht="20.25" x14ac:dyDescent="0.3">
      <c r="A2" s="184" t="s">
        <v>162</v>
      </c>
      <c r="B2" s="184"/>
      <c r="C2" s="184"/>
      <c r="D2" s="184"/>
      <c r="E2" s="184"/>
      <c r="F2" s="184"/>
      <c r="G2" s="184"/>
      <c r="H2" s="184"/>
    </row>
    <row r="3" spans="1:8" ht="20.25" x14ac:dyDescent="0.3">
      <c r="A3" s="184" t="s">
        <v>163</v>
      </c>
      <c r="B3" s="184"/>
      <c r="C3" s="184"/>
      <c r="D3" s="184"/>
      <c r="E3" s="184"/>
      <c r="F3" s="184"/>
      <c r="G3" s="184"/>
      <c r="H3" s="184"/>
    </row>
    <row r="4" spans="1:8" ht="16.5" thickBot="1" x14ac:dyDescent="0.3"/>
    <row r="5" spans="1:8" x14ac:dyDescent="0.25">
      <c r="A5" s="149"/>
      <c r="B5" s="173" t="s">
        <v>160</v>
      </c>
      <c r="C5" s="174"/>
      <c r="D5" s="174"/>
      <c r="E5" s="175" t="s">
        <v>161</v>
      </c>
      <c r="F5" s="176"/>
      <c r="G5" s="177"/>
    </row>
    <row r="6" spans="1:8" s="128" customFormat="1" ht="63.75" customHeight="1" thickBot="1" x14ac:dyDescent="0.3">
      <c r="A6" s="150"/>
      <c r="B6" s="141" t="s">
        <v>138</v>
      </c>
      <c r="C6" s="187" t="s">
        <v>165</v>
      </c>
      <c r="D6" s="187" t="s">
        <v>135</v>
      </c>
      <c r="E6" s="188" t="s">
        <v>138</v>
      </c>
      <c r="F6" s="189" t="s">
        <v>165</v>
      </c>
      <c r="G6" s="190" t="s">
        <v>135</v>
      </c>
    </row>
    <row r="7" spans="1:8" s="128" customFormat="1" x14ac:dyDescent="0.25">
      <c r="A7" s="150"/>
      <c r="B7" s="141"/>
      <c r="C7" s="142"/>
      <c r="D7" s="142"/>
      <c r="E7" s="147"/>
      <c r="F7" s="136"/>
      <c r="G7" s="137"/>
    </row>
    <row r="8" spans="1:8" x14ac:dyDescent="0.25">
      <c r="A8" s="152" t="s">
        <v>25</v>
      </c>
      <c r="B8" s="143">
        <f>+'TODS Rates Agg Dem Ex.'!G16</f>
        <v>1.75</v>
      </c>
      <c r="C8" s="144">
        <f>+B8*$C24</f>
        <v>6896.75</v>
      </c>
      <c r="D8" s="145"/>
      <c r="E8" s="148">
        <f>+'TODS Rates Agg Dem Ex.'!L16</f>
        <v>3.25</v>
      </c>
      <c r="F8" s="138">
        <f>+E8*$C24</f>
        <v>12808.25</v>
      </c>
      <c r="G8" s="140"/>
    </row>
    <row r="9" spans="1:8" x14ac:dyDescent="0.25">
      <c r="A9" s="151" t="s">
        <v>127</v>
      </c>
      <c r="B9" s="143">
        <f>+'TODS Rates Agg Dem Ex.'!G17</f>
        <v>0.1514955464981616</v>
      </c>
      <c r="C9" s="144"/>
      <c r="D9" s="144">
        <f>+B9*$D24</f>
        <v>561.59399086868507</v>
      </c>
      <c r="E9" s="148">
        <f>+'TODS Rates Agg Dem Ex.'!L17</f>
        <v>0.2813488720680144</v>
      </c>
      <c r="F9" s="138"/>
      <c r="G9" s="168">
        <f>+E9*$D24</f>
        <v>1042.9602687561294</v>
      </c>
    </row>
    <row r="10" spans="1:8" x14ac:dyDescent="0.25">
      <c r="A10" s="151" t="s">
        <v>166</v>
      </c>
      <c r="B10" s="143">
        <f>+'TODS Rates Agg Dem Ex.'!G18</f>
        <v>1.5985044535018382</v>
      </c>
      <c r="C10" s="144"/>
      <c r="D10" s="144">
        <f>+B10*$D24</f>
        <v>5925.656009131314</v>
      </c>
      <c r="E10" s="148">
        <f>+'TODS Rates Agg Dem Ex.'!L18</f>
        <v>2.9686511283215231</v>
      </c>
      <c r="F10" s="138"/>
      <c r="G10" s="168">
        <f>+E10*$D24</f>
        <v>11004.789732687886</v>
      </c>
    </row>
    <row r="11" spans="1:8" x14ac:dyDescent="0.25">
      <c r="A11" s="152" t="s">
        <v>26</v>
      </c>
      <c r="B11" s="143">
        <f>+'TODS Rates Agg Dem Ex.'!G19</f>
        <v>7.07</v>
      </c>
      <c r="C11" s="144">
        <f>+B11*$C25</f>
        <v>29665.72</v>
      </c>
      <c r="D11" s="144"/>
      <c r="E11" s="148">
        <f>+'TODS Rates Agg Dem Ex.'!L19</f>
        <v>6.64</v>
      </c>
      <c r="F11" s="138">
        <f>+E11*$C25</f>
        <v>27861.439999999999</v>
      </c>
      <c r="G11" s="168"/>
    </row>
    <row r="12" spans="1:8" x14ac:dyDescent="0.25">
      <c r="A12" s="151" t="s">
        <v>128</v>
      </c>
      <c r="B12" s="143">
        <f>+'TODS Rates Agg Dem Ex.'!G20</f>
        <v>0.6120420078525729</v>
      </c>
      <c r="C12" s="144"/>
      <c r="D12" s="144">
        <f>+B12*$D25</f>
        <v>2415.6436128311116</v>
      </c>
      <c r="E12" s="148">
        <f>+'TODS Rates Agg Dem Ex.'!L20</f>
        <v>0.57481738785588177</v>
      </c>
      <c r="F12" s="138"/>
      <c r="G12" s="168">
        <f>+E12*$D25</f>
        <v>2268.7232799432222</v>
      </c>
    </row>
    <row r="13" spans="1:8" x14ac:dyDescent="0.25">
      <c r="A13" s="151" t="s">
        <v>167</v>
      </c>
      <c r="B13" s="143">
        <f>+'TODS Rates Agg Dem Ex.'!G21</f>
        <v>6.4579579921474268</v>
      </c>
      <c r="C13" s="144"/>
      <c r="D13" s="144">
        <f>+B13*$D25</f>
        <v>25488.650738856275</v>
      </c>
      <c r="E13" s="148">
        <f>+'TODS Rates Agg Dem Ex.'!L21</f>
        <v>6.0651826112999521</v>
      </c>
      <c r="F13" s="138"/>
      <c r="G13" s="168">
        <f>+E13*$D25</f>
        <v>23938.421624108883</v>
      </c>
    </row>
    <row r="14" spans="1:8" x14ac:dyDescent="0.25">
      <c r="A14" s="152" t="s">
        <v>27</v>
      </c>
      <c r="B14" s="143">
        <f>+'TODS Rates Agg Dem Ex.'!G22</f>
        <v>8.7899999999999991</v>
      </c>
      <c r="C14" s="144">
        <f>+B14*$C26</f>
        <v>38684.789999999994</v>
      </c>
      <c r="D14" s="144"/>
      <c r="E14" s="148">
        <f>+'TODS Rates Agg Dem Ex.'!L22</f>
        <v>8.25</v>
      </c>
      <c r="F14" s="138">
        <f>+E14*$C26</f>
        <v>36308.25</v>
      </c>
      <c r="G14" s="168"/>
    </row>
    <row r="15" spans="1:8" x14ac:dyDescent="0.25">
      <c r="A15" s="151" t="s">
        <v>129</v>
      </c>
      <c r="B15" s="143">
        <f>+'TODS Rates Agg Dem Ex.'!G23</f>
        <v>0.76094048783933743</v>
      </c>
      <c r="C15" s="144"/>
      <c r="D15" s="144">
        <f>+B15*$D26</f>
        <v>3150.0555481954543</v>
      </c>
      <c r="E15" s="148">
        <f>+'TODS Rates Agg Dem Ex.'!L23</f>
        <v>0.71419329063419046</v>
      </c>
      <c r="F15" s="138"/>
      <c r="G15" s="168">
        <f>+E15*$D26</f>
        <v>2956.5367773165526</v>
      </c>
    </row>
    <row r="16" spans="1:8" ht="16.5" thickBot="1" x14ac:dyDescent="0.3">
      <c r="A16" s="151" t="s">
        <v>168</v>
      </c>
      <c r="B16" s="143">
        <f>+'TODS Rates Agg Dem Ex.'!G24</f>
        <v>8.0290595121606625</v>
      </c>
      <c r="C16" s="144"/>
      <c r="D16" s="144">
        <f>+B16*$D26</f>
        <v>33237.794370606876</v>
      </c>
      <c r="E16" s="169">
        <f>+'TODS Rates Agg Dem Ex.'!L24</f>
        <v>7.5358067093109709</v>
      </c>
      <c r="F16" s="167"/>
      <c r="G16" s="170">
        <f>+E16*$D26</f>
        <v>31195.882088226539</v>
      </c>
    </row>
    <row r="17" spans="1:10" x14ac:dyDescent="0.25">
      <c r="A17" s="132" t="s">
        <v>136</v>
      </c>
      <c r="B17" s="156"/>
      <c r="C17" s="146">
        <f>+SUM(C8:C16)</f>
        <v>75247.259999999995</v>
      </c>
      <c r="D17" s="157">
        <f>+SUM(D8:D16)</f>
        <v>70779.39427048972</v>
      </c>
      <c r="E17" s="133"/>
      <c r="F17" s="134">
        <f>+SUM(F8:F16)</f>
        <v>76977.94</v>
      </c>
      <c r="G17" s="135">
        <f>+SUM(G8:G16)</f>
        <v>72407.313771039218</v>
      </c>
    </row>
    <row r="18" spans="1:10" x14ac:dyDescent="0.25">
      <c r="A18" s="154" t="s">
        <v>147</v>
      </c>
      <c r="B18" s="158"/>
      <c r="C18" s="139"/>
      <c r="D18" s="155">
        <f>+D17-C17</f>
        <v>-4467.8657295102748</v>
      </c>
      <c r="E18" s="139"/>
      <c r="F18" s="139"/>
      <c r="G18" s="155">
        <f>+G17-F17</f>
        <v>-4570.6262289607839</v>
      </c>
    </row>
    <row r="19" spans="1:10" ht="16.5" thickBot="1" x14ac:dyDescent="0.3">
      <c r="A19" s="163" t="s">
        <v>148</v>
      </c>
      <c r="B19" s="164"/>
      <c r="C19" s="165"/>
      <c r="D19" s="166">
        <f>+D18*12</f>
        <v>-53614.388754123298</v>
      </c>
      <c r="E19" s="167"/>
      <c r="F19" s="167"/>
      <c r="G19" s="166">
        <f>+G18*12</f>
        <v>-54847.514747529407</v>
      </c>
    </row>
    <row r="20" spans="1:10" x14ac:dyDescent="0.25">
      <c r="A20" s="153"/>
      <c r="B20" s="139"/>
      <c r="C20" s="139"/>
      <c r="D20" s="138"/>
      <c r="E20" s="138"/>
      <c r="F20" s="138"/>
      <c r="G20" s="138"/>
    </row>
    <row r="21" spans="1:10" x14ac:dyDescent="0.25">
      <c r="D21" s="130"/>
      <c r="E21" s="130"/>
      <c r="F21" s="130"/>
    </row>
    <row r="22" spans="1:10" ht="49.5" customHeight="1" x14ac:dyDescent="0.25">
      <c r="A22" s="131" t="s">
        <v>137</v>
      </c>
      <c r="B22" s="131"/>
      <c r="C22" s="129" t="s">
        <v>133</v>
      </c>
      <c r="D22" s="129" t="s">
        <v>134</v>
      </c>
    </row>
    <row r="23" spans="1:10" x14ac:dyDescent="0.25">
      <c r="C23" s="128"/>
    </row>
    <row r="24" spans="1:10" x14ac:dyDescent="0.25">
      <c r="A24" s="127" t="s">
        <v>130</v>
      </c>
      <c r="C24" s="162">
        <f>+J38</f>
        <v>3941</v>
      </c>
      <c r="D24" s="162">
        <f>MAX(B37:H37)</f>
        <v>3707</v>
      </c>
    </row>
    <row r="25" spans="1:10" x14ac:dyDescent="0.25">
      <c r="A25" s="127" t="s">
        <v>132</v>
      </c>
      <c r="C25" s="162">
        <v>4196</v>
      </c>
      <c r="D25" s="162">
        <f>+$D$24/$C$24*C25</f>
        <v>3946.8591727987819</v>
      </c>
    </row>
    <row r="26" spans="1:10" x14ac:dyDescent="0.25">
      <c r="A26" s="127" t="s">
        <v>131</v>
      </c>
      <c r="C26" s="162">
        <v>4401</v>
      </c>
      <c r="D26" s="162">
        <f>+$D$24/$C$24*C26</f>
        <v>4139.6871352448616</v>
      </c>
    </row>
    <row r="27" spans="1:10" x14ac:dyDescent="0.25">
      <c r="D27" s="128"/>
    </row>
    <row r="28" spans="1:10" x14ac:dyDescent="0.25">
      <c r="A28" s="131" t="s">
        <v>151</v>
      </c>
    </row>
    <row r="29" spans="1:10" x14ac:dyDescent="0.25">
      <c r="B29" s="171" t="s">
        <v>149</v>
      </c>
      <c r="C29" s="171" t="s">
        <v>139</v>
      </c>
      <c r="D29" s="171" t="s">
        <v>140</v>
      </c>
      <c r="E29" s="171" t="s">
        <v>141</v>
      </c>
      <c r="F29" s="171" t="s">
        <v>142</v>
      </c>
      <c r="G29" s="171" t="s">
        <v>143</v>
      </c>
      <c r="H29" s="171" t="s">
        <v>144</v>
      </c>
      <c r="I29" s="131"/>
      <c r="J29" s="172" t="s">
        <v>145</v>
      </c>
    </row>
    <row r="30" spans="1:10" x14ac:dyDescent="0.25">
      <c r="A30" s="127" t="s">
        <v>153</v>
      </c>
      <c r="B30" s="160">
        <v>501</v>
      </c>
      <c r="C30" s="160">
        <v>530</v>
      </c>
      <c r="D30" s="160">
        <v>432</v>
      </c>
      <c r="E30" s="160">
        <v>437</v>
      </c>
      <c r="F30" s="160">
        <v>553</v>
      </c>
      <c r="G30" s="160">
        <v>582</v>
      </c>
      <c r="H30" s="160">
        <v>557</v>
      </c>
      <c r="I30" s="160"/>
      <c r="J30" s="160">
        <f>MAX(B30:H30)</f>
        <v>582</v>
      </c>
    </row>
    <row r="31" spans="1:10" x14ac:dyDescent="0.25">
      <c r="A31" s="127" t="s">
        <v>154</v>
      </c>
      <c r="B31" s="160">
        <v>414</v>
      </c>
      <c r="C31" s="160">
        <v>570</v>
      </c>
      <c r="D31" s="160">
        <v>423</v>
      </c>
      <c r="E31" s="160">
        <v>431</v>
      </c>
      <c r="F31" s="160">
        <v>520</v>
      </c>
      <c r="G31" s="160">
        <v>413</v>
      </c>
      <c r="H31" s="160">
        <v>509</v>
      </c>
      <c r="I31" s="160"/>
      <c r="J31" s="160">
        <f t="shared" ref="J31:J36" si="0">MAX(B31:H31)</f>
        <v>570</v>
      </c>
    </row>
    <row r="32" spans="1:10" x14ac:dyDescent="0.25">
      <c r="A32" s="127" t="s">
        <v>155</v>
      </c>
      <c r="B32" s="160">
        <v>553</v>
      </c>
      <c r="C32" s="160">
        <v>419</v>
      </c>
      <c r="D32" s="160">
        <v>472</v>
      </c>
      <c r="E32" s="160">
        <v>564</v>
      </c>
      <c r="F32" s="160">
        <v>539</v>
      </c>
      <c r="G32" s="160">
        <v>412</v>
      </c>
      <c r="H32" s="160">
        <v>527</v>
      </c>
      <c r="I32" s="160"/>
      <c r="J32" s="160">
        <f t="shared" si="0"/>
        <v>564</v>
      </c>
    </row>
    <row r="33" spans="1:10" x14ac:dyDescent="0.25">
      <c r="A33" s="127" t="s">
        <v>156</v>
      </c>
      <c r="B33" s="160">
        <v>567</v>
      </c>
      <c r="C33" s="160">
        <v>416</v>
      </c>
      <c r="D33" s="160">
        <v>568</v>
      </c>
      <c r="E33" s="160">
        <v>410</v>
      </c>
      <c r="F33" s="160">
        <v>509</v>
      </c>
      <c r="G33" s="160">
        <v>498</v>
      </c>
      <c r="H33" s="160">
        <v>557</v>
      </c>
      <c r="I33" s="160"/>
      <c r="J33" s="160">
        <f t="shared" si="0"/>
        <v>568</v>
      </c>
    </row>
    <row r="34" spans="1:10" x14ac:dyDescent="0.25">
      <c r="A34" s="127" t="s">
        <v>157</v>
      </c>
      <c r="B34" s="160">
        <v>508</v>
      </c>
      <c r="C34" s="160">
        <v>403</v>
      </c>
      <c r="D34" s="160">
        <v>587</v>
      </c>
      <c r="E34" s="160">
        <v>552</v>
      </c>
      <c r="F34" s="160">
        <v>516</v>
      </c>
      <c r="G34" s="160">
        <v>408</v>
      </c>
      <c r="H34" s="160">
        <v>558</v>
      </c>
      <c r="I34" s="160"/>
      <c r="J34" s="160">
        <f t="shared" si="0"/>
        <v>587</v>
      </c>
    </row>
    <row r="35" spans="1:10" x14ac:dyDescent="0.25">
      <c r="A35" s="127" t="s">
        <v>158</v>
      </c>
      <c r="B35" s="160">
        <v>488</v>
      </c>
      <c r="C35" s="160">
        <v>547</v>
      </c>
      <c r="D35" s="160">
        <v>424</v>
      </c>
      <c r="E35" s="160">
        <v>477</v>
      </c>
      <c r="F35" s="160">
        <v>556</v>
      </c>
      <c r="G35" s="160">
        <v>446</v>
      </c>
      <c r="H35" s="160">
        <v>433</v>
      </c>
      <c r="I35" s="160"/>
      <c r="J35" s="160">
        <f t="shared" si="0"/>
        <v>556</v>
      </c>
    </row>
    <row r="36" spans="1:10" ht="16.5" thickBot="1" x14ac:dyDescent="0.3">
      <c r="A36" s="127" t="s">
        <v>159</v>
      </c>
      <c r="B36" s="160">
        <v>478</v>
      </c>
      <c r="C36" s="160">
        <v>500</v>
      </c>
      <c r="D36" s="160">
        <v>499</v>
      </c>
      <c r="E36" s="160">
        <v>430</v>
      </c>
      <c r="F36" s="160">
        <v>514</v>
      </c>
      <c r="G36" s="160">
        <v>476</v>
      </c>
      <c r="H36" s="160">
        <v>430</v>
      </c>
      <c r="I36" s="160"/>
      <c r="J36" s="160">
        <f t="shared" si="0"/>
        <v>514</v>
      </c>
    </row>
    <row r="37" spans="1:10" ht="16.5" thickBot="1" x14ac:dyDescent="0.3">
      <c r="A37" s="131" t="s">
        <v>146</v>
      </c>
      <c r="B37" s="160">
        <f>+SUM(B30:B36)</f>
        <v>3509</v>
      </c>
      <c r="C37" s="160">
        <f t="shared" ref="C37:H37" si="1">+SUM(C30:C36)</f>
        <v>3385</v>
      </c>
      <c r="D37" s="160">
        <f t="shared" si="1"/>
        <v>3405</v>
      </c>
      <c r="E37" s="160">
        <f t="shared" si="1"/>
        <v>3301</v>
      </c>
      <c r="F37" s="161">
        <f t="shared" si="1"/>
        <v>3707</v>
      </c>
      <c r="G37" s="160">
        <f t="shared" si="1"/>
        <v>3235</v>
      </c>
      <c r="H37" s="160">
        <f t="shared" si="1"/>
        <v>3571</v>
      </c>
      <c r="I37" s="160"/>
      <c r="J37" s="160"/>
    </row>
    <row r="38" spans="1:10" ht="16.5" thickBot="1" x14ac:dyDescent="0.3">
      <c r="A38" s="131" t="s">
        <v>150</v>
      </c>
      <c r="J38" s="161">
        <f>+SUM(J30:J36)</f>
        <v>3941</v>
      </c>
    </row>
    <row r="41" spans="1:10" x14ac:dyDescent="0.25">
      <c r="A41" s="131" t="s">
        <v>152</v>
      </c>
    </row>
    <row r="42" spans="1:10" x14ac:dyDescent="0.25">
      <c r="B42" s="171" t="s">
        <v>149</v>
      </c>
      <c r="C42" s="171" t="s">
        <v>139</v>
      </c>
      <c r="D42" s="171" t="s">
        <v>140</v>
      </c>
      <c r="E42" s="171" t="s">
        <v>141</v>
      </c>
      <c r="F42" s="171" t="s">
        <v>142</v>
      </c>
      <c r="G42" s="171" t="s">
        <v>143</v>
      </c>
      <c r="H42" s="171" t="s">
        <v>144</v>
      </c>
      <c r="I42" s="131"/>
      <c r="J42" s="172" t="s">
        <v>145</v>
      </c>
    </row>
    <row r="43" spans="1:10" ht="16.5" thickBot="1" x14ac:dyDescent="0.3">
      <c r="A43" s="127" t="s">
        <v>153</v>
      </c>
      <c r="B43" s="160">
        <f>+B37</f>
        <v>3509</v>
      </c>
      <c r="C43" s="160">
        <f t="shared" ref="C43:H43" si="2">+C37</f>
        <v>3385</v>
      </c>
      <c r="D43" s="160">
        <f t="shared" si="2"/>
        <v>3405</v>
      </c>
      <c r="E43" s="160">
        <f t="shared" si="2"/>
        <v>3301</v>
      </c>
      <c r="F43" s="160">
        <f t="shared" si="2"/>
        <v>3707</v>
      </c>
      <c r="G43" s="160">
        <f t="shared" si="2"/>
        <v>3235</v>
      </c>
      <c r="H43" s="160">
        <f t="shared" si="2"/>
        <v>3571</v>
      </c>
      <c r="I43" s="160"/>
      <c r="J43" s="160">
        <f>MAX(B43:H43)</f>
        <v>3707</v>
      </c>
    </row>
    <row r="44" spans="1:10" ht="16.5" thickBot="1" x14ac:dyDescent="0.3">
      <c r="A44" s="131" t="s">
        <v>146</v>
      </c>
      <c r="B44" s="160">
        <f>+B43</f>
        <v>3509</v>
      </c>
      <c r="C44" s="160">
        <f t="shared" ref="C44:H44" si="3">+C43</f>
        <v>3385</v>
      </c>
      <c r="D44" s="160">
        <f t="shared" si="3"/>
        <v>3405</v>
      </c>
      <c r="E44" s="160">
        <f t="shared" si="3"/>
        <v>3301</v>
      </c>
      <c r="F44" s="161">
        <f t="shared" si="3"/>
        <v>3707</v>
      </c>
      <c r="G44" s="160">
        <f t="shared" si="3"/>
        <v>3235</v>
      </c>
      <c r="H44" s="160">
        <f t="shared" si="3"/>
        <v>3571</v>
      </c>
      <c r="I44" s="160"/>
      <c r="J44" s="160"/>
    </row>
    <row r="45" spans="1:10" ht="16.5" thickBot="1" x14ac:dyDescent="0.3">
      <c r="A45" s="131" t="s">
        <v>150</v>
      </c>
      <c r="J45" s="161">
        <f>+J43</f>
        <v>3707</v>
      </c>
    </row>
  </sheetData>
  <mergeCells count="4">
    <mergeCell ref="B5:D5"/>
    <mergeCell ref="E5:G5"/>
    <mergeCell ref="A2:H2"/>
    <mergeCell ref="A3:H3"/>
  </mergeCells>
  <pageMargins left="0.7" right="0.7" top="0.75" bottom="0.75" header="0.3" footer="0.3"/>
  <pageSetup scale="59" orientation="landscape" horizontalDpi="1200" verticalDpi="1200" r:id="rId1"/>
  <headerFooter scaleWithDoc="0">
    <oddHeader>&amp;R&amp;"Times New Roman,Bold"&amp;12Kroger Response to Commission Staff's First Request for Information to the Kroger Co.
Attachment 1(d)_KU Example Aggregate Demand TODS Billing Comparison
Page 1 of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4FCD1-1384-4E29-A27B-F5A32224B30B}">
  <sheetPr>
    <pageSetUpPr fitToPage="1"/>
  </sheetPr>
  <dimension ref="A1:M49"/>
  <sheetViews>
    <sheetView view="pageLayout" zoomScale="85" zoomScaleNormal="85" zoomScalePageLayoutView="85" workbookViewId="0">
      <selection activeCell="A5" sqref="A5:M5"/>
    </sheetView>
  </sheetViews>
  <sheetFormatPr defaultRowHeight="15" x14ac:dyDescent="0.25"/>
  <cols>
    <col min="2" max="2" width="53.85546875" customWidth="1"/>
    <col min="3" max="3" width="21.5703125" customWidth="1"/>
    <col min="4" max="4" width="17" customWidth="1"/>
    <col min="5" max="5" width="14.42578125" customWidth="1"/>
    <col min="6" max="8" width="17.5703125" customWidth="1"/>
    <col min="9" max="9" width="14.85546875" customWidth="1"/>
    <col min="10" max="10" width="19.140625" bestFit="1" customWidth="1"/>
    <col min="11" max="11" width="3.7109375" customWidth="1"/>
    <col min="12" max="12" width="11.140625" customWidth="1"/>
    <col min="13" max="13" width="19.4257812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</row>
    <row r="2" spans="1:13" x14ac:dyDescent="0.25">
      <c r="A2" s="4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3</v>
      </c>
    </row>
    <row r="3" spans="1:13" x14ac:dyDescent="0.25">
      <c r="A3" s="4" t="s">
        <v>4</v>
      </c>
      <c r="B3" s="2"/>
      <c r="C3" s="2"/>
      <c r="D3" s="2"/>
      <c r="E3" s="2"/>
      <c r="F3" s="2"/>
      <c r="G3" s="178"/>
      <c r="H3" s="178"/>
      <c r="I3" s="178"/>
      <c r="J3" s="178"/>
      <c r="K3" s="2"/>
      <c r="L3" s="2"/>
      <c r="M3" s="5" t="s">
        <v>5</v>
      </c>
    </row>
    <row r="4" spans="1:13" x14ac:dyDescent="0.25">
      <c r="A4" s="4"/>
      <c r="B4" s="2"/>
      <c r="C4" s="2"/>
      <c r="D4" s="2"/>
      <c r="E4" s="2"/>
      <c r="F4" s="2"/>
      <c r="G4" s="159"/>
      <c r="H4" s="159"/>
      <c r="I4" s="159"/>
      <c r="J4" s="159"/>
      <c r="K4" s="2"/>
      <c r="L4" s="2"/>
      <c r="M4" s="5"/>
    </row>
    <row r="5" spans="1:13" ht="21" x14ac:dyDescent="0.35">
      <c r="A5" s="186" t="s">
        <v>169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21" x14ac:dyDescent="0.35">
      <c r="A6" s="186" t="s">
        <v>164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</row>
    <row r="7" spans="1:13" x14ac:dyDescent="0.2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</row>
    <row r="8" spans="1:13" x14ac:dyDescent="0.25">
      <c r="A8" s="6"/>
      <c r="B8" s="2"/>
      <c r="C8" s="2"/>
      <c r="D8" s="2"/>
      <c r="E8" s="2"/>
      <c r="F8" s="2"/>
      <c r="G8" s="179" t="s">
        <v>6</v>
      </c>
      <c r="H8" s="179"/>
      <c r="I8" s="179" t="s">
        <v>7</v>
      </c>
      <c r="J8" s="179"/>
      <c r="K8" s="2"/>
      <c r="L8" s="2"/>
      <c r="M8" s="2"/>
    </row>
    <row r="9" spans="1:13" x14ac:dyDescent="0.25">
      <c r="A9" s="7"/>
      <c r="B9" s="8"/>
      <c r="C9" s="8"/>
      <c r="D9" s="8"/>
      <c r="E9" s="8"/>
      <c r="F9" s="9"/>
      <c r="G9" s="10" t="s">
        <v>6</v>
      </c>
      <c r="H9" s="9" t="s">
        <v>8</v>
      </c>
      <c r="I9" s="10"/>
      <c r="J9" s="2"/>
      <c r="K9" s="11"/>
      <c r="L9" s="9"/>
      <c r="M9" s="9" t="s">
        <v>8</v>
      </c>
    </row>
    <row r="10" spans="1:13" x14ac:dyDescent="0.25">
      <c r="A10" s="7"/>
      <c r="B10" s="2"/>
      <c r="C10" s="2"/>
      <c r="D10" s="9" t="s">
        <v>9</v>
      </c>
      <c r="E10" s="9" t="s">
        <v>10</v>
      </c>
      <c r="F10" s="9" t="s">
        <v>11</v>
      </c>
      <c r="G10" s="12" t="s">
        <v>12</v>
      </c>
      <c r="H10" s="9" t="s">
        <v>13</v>
      </c>
      <c r="I10" s="12" t="s">
        <v>12</v>
      </c>
      <c r="J10" s="9" t="s">
        <v>14</v>
      </c>
      <c r="K10" s="11"/>
      <c r="L10" s="9" t="s">
        <v>15</v>
      </c>
      <c r="M10" s="9" t="s">
        <v>13</v>
      </c>
    </row>
    <row r="11" spans="1:13" x14ac:dyDescent="0.25">
      <c r="A11" s="13"/>
      <c r="B11" s="14"/>
      <c r="C11" s="14"/>
      <c r="D11" s="15"/>
      <c r="E11" s="15" t="s">
        <v>16</v>
      </c>
      <c r="F11" s="15" t="s">
        <v>17</v>
      </c>
      <c r="G11" s="16" t="s">
        <v>18</v>
      </c>
      <c r="H11" s="15" t="s">
        <v>6</v>
      </c>
      <c r="I11" s="16" t="s">
        <v>18</v>
      </c>
      <c r="J11" s="15" t="s">
        <v>19</v>
      </c>
      <c r="K11" s="17"/>
      <c r="L11" s="15" t="s">
        <v>20</v>
      </c>
      <c r="M11" s="15" t="s">
        <v>21</v>
      </c>
    </row>
    <row r="12" spans="1:13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x14ac:dyDescent="0.25">
      <c r="A13" s="19" t="s">
        <v>22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0"/>
      <c r="B14" s="21" t="s">
        <v>23</v>
      </c>
      <c r="C14" s="21"/>
      <c r="D14" s="22">
        <v>279693.79306982877</v>
      </c>
      <c r="E14" s="2"/>
      <c r="F14" s="2"/>
      <c r="G14" s="23">
        <v>6.58</v>
      </c>
      <c r="H14" s="2">
        <f>G14*D14</f>
        <v>1840385.1583994734</v>
      </c>
      <c r="I14" s="23">
        <v>6.58</v>
      </c>
      <c r="J14" s="24">
        <f>ROUND(D14*I14,2)</f>
        <v>1840385.16</v>
      </c>
      <c r="K14" s="2"/>
      <c r="L14" s="25">
        <v>7.32</v>
      </c>
      <c r="M14" s="24">
        <f>ROUND(L14*D14,2)</f>
        <v>2047358.57</v>
      </c>
    </row>
    <row r="15" spans="1:13" x14ac:dyDescent="0.25">
      <c r="A15" s="20"/>
      <c r="B15" s="2" t="s">
        <v>24</v>
      </c>
      <c r="C15" s="2"/>
      <c r="D15" s="2"/>
      <c r="E15" s="2"/>
      <c r="F15" s="22">
        <v>1784203068.777756</v>
      </c>
      <c r="G15" s="26">
        <v>2.6579999999999999E-2</v>
      </c>
      <c r="H15" s="22">
        <f>G15*F15</f>
        <v>47424117.568112753</v>
      </c>
      <c r="I15" s="26">
        <v>2.6579999999999999E-2</v>
      </c>
      <c r="J15" s="24">
        <f>ROUND(F15*I15,2)</f>
        <v>47424117.57</v>
      </c>
      <c r="K15" s="2"/>
      <c r="L15" s="27">
        <v>3.2099999999999997E-2</v>
      </c>
      <c r="M15" s="24">
        <f>ROUND(L15*F15,2)</f>
        <v>57272918.509999998</v>
      </c>
    </row>
    <row r="16" spans="1:13" x14ac:dyDescent="0.25">
      <c r="A16" s="28"/>
      <c r="B16" s="2" t="s">
        <v>25</v>
      </c>
      <c r="C16" s="2"/>
      <c r="D16" s="29"/>
      <c r="E16" s="22">
        <v>6217429.6823317157</v>
      </c>
      <c r="F16" s="2"/>
      <c r="G16" s="30">
        <v>1.75</v>
      </c>
      <c r="H16" s="2">
        <f>E16*G16</f>
        <v>10880501.944080502</v>
      </c>
      <c r="I16" s="30">
        <v>1.75</v>
      </c>
      <c r="J16" s="24">
        <f>ROUND(I16*E16,2)</f>
        <v>10880501.939999999</v>
      </c>
      <c r="K16" s="2"/>
      <c r="L16" s="25">
        <v>3.25</v>
      </c>
      <c r="M16" s="24">
        <f>ROUND(L16*E16,2)</f>
        <v>20206646.469999999</v>
      </c>
    </row>
    <row r="17" spans="1:13" s="111" customFormat="1" x14ac:dyDescent="0.25">
      <c r="A17" s="120"/>
      <c r="B17" s="121" t="s">
        <v>127</v>
      </c>
      <c r="C17" s="122"/>
      <c r="D17" s="123"/>
      <c r="E17" s="124">
        <f>E16</f>
        <v>6217429.6823317157</v>
      </c>
      <c r="F17" s="122"/>
      <c r="G17" s="125">
        <f>G16*'TODS Unit Costs (As-FIled)'!$D$62</f>
        <v>0.1514955464981616</v>
      </c>
      <c r="H17" s="122">
        <f>E17*G17</f>
        <v>941912.90753873461</v>
      </c>
      <c r="I17" s="125"/>
      <c r="J17" s="126"/>
      <c r="K17" s="122"/>
      <c r="L17" s="125">
        <f>L16*'TODS Unit Costs (As-FIled)'!$D$62</f>
        <v>0.2813488720680144</v>
      </c>
      <c r="M17" s="122">
        <f>E17*L17</f>
        <v>1749266.8282862213</v>
      </c>
    </row>
    <row r="18" spans="1:13" s="111" customFormat="1" x14ac:dyDescent="0.25">
      <c r="A18" s="120"/>
      <c r="B18" s="121" t="s">
        <v>166</v>
      </c>
      <c r="C18" s="122"/>
      <c r="D18" s="123"/>
      <c r="E18" s="124">
        <f>E16</f>
        <v>6217429.6823317157</v>
      </c>
      <c r="F18" s="122"/>
      <c r="G18" s="125">
        <f>H18/E18</f>
        <v>1.5985044535018382</v>
      </c>
      <c r="H18" s="122">
        <f>H16-H17</f>
        <v>9938589.0365417674</v>
      </c>
      <c r="I18" s="125"/>
      <c r="J18" s="126"/>
      <c r="K18" s="122"/>
      <c r="L18" s="125">
        <f>M18/E18</f>
        <v>2.9686511283215231</v>
      </c>
      <c r="M18" s="122">
        <f>M16-M17</f>
        <v>18457379.641713776</v>
      </c>
    </row>
    <row r="19" spans="1:13" x14ac:dyDescent="0.25">
      <c r="A19" s="28"/>
      <c r="B19" s="2" t="s">
        <v>26</v>
      </c>
      <c r="C19" s="2"/>
      <c r="D19" s="29"/>
      <c r="E19" s="22">
        <v>4865146.1512209326</v>
      </c>
      <c r="F19" s="2"/>
      <c r="G19" s="30">
        <v>7.07</v>
      </c>
      <c r="H19" s="2">
        <f>E19*G19</f>
        <v>34396583.289131992</v>
      </c>
      <c r="I19" s="30">
        <v>7.07</v>
      </c>
      <c r="J19" s="24">
        <f>ROUND(I19*E19,2)</f>
        <v>34396583.289999999</v>
      </c>
      <c r="K19" s="2"/>
      <c r="L19" s="31">
        <v>6.64</v>
      </c>
      <c r="M19" s="24">
        <f>ROUND(L19*E19,2)</f>
        <v>32304570.440000001</v>
      </c>
    </row>
    <row r="20" spans="1:13" s="111" customFormat="1" x14ac:dyDescent="0.25">
      <c r="A20" s="120"/>
      <c r="B20" s="121" t="s">
        <v>128</v>
      </c>
      <c r="C20" s="122"/>
      <c r="D20" s="123"/>
      <c r="E20" s="124">
        <f>E19</f>
        <v>4865146.1512209326</v>
      </c>
      <c r="F20" s="122"/>
      <c r="G20" s="125">
        <f>G19*'TODS Unit Costs (As-FIled)'!$D$62</f>
        <v>0.6120420078525729</v>
      </c>
      <c r="H20" s="122">
        <f>E20*G20</f>
        <v>2977673.8188894768</v>
      </c>
      <c r="I20" s="125"/>
      <c r="J20" s="126"/>
      <c r="K20" s="122"/>
      <c r="L20" s="125">
        <f>L19*'TODS Unit Costs (As-FIled)'!$D$62</f>
        <v>0.57481738785588177</v>
      </c>
      <c r="M20" s="122">
        <f>E20*L20</f>
        <v>2796570.6021819133</v>
      </c>
    </row>
    <row r="21" spans="1:13" s="111" customFormat="1" x14ac:dyDescent="0.25">
      <c r="A21" s="120"/>
      <c r="B21" s="121" t="s">
        <v>167</v>
      </c>
      <c r="C21" s="122"/>
      <c r="D21" s="123"/>
      <c r="E21" s="124">
        <f>E19</f>
        <v>4865146.1512209326</v>
      </c>
      <c r="F21" s="122"/>
      <c r="G21" s="125">
        <f>H21/E21</f>
        <v>6.4579579921474268</v>
      </c>
      <c r="H21" s="122">
        <f>H19-H20</f>
        <v>31418909.470242515</v>
      </c>
      <c r="I21" s="125"/>
      <c r="J21" s="126"/>
      <c r="K21" s="122"/>
      <c r="L21" s="125">
        <f>M21/E21</f>
        <v>6.0651826112999521</v>
      </c>
      <c r="M21" s="122">
        <f>M19-M20</f>
        <v>29507999.837818086</v>
      </c>
    </row>
    <row r="22" spans="1:13" x14ac:dyDescent="0.25">
      <c r="A22" s="28"/>
      <c r="B22" s="2" t="s">
        <v>27</v>
      </c>
      <c r="C22" s="2"/>
      <c r="D22" s="29"/>
      <c r="E22" s="22">
        <v>4745308.7806376033</v>
      </c>
      <c r="F22" s="2"/>
      <c r="G22" s="30">
        <v>8.7899999999999991</v>
      </c>
      <c r="H22" s="2">
        <f>E22*G22</f>
        <v>41711264.18180453</v>
      </c>
      <c r="I22" s="30">
        <v>8.7899999999999991</v>
      </c>
      <c r="J22" s="24">
        <f>ROUND(I22*E22,2)</f>
        <v>41711264.18</v>
      </c>
      <c r="K22" s="2"/>
      <c r="L22" s="25">
        <v>8.25</v>
      </c>
      <c r="M22" s="24">
        <f>ROUND(L22*E22,2)</f>
        <v>39148797.439999998</v>
      </c>
    </row>
    <row r="23" spans="1:13" s="111" customFormat="1" x14ac:dyDescent="0.25">
      <c r="A23" s="120"/>
      <c r="B23" s="121" t="s">
        <v>129</v>
      </c>
      <c r="C23" s="122"/>
      <c r="D23" s="123"/>
      <c r="E23" s="124">
        <f>E22</f>
        <v>4745308.7806376033</v>
      </c>
      <c r="F23" s="122"/>
      <c r="G23" s="125">
        <f>G22*'TODS Unit Costs (As-FIled)'!$D$62</f>
        <v>0.76094048783933743</v>
      </c>
      <c r="H23" s="122">
        <f>E23*G23</f>
        <v>3610897.5784866693</v>
      </c>
      <c r="I23" s="125"/>
      <c r="J23" s="126"/>
      <c r="K23" s="122"/>
      <c r="L23" s="125">
        <f>L22*'TODS Unit Costs (As-FIled)'!$D$62</f>
        <v>0.71419329063419046</v>
      </c>
      <c r="M23" s="122">
        <f>E23*L23</f>
        <v>3389067.6931188875</v>
      </c>
    </row>
    <row r="24" spans="1:13" s="111" customFormat="1" x14ac:dyDescent="0.25">
      <c r="A24" s="120"/>
      <c r="B24" s="121" t="s">
        <v>168</v>
      </c>
      <c r="C24" s="122"/>
      <c r="D24" s="123"/>
      <c r="E24" s="124">
        <f>E22</f>
        <v>4745308.7806376033</v>
      </c>
      <c r="F24" s="122"/>
      <c r="G24" s="125">
        <f>H24/E24</f>
        <v>8.0290595121606625</v>
      </c>
      <c r="H24" s="122">
        <f>H22-H23</f>
        <v>38100366.603317864</v>
      </c>
      <c r="I24" s="125"/>
      <c r="J24" s="126"/>
      <c r="K24" s="122"/>
      <c r="L24" s="125">
        <f>M24/E24</f>
        <v>7.5358067093109709</v>
      </c>
      <c r="M24" s="122">
        <f>M22-M23</f>
        <v>35759729.746881112</v>
      </c>
    </row>
    <row r="25" spans="1:13" x14ac:dyDescent="0.25">
      <c r="A25" s="28"/>
      <c r="B25" s="2" t="s">
        <v>28</v>
      </c>
      <c r="C25" s="2"/>
      <c r="D25" s="2"/>
      <c r="E25" s="22">
        <v>92212.679999999877</v>
      </c>
      <c r="F25" s="2"/>
      <c r="G25" s="30">
        <v>1.1599999999999999</v>
      </c>
      <c r="H25" s="2">
        <f>E25*G25</f>
        <v>106966.70879999985</v>
      </c>
      <c r="I25" s="30">
        <v>1.1599999999999999</v>
      </c>
      <c r="J25" s="24">
        <f>ROUND(I25*E25,2)</f>
        <v>106966.71</v>
      </c>
      <c r="K25" s="2"/>
      <c r="L25" s="25">
        <v>1.36</v>
      </c>
      <c r="M25" s="24">
        <f>ROUND(E25*L25,2)</f>
        <v>125409.24</v>
      </c>
    </row>
    <row r="26" spans="1:13" x14ac:dyDescent="0.25">
      <c r="A26" s="28"/>
      <c r="B26" s="32"/>
      <c r="C26" s="32"/>
      <c r="D26" s="33"/>
      <c r="E26" s="33"/>
      <c r="F26" s="2"/>
      <c r="G26" s="2"/>
      <c r="H26" s="2"/>
      <c r="I26" s="23"/>
      <c r="J26" s="34"/>
      <c r="K26" s="2"/>
      <c r="L26" s="23"/>
      <c r="M26" s="35"/>
    </row>
    <row r="27" spans="1:13" x14ac:dyDescent="0.25">
      <c r="A27" s="28"/>
      <c r="B27" s="2" t="s">
        <v>29</v>
      </c>
      <c r="C27" s="2"/>
      <c r="D27" s="2"/>
      <c r="E27" s="2"/>
      <c r="F27" s="2">
        <v>-645.04469696969693</v>
      </c>
      <c r="G27" s="36">
        <v>2.6579999999999999E-2</v>
      </c>
      <c r="H27" s="2">
        <f>F27*G27</f>
        <v>-17.145288045454546</v>
      </c>
      <c r="I27" s="26">
        <v>2.6579999999999999E-2</v>
      </c>
      <c r="J27" s="24">
        <f>ROUND(F27*I27,2)</f>
        <v>-17.149999999999999</v>
      </c>
      <c r="K27" s="2"/>
      <c r="L27" s="27">
        <v>3.2099999999999997E-2</v>
      </c>
      <c r="M27" s="24">
        <f>F27*L27</f>
        <v>-20.705934772727268</v>
      </c>
    </row>
    <row r="28" spans="1:13" x14ac:dyDescent="0.25">
      <c r="A28" s="28"/>
      <c r="B28" s="2" t="s">
        <v>30</v>
      </c>
      <c r="C28" s="2"/>
      <c r="D28" s="2"/>
      <c r="E28" s="2"/>
      <c r="F28" s="2">
        <v>0</v>
      </c>
      <c r="G28" s="36">
        <v>2.1729999999999999E-2</v>
      </c>
      <c r="H28" s="2">
        <f>G28*F28</f>
        <v>0</v>
      </c>
      <c r="I28" s="26">
        <v>2.1729999999999999E-2</v>
      </c>
      <c r="J28" s="24">
        <f>I28*H28</f>
        <v>0</v>
      </c>
      <c r="K28" s="2"/>
      <c r="L28" s="27">
        <v>2.1729999999999999E-2</v>
      </c>
      <c r="M28" s="24">
        <f>F28*L28</f>
        <v>0</v>
      </c>
    </row>
    <row r="29" spans="1:13" x14ac:dyDescent="0.25">
      <c r="A29" s="28"/>
      <c r="B29" s="32"/>
      <c r="C29" s="32"/>
      <c r="D29" s="33"/>
      <c r="E29" s="33"/>
      <c r="F29" s="2"/>
      <c r="G29" s="2"/>
      <c r="H29" s="2"/>
      <c r="I29" s="23"/>
      <c r="J29" s="34"/>
      <c r="K29" s="2"/>
      <c r="L29" s="23"/>
      <c r="M29" s="35"/>
    </row>
    <row r="30" spans="1:13" x14ac:dyDescent="0.25">
      <c r="A30" s="20"/>
      <c r="B30" s="37" t="s">
        <v>31</v>
      </c>
      <c r="C30" s="37"/>
      <c r="D30" s="2"/>
      <c r="E30" s="2"/>
      <c r="F30" s="38"/>
      <c r="G30" s="38"/>
      <c r="H30" s="39">
        <f>SUM(H14:H28)-SUM(H17:H18,H20:H21,H23:H24)</f>
        <v>136359801.70504123</v>
      </c>
      <c r="I30" s="2"/>
      <c r="J30" s="39">
        <f>SUM(J14:J28)</f>
        <v>136359801.69999999</v>
      </c>
      <c r="K30" s="2"/>
      <c r="L30" s="2"/>
      <c r="M30" s="39">
        <f>SUM(M14:M28)-SUM(M17:M18,M20:M21,M23:M24)</f>
        <v>151105679.96406522</v>
      </c>
    </row>
    <row r="31" spans="1:13" x14ac:dyDescent="0.25">
      <c r="A31" s="20"/>
      <c r="B31" s="2" t="s">
        <v>32</v>
      </c>
      <c r="C31" s="2"/>
      <c r="D31" s="2"/>
      <c r="E31" s="2"/>
      <c r="F31" s="38"/>
      <c r="G31" s="38"/>
      <c r="H31" s="40">
        <v>1.000000000905076</v>
      </c>
      <c r="I31" s="2"/>
      <c r="J31" s="40">
        <v>1.000000000905076</v>
      </c>
      <c r="K31" s="2"/>
      <c r="L31" s="2"/>
      <c r="M31" s="40">
        <v>1.000000000905076</v>
      </c>
    </row>
    <row r="32" spans="1:13" x14ac:dyDescent="0.25">
      <c r="A32" s="20"/>
      <c r="B32" s="37" t="s">
        <v>33</v>
      </c>
      <c r="C32" s="37"/>
      <c r="D32" s="2"/>
      <c r="E32" s="2"/>
      <c r="F32" s="38"/>
      <c r="G32" s="38"/>
      <c r="H32" s="39">
        <f>+ROUND(H30/H31,2)</f>
        <v>136359801.58000001</v>
      </c>
      <c r="I32" s="2"/>
      <c r="J32" s="39">
        <f>+ROUND(J30/J31,2)</f>
        <v>136359801.58000001</v>
      </c>
      <c r="K32" s="2"/>
      <c r="L32" s="2"/>
      <c r="M32" s="39">
        <f>+ROUND(M30/M31,2)</f>
        <v>151105679.83000001</v>
      </c>
    </row>
    <row r="33" spans="1:13" x14ac:dyDescent="0.25">
      <c r="A33" s="20"/>
      <c r="B33" s="2"/>
      <c r="C33" s="2"/>
      <c r="D33" s="2"/>
      <c r="E33" s="2"/>
      <c r="F33" s="41"/>
      <c r="G33" s="41"/>
      <c r="H33" s="34"/>
      <c r="I33" s="2"/>
      <c r="J33" s="34"/>
      <c r="K33" s="2"/>
      <c r="L33" s="2"/>
      <c r="M33" s="2"/>
    </row>
    <row r="34" spans="1:13" x14ac:dyDescent="0.25">
      <c r="A34" s="42"/>
      <c r="B34" s="2" t="s">
        <v>34</v>
      </c>
      <c r="C34" s="2"/>
      <c r="D34" s="2"/>
      <c r="E34" s="2"/>
      <c r="F34" s="2"/>
      <c r="G34" s="2"/>
      <c r="H34" s="24">
        <v>-13454636.9</v>
      </c>
      <c r="I34" s="2"/>
      <c r="J34" s="24">
        <v>-2402613.7400000002</v>
      </c>
      <c r="K34" s="2"/>
      <c r="L34" s="2"/>
      <c r="M34" s="24">
        <f>J34</f>
        <v>-2402613.7400000002</v>
      </c>
    </row>
    <row r="35" spans="1:13" x14ac:dyDescent="0.25">
      <c r="A35" s="42"/>
      <c r="B35" s="2" t="s">
        <v>35</v>
      </c>
      <c r="C35" s="2"/>
      <c r="D35" s="2"/>
      <c r="E35" s="2"/>
      <c r="F35" s="2"/>
      <c r="G35" s="2"/>
      <c r="H35" s="24"/>
      <c r="I35" s="2"/>
      <c r="J35" s="24">
        <f>H41-J41</f>
        <v>214930.25</v>
      </c>
      <c r="K35" s="2"/>
      <c r="L35" s="2"/>
      <c r="M35" s="24"/>
    </row>
    <row r="36" spans="1:13" x14ac:dyDescent="0.25">
      <c r="A36" s="43"/>
      <c r="B36" s="44"/>
      <c r="C36" s="44"/>
      <c r="D36" s="45"/>
      <c r="E36" s="45"/>
      <c r="F36" s="45"/>
      <c r="G36" s="45"/>
      <c r="H36" s="46"/>
      <c r="I36" s="45"/>
      <c r="J36" s="46"/>
      <c r="K36" s="45"/>
      <c r="L36" s="45"/>
      <c r="M36" s="45"/>
    </row>
    <row r="37" spans="1:13" ht="16.5" x14ac:dyDescent="0.35">
      <c r="A37" s="28"/>
      <c r="B37" s="47" t="s">
        <v>36</v>
      </c>
      <c r="C37" s="47"/>
      <c r="D37" s="2"/>
      <c r="E37" s="2"/>
      <c r="F37" s="2"/>
      <c r="G37" s="2"/>
      <c r="H37" s="48">
        <f>SUM(H32:H34)</f>
        <v>122905164.68000001</v>
      </c>
      <c r="I37" s="2"/>
      <c r="J37" s="48">
        <f>SUM(J32:J35)</f>
        <v>134172118.09000002</v>
      </c>
      <c r="K37" s="2"/>
      <c r="L37" s="2"/>
      <c r="M37" s="48">
        <f>SUM(M32:M35)</f>
        <v>148703066.09</v>
      </c>
    </row>
    <row r="38" spans="1:13" x14ac:dyDescent="0.25">
      <c r="A38" s="20"/>
      <c r="B38" s="49"/>
      <c r="C38" s="49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0"/>
      <c r="B39" s="6" t="s">
        <v>37</v>
      </c>
      <c r="C39" s="6"/>
      <c r="D39" s="2"/>
      <c r="E39" s="2"/>
      <c r="F39" s="2"/>
      <c r="G39" s="2"/>
      <c r="H39" s="24">
        <v>-2464501.8199999998</v>
      </c>
      <c r="I39" s="2"/>
      <c r="J39" s="24">
        <v>-2464501.8199999998</v>
      </c>
      <c r="K39" s="2"/>
      <c r="L39" s="2"/>
      <c r="M39" s="24">
        <f>J39</f>
        <v>-2464501.8199999998</v>
      </c>
    </row>
    <row r="40" spans="1:13" x14ac:dyDescent="0.25">
      <c r="A40" s="20"/>
      <c r="B40" s="6" t="s">
        <v>38</v>
      </c>
      <c r="C40" s="6"/>
      <c r="D40" s="2"/>
      <c r="E40" s="2"/>
      <c r="F40" s="2"/>
      <c r="G40" s="2"/>
      <c r="H40" s="24">
        <v>216464.39</v>
      </c>
      <c r="I40" s="2"/>
      <c r="J40" s="24">
        <v>216464.39</v>
      </c>
      <c r="K40" s="2"/>
      <c r="L40" s="2"/>
      <c r="M40" s="24">
        <f>J40</f>
        <v>216464.39</v>
      </c>
    </row>
    <row r="41" spans="1:13" x14ac:dyDescent="0.25">
      <c r="A41" s="20"/>
      <c r="B41" s="6" t="s">
        <v>39</v>
      </c>
      <c r="C41" s="6"/>
      <c r="D41" s="2"/>
      <c r="E41" s="2"/>
      <c r="F41" s="2"/>
      <c r="G41" s="2"/>
      <c r="H41" s="24">
        <v>1840748.78</v>
      </c>
      <c r="I41" s="2"/>
      <c r="J41" s="24">
        <v>1625818.53</v>
      </c>
      <c r="K41" s="2"/>
      <c r="L41" s="2"/>
      <c r="M41" s="24">
        <f>J41</f>
        <v>1625818.53</v>
      </c>
    </row>
    <row r="42" spans="1:13" x14ac:dyDescent="0.25">
      <c r="A42" s="20"/>
      <c r="B42" s="21" t="s">
        <v>40</v>
      </c>
      <c r="C42" s="21"/>
      <c r="D42" s="2"/>
      <c r="E42" s="2"/>
      <c r="F42" s="2"/>
      <c r="G42" s="2"/>
      <c r="H42" s="24">
        <v>-20502.080000000002</v>
      </c>
      <c r="I42" s="2"/>
      <c r="J42" s="24">
        <v>-20502.080000000002</v>
      </c>
      <c r="K42" s="2"/>
      <c r="L42" s="2"/>
      <c r="M42" s="24">
        <f>J42</f>
        <v>-20502.080000000002</v>
      </c>
    </row>
    <row r="43" spans="1:13" x14ac:dyDescent="0.25">
      <c r="A43" s="20"/>
      <c r="B43" s="6" t="s">
        <v>41</v>
      </c>
      <c r="C43" s="6"/>
      <c r="D43" s="2"/>
      <c r="E43" s="2"/>
      <c r="F43" s="2"/>
      <c r="G43" s="2"/>
      <c r="H43" s="24">
        <f>H34*-1</f>
        <v>13454636.9</v>
      </c>
      <c r="I43" s="2"/>
      <c r="J43" s="24">
        <f>J34*-1</f>
        <v>2402613.7400000002</v>
      </c>
      <c r="K43" s="2"/>
      <c r="L43" s="2"/>
      <c r="M43" s="24">
        <f>J43</f>
        <v>2402613.7400000002</v>
      </c>
    </row>
    <row r="44" spans="1:13" x14ac:dyDescent="0.25">
      <c r="A44" s="20"/>
      <c r="B44" s="49"/>
      <c r="C44" s="49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6.5" x14ac:dyDescent="0.35">
      <c r="A45" s="20"/>
      <c r="B45" s="47" t="s">
        <v>42</v>
      </c>
      <c r="C45" s="37"/>
      <c r="D45" s="2"/>
      <c r="E45" s="2"/>
      <c r="F45" s="2"/>
      <c r="G45" s="2"/>
      <c r="H45" s="48">
        <f>SUM(H37:H43)</f>
        <v>135932010.85000002</v>
      </c>
      <c r="I45" s="2"/>
      <c r="J45" s="48">
        <f>SUM(J37:J43)</f>
        <v>135932010.85000002</v>
      </c>
      <c r="K45" s="2"/>
      <c r="L45" s="2"/>
      <c r="M45" s="48">
        <f>SUM(M37:M43)</f>
        <v>150462958.84999999</v>
      </c>
    </row>
    <row r="46" spans="1:13" x14ac:dyDescent="0.25">
      <c r="A46" s="20"/>
      <c r="B46" s="9"/>
      <c r="C46" s="9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0"/>
      <c r="B47" s="4" t="s">
        <v>43</v>
      </c>
      <c r="C47" s="4"/>
      <c r="D47" s="2"/>
      <c r="E47" s="2"/>
      <c r="F47" s="2"/>
      <c r="G47" s="2"/>
      <c r="H47" s="2"/>
      <c r="I47" s="2"/>
      <c r="J47" s="2"/>
      <c r="K47" s="2"/>
      <c r="L47" s="2"/>
      <c r="M47" s="50">
        <f>M45-J45</f>
        <v>14530947.99999997</v>
      </c>
    </row>
    <row r="48" spans="1:13" x14ac:dyDescent="0.25">
      <c r="A48" s="20"/>
      <c r="B48" s="6" t="s">
        <v>44</v>
      </c>
      <c r="C48" s="6"/>
      <c r="D48" s="6"/>
      <c r="E48" s="6"/>
      <c r="F48" s="2"/>
      <c r="G48" s="2"/>
      <c r="H48" s="2"/>
      <c r="I48" s="2"/>
      <c r="J48" s="2"/>
      <c r="K48" s="2"/>
      <c r="L48" s="2"/>
      <c r="M48" s="51">
        <f>M47/J45</f>
        <v>0.10689864667738025</v>
      </c>
    </row>
    <row r="49" spans="1:13" x14ac:dyDescent="0.25">
      <c r="A49" s="28"/>
      <c r="B49" s="6"/>
      <c r="C49" s="6"/>
      <c r="D49" s="2"/>
      <c r="E49" s="2"/>
      <c r="F49" s="2"/>
      <c r="G49" s="2"/>
      <c r="H49" s="2"/>
      <c r="I49" s="2"/>
      <c r="J49" s="2"/>
      <c r="K49" s="2"/>
      <c r="L49" s="2"/>
      <c r="M49" s="2"/>
    </row>
  </sheetData>
  <mergeCells count="6">
    <mergeCell ref="G3:H3"/>
    <mergeCell ref="I3:J3"/>
    <mergeCell ref="G8:H8"/>
    <mergeCell ref="I8:J8"/>
    <mergeCell ref="A5:M5"/>
    <mergeCell ref="A6:M6"/>
  </mergeCells>
  <pageMargins left="0.7" right="0.7" top="0.9296875" bottom="0.75" header="0.3" footer="0.3"/>
  <pageSetup scale="51" orientation="landscape" r:id="rId1"/>
  <headerFooter scaleWithDoc="0">
    <oddHeader>&amp;R&amp;"Times New Roman,Bold"&amp;12Kroger Response to Commission Staff's First Request for Information to the Kroger Co.
Attachment 1(d)_KU Example Aggregate Demand TODS Billing Comparison
Page 2 of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89C44-41B4-4473-A180-0E97870FE37F}">
  <sheetPr>
    <pageSetUpPr fitToPage="1"/>
  </sheetPr>
  <dimension ref="A1:M63"/>
  <sheetViews>
    <sheetView view="pageLayout" topLeftCell="A31" zoomScale="55" zoomScaleNormal="70" zoomScalePageLayoutView="55" workbookViewId="0">
      <selection activeCell="B45" sqref="B45"/>
    </sheetView>
  </sheetViews>
  <sheetFormatPr defaultRowHeight="15" x14ac:dyDescent="0.25"/>
  <cols>
    <col min="1" max="1" width="4.5703125" style="52" customWidth="1"/>
    <col min="2" max="2" width="45.42578125" style="52" bestFit="1" customWidth="1"/>
    <col min="3" max="3" width="23.5703125" style="52" customWidth="1"/>
    <col min="4" max="4" width="24.85546875" style="52" bestFit="1" customWidth="1"/>
    <col min="5" max="5" width="23.28515625" style="52" bestFit="1" customWidth="1"/>
    <col min="6" max="7" width="22.5703125" style="52" bestFit="1" customWidth="1"/>
    <col min="8" max="8" width="24.5703125" style="52" bestFit="1" customWidth="1"/>
    <col min="9" max="9" width="37" style="52" bestFit="1" customWidth="1"/>
    <col min="10" max="10" width="21.42578125" style="52" customWidth="1"/>
    <col min="11" max="11" width="17.85546875" style="52" customWidth="1"/>
    <col min="12" max="16384" width="9.140625" style="52"/>
  </cols>
  <sheetData>
    <row r="1" spans="1:13" ht="15.75" x14ac:dyDescent="0.25">
      <c r="A1" s="180" t="s">
        <v>45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5.7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5.75" x14ac:dyDescent="0.25">
      <c r="A3" s="181" t="s">
        <v>46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15.75" x14ac:dyDescent="0.25">
      <c r="A4" s="181" t="s">
        <v>47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</row>
    <row r="5" spans="1:13" ht="15.75" x14ac:dyDescent="0.2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15.75" x14ac:dyDescent="0.25">
      <c r="A6" s="181" t="s">
        <v>48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</row>
    <row r="7" spans="1:13" ht="15.75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6.5" thickBot="1" x14ac:dyDescent="0.3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ht="16.5" thickBot="1" x14ac:dyDescent="0.3">
      <c r="A9" s="56"/>
      <c r="B9" s="57"/>
      <c r="C9" s="56"/>
      <c r="D9" s="182" t="s">
        <v>49</v>
      </c>
      <c r="E9" s="183"/>
      <c r="F9" s="59" t="s">
        <v>50</v>
      </c>
      <c r="G9" s="182" t="s">
        <v>51</v>
      </c>
      <c r="H9" s="183"/>
      <c r="I9" s="59" t="s">
        <v>52</v>
      </c>
      <c r="J9" s="58"/>
      <c r="K9" s="60"/>
      <c r="L9" s="55"/>
      <c r="M9" s="55"/>
    </row>
    <row r="10" spans="1:13" ht="15.75" x14ac:dyDescent="0.25">
      <c r="A10" s="61"/>
      <c r="B10" s="62"/>
      <c r="C10" s="63"/>
      <c r="D10" s="58"/>
      <c r="E10" s="58"/>
      <c r="F10" s="58"/>
      <c r="G10" s="58"/>
      <c r="H10" s="58"/>
      <c r="I10" s="58"/>
      <c r="J10" s="63"/>
      <c r="K10" s="64"/>
      <c r="L10" s="55"/>
      <c r="M10" s="55"/>
    </row>
    <row r="11" spans="1:13" ht="15.75" x14ac:dyDescent="0.25">
      <c r="A11" s="61"/>
      <c r="B11" s="62"/>
      <c r="C11" s="63"/>
      <c r="D11" s="63"/>
      <c r="E11" s="63"/>
      <c r="F11" s="63"/>
      <c r="G11" s="63"/>
      <c r="H11" s="63"/>
      <c r="I11" s="63"/>
      <c r="J11" s="63"/>
      <c r="K11" s="64"/>
      <c r="L11" s="55"/>
      <c r="M11" s="55"/>
    </row>
    <row r="12" spans="1:13" ht="16.5" thickBot="1" x14ac:dyDescent="0.3">
      <c r="A12" s="65"/>
      <c r="B12" s="66" t="s">
        <v>53</v>
      </c>
      <c r="C12" s="67" t="s">
        <v>54</v>
      </c>
      <c r="D12" s="67" t="s">
        <v>55</v>
      </c>
      <c r="E12" s="67" t="s">
        <v>56</v>
      </c>
      <c r="F12" s="67" t="s">
        <v>55</v>
      </c>
      <c r="G12" s="67" t="s">
        <v>55</v>
      </c>
      <c r="H12" s="67" t="s">
        <v>57</v>
      </c>
      <c r="I12" s="67" t="s">
        <v>57</v>
      </c>
      <c r="J12" s="67" t="s">
        <v>11</v>
      </c>
      <c r="K12" s="67" t="s">
        <v>58</v>
      </c>
      <c r="L12" s="55"/>
      <c r="M12" s="55"/>
    </row>
    <row r="13" spans="1:13" ht="15.75" x14ac:dyDescent="0.25">
      <c r="A13" s="68"/>
      <c r="B13" s="69"/>
      <c r="C13" s="70"/>
      <c r="D13" s="68"/>
      <c r="E13" s="71"/>
      <c r="F13" s="71"/>
      <c r="G13" s="71"/>
      <c r="H13" s="71"/>
      <c r="I13" s="71"/>
      <c r="J13" s="60"/>
      <c r="K13" s="64"/>
      <c r="L13" s="55"/>
      <c r="M13" s="55"/>
    </row>
    <row r="14" spans="1:13" ht="15.75" x14ac:dyDescent="0.25">
      <c r="A14" s="72" t="s">
        <v>59</v>
      </c>
      <c r="B14" s="73" t="s">
        <v>60</v>
      </c>
      <c r="C14" s="75">
        <v>424876670.28377599</v>
      </c>
      <c r="D14" s="76">
        <v>294684795.00919878</v>
      </c>
      <c r="E14" s="77">
        <v>8253333.2471906664</v>
      </c>
      <c r="F14" s="77">
        <v>76402521.397875264</v>
      </c>
      <c r="G14" s="77">
        <v>43613365.688747987</v>
      </c>
      <c r="H14" s="77">
        <v>1647052.8085038117</v>
      </c>
      <c r="I14" s="77">
        <v>275602.13225949515</v>
      </c>
      <c r="J14" s="78">
        <v>424876670.28377599</v>
      </c>
      <c r="K14" s="74" t="s">
        <v>119</v>
      </c>
      <c r="L14" s="55"/>
      <c r="M14" s="55"/>
    </row>
    <row r="15" spans="1:13" ht="15.75" x14ac:dyDescent="0.25">
      <c r="A15" s="72" t="s">
        <v>61</v>
      </c>
      <c r="B15" s="73" t="s">
        <v>62</v>
      </c>
      <c r="C15" s="75">
        <v>0</v>
      </c>
      <c r="D15" s="79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78">
        <v>0</v>
      </c>
      <c r="K15" s="74" t="s">
        <v>119</v>
      </c>
      <c r="L15" s="55"/>
      <c r="M15" s="55"/>
    </row>
    <row r="16" spans="1:13" ht="15.75" x14ac:dyDescent="0.25">
      <c r="A16" s="72" t="s">
        <v>63</v>
      </c>
      <c r="B16" s="73" t="s">
        <v>64</v>
      </c>
      <c r="C16" s="81">
        <v>424876670.28377599</v>
      </c>
      <c r="D16" s="81">
        <v>294684795.00919878</v>
      </c>
      <c r="E16" s="82">
        <v>8253333.2471906664</v>
      </c>
      <c r="F16" s="82">
        <v>76402521.397875264</v>
      </c>
      <c r="G16" s="82">
        <v>43613365.688747987</v>
      </c>
      <c r="H16" s="82">
        <v>1647052.8085038117</v>
      </c>
      <c r="I16" s="82">
        <v>275602.13225949515</v>
      </c>
      <c r="J16" s="78">
        <v>424876670.28377599</v>
      </c>
      <c r="K16" s="74" t="s">
        <v>119</v>
      </c>
      <c r="L16" s="55"/>
      <c r="M16" s="55"/>
    </row>
    <row r="17" spans="1:13" ht="15.75" x14ac:dyDescent="0.25">
      <c r="A17" s="72"/>
      <c r="B17" s="73"/>
      <c r="C17" s="83"/>
      <c r="D17" s="84"/>
      <c r="E17" s="55"/>
      <c r="F17" s="55"/>
      <c r="G17" s="55"/>
      <c r="H17" s="55"/>
      <c r="I17" s="55"/>
      <c r="J17" s="78"/>
      <c r="K17" s="85"/>
      <c r="L17" s="55"/>
      <c r="M17" s="55"/>
    </row>
    <row r="18" spans="1:13" ht="15.75" x14ac:dyDescent="0.25">
      <c r="A18" s="72" t="s">
        <v>65</v>
      </c>
      <c r="B18" s="73" t="s">
        <v>66</v>
      </c>
      <c r="C18" s="86">
        <v>6.5111783611545695E-2</v>
      </c>
      <c r="D18" s="86">
        <v>6.5111783611545695E-2</v>
      </c>
      <c r="E18" s="87">
        <v>6.5111783611545695E-2</v>
      </c>
      <c r="F18" s="87">
        <v>6.5111783611545695E-2</v>
      </c>
      <c r="G18" s="87">
        <v>6.5111783611545695E-2</v>
      </c>
      <c r="H18" s="87">
        <v>6.5111783611545695E-2</v>
      </c>
      <c r="I18" s="87">
        <v>6.5111783611545695E-2</v>
      </c>
      <c r="J18" s="78"/>
      <c r="K18" s="74"/>
      <c r="L18" s="55"/>
      <c r="M18" s="55"/>
    </row>
    <row r="19" spans="1:13" ht="15.75" x14ac:dyDescent="0.25">
      <c r="A19" s="88"/>
      <c r="B19" s="73"/>
      <c r="C19" s="83"/>
      <c r="D19" s="84"/>
      <c r="E19" s="55"/>
      <c r="F19" s="55"/>
      <c r="G19" s="55"/>
      <c r="H19" s="55"/>
      <c r="I19" s="55"/>
      <c r="J19" s="78"/>
      <c r="K19" s="85"/>
      <c r="L19" s="55"/>
      <c r="M19" s="55"/>
    </row>
    <row r="20" spans="1:13" ht="15.75" x14ac:dyDescent="0.25">
      <c r="A20" s="72" t="s">
        <v>67</v>
      </c>
      <c r="B20" s="73" t="s">
        <v>68</v>
      </c>
      <c r="C20" s="81">
        <v>27664477.817111269</v>
      </c>
      <c r="D20" s="81">
        <v>19187452.606251653</v>
      </c>
      <c r="E20" s="82">
        <v>537389.24846505444</v>
      </c>
      <c r="F20" s="82">
        <v>4974704.4406349435</v>
      </c>
      <c r="G20" s="82">
        <v>2839744.0292969705</v>
      </c>
      <c r="H20" s="82">
        <v>107242.5460640888</v>
      </c>
      <c r="I20" s="82">
        <v>17944.946398560845</v>
      </c>
      <c r="J20" s="78">
        <v>27664477.817111272</v>
      </c>
      <c r="K20" s="74" t="s">
        <v>119</v>
      </c>
      <c r="L20" s="55"/>
      <c r="M20" s="55"/>
    </row>
    <row r="21" spans="1:13" ht="15.75" x14ac:dyDescent="0.25">
      <c r="A21" s="88"/>
      <c r="B21" s="73"/>
      <c r="C21" s="83"/>
      <c r="D21" s="84"/>
      <c r="E21" s="55"/>
      <c r="F21" s="55"/>
      <c r="G21" s="55"/>
      <c r="H21" s="55"/>
      <c r="I21" s="55"/>
      <c r="J21" s="78"/>
      <c r="K21" s="85"/>
      <c r="L21" s="55"/>
      <c r="M21" s="55"/>
    </row>
    <row r="22" spans="1:13" ht="15.75" x14ac:dyDescent="0.25">
      <c r="A22" s="72" t="s">
        <v>69</v>
      </c>
      <c r="B22" s="73" t="s">
        <v>70</v>
      </c>
      <c r="C22" s="81">
        <v>9087019.8741917349</v>
      </c>
      <c r="D22" s="81">
        <v>6302550.3073214032</v>
      </c>
      <c r="E22" s="82">
        <v>176517.58378603737</v>
      </c>
      <c r="F22" s="82">
        <v>1634053.5476262951</v>
      </c>
      <c r="G22" s="82">
        <v>932777.7882681695</v>
      </c>
      <c r="H22" s="82">
        <v>35226.225988640639</v>
      </c>
      <c r="I22" s="82">
        <v>5894.4212011898808</v>
      </c>
      <c r="J22" s="78">
        <v>9087019.8741917368</v>
      </c>
      <c r="K22" s="74" t="s">
        <v>119</v>
      </c>
      <c r="L22" s="55"/>
      <c r="M22" s="55"/>
    </row>
    <row r="23" spans="1:13" ht="15.75" x14ac:dyDescent="0.25">
      <c r="A23" s="88"/>
      <c r="B23" s="73"/>
      <c r="C23" s="83"/>
      <c r="D23" s="84"/>
      <c r="E23" s="55"/>
      <c r="F23" s="55"/>
      <c r="G23" s="55"/>
      <c r="H23" s="55"/>
      <c r="I23" s="55"/>
      <c r="J23" s="78"/>
      <c r="K23" s="85"/>
      <c r="L23" s="55"/>
      <c r="M23" s="55"/>
    </row>
    <row r="24" spans="1:13" ht="15.75" x14ac:dyDescent="0.25">
      <c r="A24" s="72" t="s">
        <v>71</v>
      </c>
      <c r="B24" s="73" t="s">
        <v>72</v>
      </c>
      <c r="C24" s="81">
        <v>18577457.942919534</v>
      </c>
      <c r="D24" s="81">
        <v>12884902.29893025</v>
      </c>
      <c r="E24" s="82">
        <v>360871.66467901703</v>
      </c>
      <c r="F24" s="82">
        <v>3340650.8930086484</v>
      </c>
      <c r="G24" s="82">
        <v>1906966.2410288011</v>
      </c>
      <c r="H24" s="82">
        <v>72016.320075448166</v>
      </c>
      <c r="I24" s="82">
        <v>12050.525197370964</v>
      </c>
      <c r="J24" s="78">
        <v>18577457.942919537</v>
      </c>
      <c r="K24" s="74" t="s">
        <v>119</v>
      </c>
      <c r="L24" s="55"/>
      <c r="M24" s="55"/>
    </row>
    <row r="25" spans="1:13" ht="15.75" x14ac:dyDescent="0.25">
      <c r="A25" s="88"/>
      <c r="B25" s="73"/>
      <c r="C25" s="83"/>
      <c r="D25" s="84"/>
      <c r="E25" s="55"/>
      <c r="F25" s="55"/>
      <c r="G25" s="55"/>
      <c r="H25" s="55"/>
      <c r="I25" s="55"/>
      <c r="J25" s="78"/>
      <c r="K25" s="85"/>
      <c r="L25" s="55"/>
      <c r="M25" s="55"/>
    </row>
    <row r="26" spans="1:13" ht="15.75" x14ac:dyDescent="0.25">
      <c r="A26" s="72" t="s">
        <v>73</v>
      </c>
      <c r="B26" s="73" t="s">
        <v>74</v>
      </c>
      <c r="C26" s="81">
        <v>5237124.8908036547</v>
      </c>
      <c r="D26" s="81">
        <v>3632350.7098030904</v>
      </c>
      <c r="E26" s="82">
        <v>101732.43203042982</v>
      </c>
      <c r="F26" s="82">
        <v>941754.57142827811</v>
      </c>
      <c r="G26" s="82">
        <v>537588.10260800982</v>
      </c>
      <c r="H26" s="82">
        <v>20301.941394245474</v>
      </c>
      <c r="I26" s="82">
        <v>3397.1335396004156</v>
      </c>
      <c r="J26" s="78">
        <v>5237124.8908036537</v>
      </c>
      <c r="K26" s="74" t="s">
        <v>119</v>
      </c>
      <c r="L26" s="55"/>
      <c r="M26" s="55"/>
    </row>
    <row r="27" spans="1:13" ht="15.75" x14ac:dyDescent="0.25">
      <c r="A27" s="88"/>
      <c r="B27" s="73"/>
      <c r="C27" s="83"/>
      <c r="D27" s="84"/>
      <c r="E27" s="55"/>
      <c r="F27" s="55"/>
      <c r="G27" s="55"/>
      <c r="H27" s="55"/>
      <c r="I27" s="55"/>
      <c r="J27" s="78"/>
      <c r="K27" s="85"/>
      <c r="L27" s="55"/>
      <c r="M27" s="55"/>
    </row>
    <row r="28" spans="1:13" ht="15.75" x14ac:dyDescent="0.25">
      <c r="A28" s="72" t="s">
        <v>75</v>
      </c>
      <c r="B28" s="73" t="s">
        <v>76</v>
      </c>
      <c r="C28" s="81">
        <v>80149960.788502932</v>
      </c>
      <c r="D28" s="81">
        <v>13195262.371867234</v>
      </c>
      <c r="E28" s="82">
        <v>57574713.969154082</v>
      </c>
      <c r="F28" s="82">
        <v>5173035.5154624842</v>
      </c>
      <c r="G28" s="82">
        <v>2389296.7350261472</v>
      </c>
      <c r="H28" s="82">
        <v>219889.4739378395</v>
      </c>
      <c r="I28" s="82">
        <v>1597762.7230551292</v>
      </c>
      <c r="J28" s="78">
        <v>80149960.788502917</v>
      </c>
      <c r="K28" s="74" t="s">
        <v>119</v>
      </c>
      <c r="L28" s="55"/>
      <c r="M28" s="55"/>
    </row>
    <row r="29" spans="1:13" ht="15.75" x14ac:dyDescent="0.25">
      <c r="A29" s="72" t="s">
        <v>77</v>
      </c>
      <c r="B29" s="73" t="s">
        <v>78</v>
      </c>
      <c r="C29" s="81">
        <v>33401355.649647601</v>
      </c>
      <c r="D29" s="81">
        <v>28592364.292966161</v>
      </c>
      <c r="E29" s="82">
        <v>0</v>
      </c>
      <c r="F29" s="82">
        <v>3141795.7801769977</v>
      </c>
      <c r="G29" s="82">
        <v>1600185.2673190078</v>
      </c>
      <c r="H29" s="82">
        <v>67010.309185438411</v>
      </c>
      <c r="I29" s="82">
        <v>0</v>
      </c>
      <c r="J29" s="78">
        <v>33401355.649647605</v>
      </c>
      <c r="K29" s="74" t="s">
        <v>119</v>
      </c>
      <c r="L29" s="55"/>
      <c r="M29" s="55"/>
    </row>
    <row r="30" spans="1:13" ht="15.75" x14ac:dyDescent="0.25">
      <c r="A30" s="72" t="s">
        <v>79</v>
      </c>
      <c r="B30" s="73" t="s">
        <v>80</v>
      </c>
      <c r="C30" s="81">
        <v>4107384.704452829</v>
      </c>
      <c r="D30" s="81">
        <v>3062263.014535937</v>
      </c>
      <c r="E30" s="82">
        <v>0</v>
      </c>
      <c r="F30" s="82">
        <v>632638.10461466026</v>
      </c>
      <c r="G30" s="82">
        <v>395878.91285120451</v>
      </c>
      <c r="H30" s="82">
        <v>16604.672451026432</v>
      </c>
      <c r="I30" s="82">
        <v>0</v>
      </c>
      <c r="J30" s="78">
        <v>4107384.704452828</v>
      </c>
      <c r="K30" s="74" t="s">
        <v>119</v>
      </c>
      <c r="L30" s="55"/>
      <c r="M30" s="55"/>
    </row>
    <row r="31" spans="1:13" ht="15.75" x14ac:dyDescent="0.25">
      <c r="A31" s="72" t="s">
        <v>81</v>
      </c>
      <c r="B31" s="73" t="s">
        <v>82</v>
      </c>
      <c r="C31" s="81">
        <v>1847283.9047427254</v>
      </c>
      <c r="D31" s="81">
        <v>1847283.9047427254</v>
      </c>
      <c r="E31" s="82"/>
      <c r="F31" s="82"/>
      <c r="G31" s="82"/>
      <c r="H31" s="82"/>
      <c r="I31" s="82"/>
      <c r="J31" s="78">
        <v>1847283.9047427254</v>
      </c>
      <c r="K31" s="74" t="s">
        <v>119</v>
      </c>
      <c r="L31" s="55"/>
      <c r="M31" s="55"/>
    </row>
    <row r="32" spans="1:13" ht="15.75" x14ac:dyDescent="0.25">
      <c r="A32" s="72" t="s">
        <v>83</v>
      </c>
      <c r="B32" s="73" t="s">
        <v>84</v>
      </c>
      <c r="C32" s="81">
        <v>0</v>
      </c>
      <c r="D32" s="81">
        <v>0</v>
      </c>
      <c r="E32" s="82">
        <v>0</v>
      </c>
      <c r="F32" s="82">
        <v>0</v>
      </c>
      <c r="G32" s="82">
        <v>0</v>
      </c>
      <c r="H32" s="82">
        <v>0</v>
      </c>
      <c r="I32" s="82">
        <v>0</v>
      </c>
      <c r="J32" s="78">
        <v>0</v>
      </c>
      <c r="K32" s="74" t="s">
        <v>119</v>
      </c>
      <c r="L32" s="55"/>
      <c r="M32" s="55"/>
    </row>
    <row r="33" spans="1:13" ht="15.75" x14ac:dyDescent="0.25">
      <c r="A33" s="72" t="s">
        <v>85</v>
      </c>
      <c r="B33" s="73" t="s">
        <v>86</v>
      </c>
      <c r="C33" s="81">
        <v>0</v>
      </c>
      <c r="D33" s="81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78">
        <v>0</v>
      </c>
      <c r="K33" s="74" t="s">
        <v>119</v>
      </c>
      <c r="L33" s="55"/>
      <c r="M33" s="55"/>
    </row>
    <row r="34" spans="1:13" ht="15.75" x14ac:dyDescent="0.25">
      <c r="A34" s="72" t="s">
        <v>87</v>
      </c>
      <c r="B34" s="73" t="s">
        <v>88</v>
      </c>
      <c r="C34" s="81">
        <v>0</v>
      </c>
      <c r="D34" s="81" t="s">
        <v>89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78">
        <v>0</v>
      </c>
      <c r="K34" s="74" t="s">
        <v>119</v>
      </c>
      <c r="L34" s="55"/>
      <c r="M34" s="55"/>
    </row>
    <row r="35" spans="1:13" ht="15.75" x14ac:dyDescent="0.25">
      <c r="A35" s="72" t="s">
        <v>90</v>
      </c>
      <c r="B35" s="73" t="s">
        <v>91</v>
      </c>
      <c r="C35" s="81">
        <v>0</v>
      </c>
      <c r="D35" s="81">
        <v>0</v>
      </c>
      <c r="E35" s="82">
        <v>0</v>
      </c>
      <c r="F35" s="82">
        <v>0</v>
      </c>
      <c r="G35" s="82">
        <v>0</v>
      </c>
      <c r="H35" s="82">
        <v>0</v>
      </c>
      <c r="I35" s="82">
        <v>0</v>
      </c>
      <c r="J35" s="78">
        <v>0</v>
      </c>
      <c r="K35" s="74" t="s">
        <v>119</v>
      </c>
      <c r="L35" s="55"/>
      <c r="M35" s="55"/>
    </row>
    <row r="36" spans="1:13" ht="15.75" x14ac:dyDescent="0.25">
      <c r="A36" s="72" t="s">
        <v>92</v>
      </c>
      <c r="B36" s="73" t="s">
        <v>93</v>
      </c>
      <c r="C36" s="81">
        <v>75147.33719260509</v>
      </c>
      <c r="D36" s="81">
        <v>52120.48390724638</v>
      </c>
      <c r="E36" s="82">
        <v>1459.7554063755297</v>
      </c>
      <c r="F36" s="82">
        <v>13513.206159370047</v>
      </c>
      <c r="G36" s="82">
        <v>7713.8344530137119</v>
      </c>
      <c r="H36" s="82">
        <v>291.31190632800769</v>
      </c>
      <c r="I36" s="82">
        <v>48.745360271422918</v>
      </c>
      <c r="J36" s="78">
        <v>75147.33719260509</v>
      </c>
      <c r="K36" s="74" t="s">
        <v>119</v>
      </c>
      <c r="L36" s="55"/>
      <c r="M36" s="55"/>
    </row>
    <row r="37" spans="1:13" ht="15.75" x14ac:dyDescent="0.25">
      <c r="A37" s="72" t="s">
        <v>94</v>
      </c>
      <c r="B37" s="73" t="s">
        <v>95</v>
      </c>
      <c r="C37" s="81">
        <v>0</v>
      </c>
      <c r="D37" s="81">
        <v>0</v>
      </c>
      <c r="E37" s="89">
        <v>0</v>
      </c>
      <c r="F37" s="89">
        <v>0</v>
      </c>
      <c r="G37" s="89">
        <v>0</v>
      </c>
      <c r="H37" s="89">
        <v>0</v>
      </c>
      <c r="I37" s="89">
        <v>0</v>
      </c>
      <c r="J37" s="78">
        <v>0</v>
      </c>
      <c r="K37" s="74" t="s">
        <v>119</v>
      </c>
      <c r="L37" s="55"/>
      <c r="M37" s="55"/>
    </row>
    <row r="38" spans="1:13" ht="15.75" x14ac:dyDescent="0.25">
      <c r="A38" s="72"/>
      <c r="B38" s="73"/>
      <c r="C38" s="81"/>
      <c r="D38" s="81"/>
      <c r="E38" s="82"/>
      <c r="F38" s="82"/>
      <c r="G38" s="82"/>
      <c r="H38" s="82"/>
      <c r="I38" s="82"/>
      <c r="J38" s="78"/>
      <c r="K38" s="74"/>
      <c r="L38" s="55"/>
      <c r="M38" s="55"/>
    </row>
    <row r="39" spans="1:13" ht="15.75" x14ac:dyDescent="0.25">
      <c r="A39" s="72" t="s">
        <v>96</v>
      </c>
      <c r="B39" s="73" t="s">
        <v>97</v>
      </c>
      <c r="C39" s="81">
        <v>75147.33719260509</v>
      </c>
      <c r="D39" s="81">
        <v>52120.48390724638</v>
      </c>
      <c r="E39" s="82">
        <v>1459.7554063755297</v>
      </c>
      <c r="F39" s="82">
        <v>13513.206159370047</v>
      </c>
      <c r="G39" s="82">
        <v>7713.8344530137119</v>
      </c>
      <c r="H39" s="82">
        <v>291.31190632800769</v>
      </c>
      <c r="I39" s="82">
        <v>48.745360271422918</v>
      </c>
      <c r="J39" s="78">
        <v>75147.33719260509</v>
      </c>
      <c r="K39" s="74" t="s">
        <v>119</v>
      </c>
      <c r="L39" s="55"/>
      <c r="M39" s="55"/>
    </row>
    <row r="40" spans="1:13" ht="15.75" x14ac:dyDescent="0.25">
      <c r="A40" s="88"/>
      <c r="B40" s="73"/>
      <c r="C40" s="81"/>
      <c r="D40" s="84"/>
      <c r="E40" s="55"/>
      <c r="F40" s="55"/>
      <c r="G40" s="55"/>
      <c r="H40" s="55"/>
      <c r="I40" s="55"/>
      <c r="J40" s="64"/>
      <c r="K40" s="85"/>
      <c r="L40" s="55"/>
      <c r="M40" s="55"/>
    </row>
    <row r="41" spans="1:13" ht="15.75" x14ac:dyDescent="0.25">
      <c r="A41" s="72" t="s">
        <v>98</v>
      </c>
      <c r="B41" s="73" t="s">
        <v>99</v>
      </c>
      <c r="C41" s="81">
        <v>152482735.0924536</v>
      </c>
      <c r="D41" s="81">
        <v>69569097.384074047</v>
      </c>
      <c r="E41" s="82">
        <v>58215295.405055948</v>
      </c>
      <c r="F41" s="82">
        <v>14877441.618476734</v>
      </c>
      <c r="G41" s="82">
        <v>7770406.881554354</v>
      </c>
      <c r="H41" s="82">
        <v>431340.25493896671</v>
      </c>
      <c r="I41" s="82">
        <v>1619153.5483535619</v>
      </c>
      <c r="J41" s="78">
        <v>152482735.0924536</v>
      </c>
      <c r="K41" s="74" t="s">
        <v>119</v>
      </c>
      <c r="L41" s="55"/>
      <c r="M41" s="55"/>
    </row>
    <row r="42" spans="1:13" ht="15.75" x14ac:dyDescent="0.25">
      <c r="A42" s="88"/>
      <c r="B42" s="73"/>
      <c r="C42" s="90"/>
      <c r="D42" s="84"/>
      <c r="E42" s="55"/>
      <c r="F42" s="55"/>
      <c r="G42" s="55"/>
      <c r="H42" s="55"/>
      <c r="I42" s="55"/>
      <c r="J42" s="64"/>
      <c r="K42" s="85"/>
      <c r="L42" s="55"/>
      <c r="M42" s="55"/>
    </row>
    <row r="43" spans="1:13" ht="15.75" x14ac:dyDescent="0.25">
      <c r="A43" s="72" t="s">
        <v>100</v>
      </c>
      <c r="B43" s="73" t="s">
        <v>101</v>
      </c>
      <c r="C43" s="81">
        <v>-140910.41543755695</v>
      </c>
      <c r="D43" s="81">
        <v>-140910.41543755695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78">
        <v>-140910.41543755695</v>
      </c>
      <c r="K43" s="74" t="s">
        <v>119</v>
      </c>
      <c r="L43" s="55"/>
      <c r="M43" s="55"/>
    </row>
    <row r="44" spans="1:13" ht="15.75" x14ac:dyDescent="0.25">
      <c r="A44" s="72" t="s">
        <v>102</v>
      </c>
      <c r="B44" s="73" t="s">
        <v>103</v>
      </c>
      <c r="C44" s="81">
        <v>-918738.07330489147</v>
      </c>
      <c r="D44" s="81">
        <v>0</v>
      </c>
      <c r="E44" s="82">
        <v>-918738.07330489147</v>
      </c>
      <c r="F44" s="82">
        <v>0</v>
      </c>
      <c r="G44" s="82">
        <v>0</v>
      </c>
      <c r="H44" s="82">
        <v>0</v>
      </c>
      <c r="I44" s="82">
        <v>0</v>
      </c>
      <c r="J44" s="78">
        <v>-918738.07330489147</v>
      </c>
      <c r="K44" s="74" t="s">
        <v>119</v>
      </c>
      <c r="L44" s="55"/>
      <c r="M44" s="55"/>
    </row>
    <row r="45" spans="1:13" ht="15.75" x14ac:dyDescent="0.25">
      <c r="A45" s="72" t="s">
        <v>104</v>
      </c>
      <c r="B45" s="73" t="s">
        <v>105</v>
      </c>
      <c r="C45" s="81">
        <v>-2378963.1518565952</v>
      </c>
      <c r="D45" s="81">
        <v>0</v>
      </c>
      <c r="E45" s="82">
        <v>0</v>
      </c>
      <c r="F45" s="82">
        <v>-2378963.1518565952</v>
      </c>
      <c r="G45" s="82">
        <v>0</v>
      </c>
      <c r="H45" s="82">
        <v>0</v>
      </c>
      <c r="I45" s="82">
        <v>0</v>
      </c>
      <c r="J45" s="78">
        <v>-2378963.1518565952</v>
      </c>
      <c r="K45" s="74" t="s">
        <v>119</v>
      </c>
      <c r="L45" s="55"/>
      <c r="M45" s="55"/>
    </row>
    <row r="46" spans="1:13" ht="15.75" x14ac:dyDescent="0.25">
      <c r="A46" s="72" t="s">
        <v>106</v>
      </c>
      <c r="B46" s="73" t="s">
        <v>107</v>
      </c>
      <c r="C46" s="81">
        <v>-299188.78394795692</v>
      </c>
      <c r="D46" s="81">
        <v>-207510.53572291613</v>
      </c>
      <c r="E46" s="82">
        <v>-5811.8153112407053</v>
      </c>
      <c r="F46" s="82">
        <v>-53800.971120209157</v>
      </c>
      <c r="G46" s="82">
        <v>-30711.570573123852</v>
      </c>
      <c r="H46" s="82">
        <v>-1159.8182751366273</v>
      </c>
      <c r="I46" s="82">
        <v>-194.07294533048639</v>
      </c>
      <c r="J46" s="78">
        <v>-299188.78394795698</v>
      </c>
      <c r="K46" s="74" t="s">
        <v>119</v>
      </c>
      <c r="L46" s="55"/>
      <c r="M46" s="55"/>
    </row>
    <row r="47" spans="1:13" ht="15.75" x14ac:dyDescent="0.25">
      <c r="A47" s="72" t="s">
        <v>108</v>
      </c>
      <c r="B47" s="73" t="s">
        <v>109</v>
      </c>
      <c r="C47" s="81">
        <v>-3737800.4245470003</v>
      </c>
      <c r="D47" s="81">
        <v>-348420.95116047305</v>
      </c>
      <c r="E47" s="82">
        <v>-924549.8886161322</v>
      </c>
      <c r="F47" s="82">
        <v>-2432764.1229768042</v>
      </c>
      <c r="G47" s="82">
        <v>-30711.570573123852</v>
      </c>
      <c r="H47" s="82">
        <v>-1159.8182751366273</v>
      </c>
      <c r="I47" s="82">
        <v>-194.07294533048639</v>
      </c>
      <c r="J47" s="78">
        <v>-3737800.4245469999</v>
      </c>
      <c r="K47" s="74" t="s">
        <v>119</v>
      </c>
      <c r="L47" s="55"/>
      <c r="M47" s="55"/>
    </row>
    <row r="48" spans="1:13" ht="15.75" x14ac:dyDescent="0.25">
      <c r="A48" s="88"/>
      <c r="B48" s="73"/>
      <c r="C48" s="83"/>
      <c r="D48" s="84"/>
      <c r="E48" s="55"/>
      <c r="F48" s="55"/>
      <c r="G48" s="55"/>
      <c r="H48" s="55"/>
      <c r="I48" s="55"/>
      <c r="J48" s="64"/>
      <c r="K48" s="85"/>
      <c r="L48" s="55"/>
      <c r="M48" s="55"/>
    </row>
    <row r="49" spans="1:13" ht="15.75" x14ac:dyDescent="0.25">
      <c r="A49" s="72" t="s">
        <v>110</v>
      </c>
      <c r="B49" s="73" t="s">
        <v>111</v>
      </c>
      <c r="C49" s="81">
        <v>148744934.66790661</v>
      </c>
      <c r="D49" s="81">
        <v>69220676.432913572</v>
      </c>
      <c r="E49" s="82">
        <v>57290745.516439818</v>
      </c>
      <c r="F49" s="82">
        <v>12444677.495499929</v>
      </c>
      <c r="G49" s="82">
        <v>7739695.3109812299</v>
      </c>
      <c r="H49" s="82">
        <v>430180.43666383007</v>
      </c>
      <c r="I49" s="82">
        <v>1618959.4754082314</v>
      </c>
      <c r="J49" s="78">
        <v>148744934.66790664</v>
      </c>
      <c r="K49" s="74" t="s">
        <v>119</v>
      </c>
      <c r="L49" s="55"/>
      <c r="M49" s="55"/>
    </row>
    <row r="50" spans="1:13" ht="15.75" x14ac:dyDescent="0.25">
      <c r="A50" s="88"/>
      <c r="B50" s="73"/>
      <c r="C50" s="81"/>
      <c r="D50" s="84"/>
      <c r="E50" s="55"/>
      <c r="F50" s="55"/>
      <c r="G50" s="55"/>
      <c r="H50" s="55"/>
      <c r="I50" s="55"/>
      <c r="J50" s="64"/>
      <c r="K50" s="85"/>
      <c r="L50" s="55"/>
      <c r="M50" s="55"/>
    </row>
    <row r="51" spans="1:13" ht="15.75" x14ac:dyDescent="0.25">
      <c r="A51" s="72" t="s">
        <v>112</v>
      </c>
      <c r="B51" s="73" t="s">
        <v>113</v>
      </c>
      <c r="C51" s="91"/>
      <c r="D51" s="79">
        <v>4588573.5905798813</v>
      </c>
      <c r="E51" s="80">
        <v>1784202424</v>
      </c>
      <c r="F51" s="80">
        <v>6217430</v>
      </c>
      <c r="G51" s="92">
        <v>6217430</v>
      </c>
      <c r="H51" s="92">
        <v>9195.4191780821911</v>
      </c>
      <c r="I51" s="92">
        <v>9195.4191780821911</v>
      </c>
      <c r="J51" s="64"/>
      <c r="K51" s="85"/>
      <c r="L51" s="55"/>
      <c r="M51" s="55"/>
    </row>
    <row r="52" spans="1:13" ht="16.5" thickBot="1" x14ac:dyDescent="0.3">
      <c r="A52" s="88"/>
      <c r="B52" s="73"/>
      <c r="C52" s="83"/>
      <c r="D52" s="84"/>
      <c r="E52" s="55"/>
      <c r="F52" s="55"/>
      <c r="G52" s="55"/>
      <c r="H52" s="55"/>
      <c r="I52" s="55"/>
      <c r="J52" s="64"/>
      <c r="K52" s="85"/>
      <c r="L52" s="55"/>
      <c r="M52" s="55"/>
    </row>
    <row r="53" spans="1:13" ht="16.5" thickBot="1" x14ac:dyDescent="0.3">
      <c r="A53" s="93" t="s">
        <v>114</v>
      </c>
      <c r="B53" s="94" t="s">
        <v>115</v>
      </c>
      <c r="C53" s="95"/>
      <c r="D53" s="96">
        <v>15.085445414893259</v>
      </c>
      <c r="E53" s="97">
        <v>3.2110003184504035E-2</v>
      </c>
      <c r="F53" s="98">
        <v>2.0015790279102346</v>
      </c>
      <c r="G53" s="98">
        <v>1.2448383513736754</v>
      </c>
      <c r="H53" s="99">
        <v>1.5338372660103639</v>
      </c>
      <c r="I53" s="99">
        <v>5.7725088448926334</v>
      </c>
      <c r="J53" s="100">
        <v>7.3063461109029975</v>
      </c>
      <c r="K53" s="101"/>
      <c r="L53" s="55"/>
      <c r="M53" s="55"/>
    </row>
    <row r="54" spans="1:13" ht="15.75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</row>
    <row r="55" spans="1:13" ht="15.75" x14ac:dyDescent="0.25">
      <c r="A55" s="55"/>
      <c r="B55" s="111" t="s">
        <v>120</v>
      </c>
      <c r="C55" s="112"/>
      <c r="D55" s="113"/>
      <c r="E55" s="55"/>
      <c r="F55" s="55"/>
      <c r="G55" s="55"/>
      <c r="H55" s="55"/>
      <c r="I55" s="55" t="s">
        <v>116</v>
      </c>
      <c r="J55" s="102">
        <v>7.3063461109029975</v>
      </c>
      <c r="K55" s="103"/>
      <c r="L55" s="55"/>
      <c r="M55" s="55"/>
    </row>
    <row r="56" spans="1:13" ht="15.75" x14ac:dyDescent="0.25">
      <c r="A56" s="55"/>
      <c r="B56" s="111"/>
      <c r="C56" s="114"/>
      <c r="D56" s="113"/>
      <c r="E56" s="55"/>
      <c r="F56" s="55"/>
      <c r="G56" s="55"/>
      <c r="H56" s="55"/>
      <c r="I56" s="55" t="s">
        <v>117</v>
      </c>
      <c r="J56" s="104">
        <v>18.331862794177169</v>
      </c>
      <c r="K56" s="55"/>
      <c r="L56" s="55"/>
      <c r="M56" s="55"/>
    </row>
    <row r="57" spans="1:13" ht="15.75" x14ac:dyDescent="0.25">
      <c r="A57" s="55"/>
      <c r="B57" s="111" t="s">
        <v>121</v>
      </c>
      <c r="C57" s="115"/>
      <c r="D57" s="116">
        <f>+'TODS Unit Costs (As-FIled)'!D49</f>
        <v>69220676.432913572</v>
      </c>
      <c r="E57" s="55"/>
      <c r="F57" s="55"/>
      <c r="G57" s="55"/>
      <c r="H57" s="55"/>
      <c r="I57" s="55" t="s">
        <v>118</v>
      </c>
      <c r="J57" s="105">
        <v>3.2110003184504035E-2</v>
      </c>
      <c r="K57" s="55"/>
      <c r="L57" s="55"/>
      <c r="M57" s="55"/>
    </row>
    <row r="58" spans="1:13" ht="15.75" x14ac:dyDescent="0.25">
      <c r="A58" s="55"/>
      <c r="B58" s="111" t="s">
        <v>122</v>
      </c>
      <c r="C58" s="115"/>
      <c r="D58" s="116">
        <f>+'TODS Unit Costs (As-FIled)'!F49</f>
        <v>12444677.495499929</v>
      </c>
      <c r="E58" s="55"/>
      <c r="F58" s="55"/>
      <c r="G58" s="55"/>
      <c r="H58" s="55"/>
      <c r="I58" s="55"/>
      <c r="J58" s="106"/>
      <c r="K58" s="55"/>
      <c r="L58" s="55"/>
      <c r="M58" s="55"/>
    </row>
    <row r="59" spans="1:13" ht="15.75" x14ac:dyDescent="0.25">
      <c r="A59" s="55"/>
      <c r="B59" s="111" t="s">
        <v>123</v>
      </c>
      <c r="C59" s="115"/>
      <c r="D59" s="116">
        <f>+'TODS Unit Costs (As-FIled)'!G49</f>
        <v>7739695.3109812299</v>
      </c>
      <c r="E59" s="55"/>
      <c r="F59" s="55"/>
      <c r="G59" s="55"/>
      <c r="H59" s="55"/>
      <c r="I59" s="55"/>
      <c r="J59" s="107"/>
      <c r="K59" s="55"/>
      <c r="L59" s="55"/>
      <c r="M59" s="55"/>
    </row>
    <row r="60" spans="1:13" ht="15.75" x14ac:dyDescent="0.25">
      <c r="A60" s="55"/>
      <c r="B60" s="111" t="s">
        <v>125</v>
      </c>
      <c r="C60" s="115"/>
      <c r="D60" s="117">
        <f>SUM(D57:D59)</f>
        <v>89405049.239394724</v>
      </c>
      <c r="E60" s="55"/>
      <c r="F60" s="55"/>
      <c r="G60" s="55"/>
      <c r="H60" s="55"/>
      <c r="I60" s="55"/>
      <c r="J60" s="108"/>
      <c r="K60" s="55"/>
      <c r="L60" s="55"/>
      <c r="M60" s="55"/>
    </row>
    <row r="61" spans="1:13" ht="15.75" x14ac:dyDescent="0.25">
      <c r="A61" s="55"/>
      <c r="B61" s="111"/>
      <c r="C61" s="115"/>
      <c r="D61" s="111"/>
      <c r="E61" s="55"/>
      <c r="F61" s="55"/>
      <c r="G61" s="55"/>
      <c r="H61" s="55"/>
      <c r="I61" s="55"/>
      <c r="J61" s="109"/>
      <c r="K61" s="55"/>
      <c r="L61" s="55"/>
      <c r="M61" s="55"/>
    </row>
    <row r="62" spans="1:13" ht="15.75" x14ac:dyDescent="0.25">
      <c r="B62" s="111" t="s">
        <v>124</v>
      </c>
      <c r="C62" s="115"/>
      <c r="D62" s="118">
        <f>+D59/D60</f>
        <v>8.6568883713235206E-2</v>
      </c>
      <c r="I62" s="55"/>
      <c r="J62" s="55"/>
    </row>
    <row r="63" spans="1:13" ht="15.75" x14ac:dyDescent="0.25">
      <c r="B63" s="111" t="s">
        <v>126</v>
      </c>
      <c r="C63" s="115"/>
      <c r="D63" s="119">
        <f>1-D62</f>
        <v>0.91343111628676477</v>
      </c>
      <c r="I63" s="55"/>
      <c r="J63" s="106"/>
      <c r="K63" s="110"/>
    </row>
  </sheetData>
  <mergeCells count="6">
    <mergeCell ref="A1:M1"/>
    <mergeCell ref="A3:M3"/>
    <mergeCell ref="A4:M4"/>
    <mergeCell ref="A6:M6"/>
    <mergeCell ref="D9:E9"/>
    <mergeCell ref="G9:H9"/>
  </mergeCells>
  <pageMargins left="1" right="1" top="1.5" bottom="1" header="0.5" footer="0.5"/>
  <pageSetup scale="44" orientation="landscape" r:id="rId1"/>
  <headerFooter scaleWithDoc="0">
    <oddHeader xml:space="preserve">&amp;R&amp;"Times New Roman,Bold"&amp;12 Case No. 2020-00349
Attachment 3 to Response to AG-KIUC-1 Question No. 188
Page &amp;P of &amp;N
Seelye
</oddHeader>
    <oddFooter>&amp;R&amp;"Times New Roman,Bold"&amp;12Kroger Response to Commission Staff's First Request for Information to the Kroger Co.
Attachment 1(d)_KU Example Aggregate Demand TODS Billing Comparison
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13AF-B46F-40DC-B5C0-9C3E1B0FA7AA}">
  <sheetPr>
    <pageSetUpPr fitToPage="1"/>
  </sheetPr>
  <dimension ref="A1:M39"/>
  <sheetViews>
    <sheetView view="pageLayout" zoomScale="70" zoomScaleNormal="100" zoomScalePageLayoutView="70" workbookViewId="0">
      <selection activeCell="C6" sqref="C6"/>
    </sheetView>
  </sheetViews>
  <sheetFormatPr defaultRowHeight="15" x14ac:dyDescent="0.25"/>
  <cols>
    <col min="2" max="2" width="53.85546875" customWidth="1"/>
    <col min="3" max="3" width="21.5703125" customWidth="1"/>
    <col min="4" max="4" width="17" customWidth="1"/>
    <col min="5" max="5" width="14.42578125" customWidth="1"/>
    <col min="6" max="8" width="17.5703125" customWidth="1"/>
    <col min="9" max="9" width="14.85546875" customWidth="1"/>
    <col min="10" max="10" width="19.140625" bestFit="1" customWidth="1"/>
    <col min="11" max="11" width="3.7109375" customWidth="1"/>
    <col min="12" max="12" width="11.140625" customWidth="1"/>
    <col min="13" max="13" width="19.4257812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</row>
    <row r="2" spans="1:13" x14ac:dyDescent="0.25">
      <c r="A2" s="4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3</v>
      </c>
    </row>
    <row r="3" spans="1:13" x14ac:dyDescent="0.25">
      <c r="A3" s="4" t="s">
        <v>4</v>
      </c>
      <c r="B3" s="2"/>
      <c r="C3" s="2"/>
      <c r="D3" s="2"/>
      <c r="E3" s="2"/>
      <c r="F3" s="2"/>
      <c r="G3" s="178"/>
      <c r="H3" s="178"/>
      <c r="I3" s="178"/>
      <c r="J3" s="178"/>
      <c r="K3" s="2"/>
      <c r="L3" s="2"/>
      <c r="M3" s="5" t="s">
        <v>5</v>
      </c>
    </row>
    <row r="4" spans="1:13" x14ac:dyDescent="0.25">
      <c r="A4" s="6"/>
      <c r="B4" s="2"/>
      <c r="C4" s="2"/>
      <c r="D4" s="2"/>
      <c r="E4" s="2"/>
      <c r="F4" s="2"/>
      <c r="G4" s="179" t="s">
        <v>6</v>
      </c>
      <c r="H4" s="179"/>
      <c r="I4" s="179" t="s">
        <v>7</v>
      </c>
      <c r="J4" s="179"/>
      <c r="K4" s="2"/>
      <c r="L4" s="2"/>
      <c r="M4" s="2"/>
    </row>
    <row r="5" spans="1:13" x14ac:dyDescent="0.25">
      <c r="A5" s="7"/>
      <c r="B5" s="8"/>
      <c r="C5" s="8"/>
      <c r="D5" s="8"/>
      <c r="E5" s="8"/>
      <c r="F5" s="9"/>
      <c r="G5" s="10" t="s">
        <v>6</v>
      </c>
      <c r="H5" s="9" t="s">
        <v>8</v>
      </c>
      <c r="I5" s="10"/>
      <c r="J5" s="2"/>
      <c r="K5" s="11"/>
      <c r="L5" s="9"/>
      <c r="M5" s="9" t="s">
        <v>8</v>
      </c>
    </row>
    <row r="6" spans="1:13" x14ac:dyDescent="0.25">
      <c r="A6" s="7"/>
      <c r="B6" s="2"/>
      <c r="C6" s="2"/>
      <c r="D6" s="9" t="s">
        <v>9</v>
      </c>
      <c r="E6" s="9" t="s">
        <v>10</v>
      </c>
      <c r="F6" s="9" t="s">
        <v>11</v>
      </c>
      <c r="G6" s="12" t="s">
        <v>12</v>
      </c>
      <c r="H6" s="9" t="s">
        <v>13</v>
      </c>
      <c r="I6" s="12" t="s">
        <v>12</v>
      </c>
      <c r="J6" s="9" t="s">
        <v>14</v>
      </c>
      <c r="K6" s="11"/>
      <c r="L6" s="9" t="s">
        <v>15</v>
      </c>
      <c r="M6" s="9" t="s">
        <v>13</v>
      </c>
    </row>
    <row r="7" spans="1:13" x14ac:dyDescent="0.25">
      <c r="A7" s="13"/>
      <c r="B7" s="14"/>
      <c r="C7" s="14"/>
      <c r="D7" s="15"/>
      <c r="E7" s="15" t="s">
        <v>16</v>
      </c>
      <c r="F7" s="15" t="s">
        <v>17</v>
      </c>
      <c r="G7" s="16" t="s">
        <v>18</v>
      </c>
      <c r="H7" s="15" t="s">
        <v>6</v>
      </c>
      <c r="I7" s="16" t="s">
        <v>18</v>
      </c>
      <c r="J7" s="15" t="s">
        <v>19</v>
      </c>
      <c r="K7" s="17"/>
      <c r="L7" s="15" t="s">
        <v>20</v>
      </c>
      <c r="M7" s="15" t="s">
        <v>21</v>
      </c>
    </row>
    <row r="8" spans="1:13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x14ac:dyDescent="0.25">
      <c r="A9" s="19" t="s">
        <v>22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0"/>
      <c r="B10" s="21" t="s">
        <v>23</v>
      </c>
      <c r="C10" s="21"/>
      <c r="D10" s="22">
        <v>279693.79306982877</v>
      </c>
      <c r="E10" s="2"/>
      <c r="F10" s="2"/>
      <c r="G10" s="23">
        <v>6.58</v>
      </c>
      <c r="H10" s="2">
        <f>G10*D10</f>
        <v>1840385.1583994734</v>
      </c>
      <c r="I10" s="23">
        <v>6.58</v>
      </c>
      <c r="J10" s="24">
        <f>ROUND(D10*I10,2)</f>
        <v>1840385.16</v>
      </c>
      <c r="K10" s="2"/>
      <c r="L10" s="25">
        <v>7.32</v>
      </c>
      <c r="M10" s="24">
        <f>ROUND(L10*D10,2)</f>
        <v>2047358.57</v>
      </c>
    </row>
    <row r="11" spans="1:13" x14ac:dyDescent="0.25">
      <c r="A11" s="20"/>
      <c r="B11" s="2" t="s">
        <v>24</v>
      </c>
      <c r="C11" s="2"/>
      <c r="D11" s="2"/>
      <c r="E11" s="2"/>
      <c r="F11" s="22">
        <v>1784203068.777756</v>
      </c>
      <c r="G11" s="26">
        <v>2.6579999999999999E-2</v>
      </c>
      <c r="H11" s="22">
        <f>G11*F11</f>
        <v>47424117.568112753</v>
      </c>
      <c r="I11" s="26">
        <v>2.6579999999999999E-2</v>
      </c>
      <c r="J11" s="24">
        <f>ROUND(F11*I11,2)</f>
        <v>47424117.57</v>
      </c>
      <c r="K11" s="2"/>
      <c r="L11" s="27">
        <v>3.2099999999999997E-2</v>
      </c>
      <c r="M11" s="24">
        <f>ROUND(L11*F11,2)</f>
        <v>57272918.509999998</v>
      </c>
    </row>
    <row r="12" spans="1:13" x14ac:dyDescent="0.25">
      <c r="A12" s="28"/>
      <c r="B12" s="2" t="s">
        <v>25</v>
      </c>
      <c r="C12" s="2"/>
      <c r="D12" s="29"/>
      <c r="E12" s="22">
        <v>6217429.6823317157</v>
      </c>
      <c r="F12" s="2"/>
      <c r="G12" s="30">
        <v>1.75</v>
      </c>
      <c r="H12" s="2">
        <f>E12*G12</f>
        <v>10880501.944080502</v>
      </c>
      <c r="I12" s="30">
        <v>1.75</v>
      </c>
      <c r="J12" s="24">
        <f>ROUND(I12*E12,2)</f>
        <v>10880501.939999999</v>
      </c>
      <c r="K12" s="2"/>
      <c r="L12" s="25">
        <v>3.25</v>
      </c>
      <c r="M12" s="24">
        <f>ROUND(L12*E12,2)</f>
        <v>20206646.469999999</v>
      </c>
    </row>
    <row r="13" spans="1:13" x14ac:dyDescent="0.25">
      <c r="A13" s="28"/>
      <c r="B13" s="2" t="s">
        <v>26</v>
      </c>
      <c r="C13" s="2"/>
      <c r="D13" s="29"/>
      <c r="E13" s="22">
        <v>4865146.1512209326</v>
      </c>
      <c r="F13" s="2"/>
      <c r="G13" s="30">
        <v>7.07</v>
      </c>
      <c r="H13" s="2">
        <f>E13*G13</f>
        <v>34396583.289131992</v>
      </c>
      <c r="I13" s="30">
        <v>7.07</v>
      </c>
      <c r="J13" s="24">
        <f>ROUND(I13*E13,2)</f>
        <v>34396583.289999999</v>
      </c>
      <c r="K13" s="2"/>
      <c r="L13" s="31">
        <v>6.64</v>
      </c>
      <c r="M13" s="24">
        <f>ROUND(L13*E13,2)</f>
        <v>32304570.440000001</v>
      </c>
    </row>
    <row r="14" spans="1:13" x14ac:dyDescent="0.25">
      <c r="A14" s="28"/>
      <c r="B14" s="2" t="s">
        <v>27</v>
      </c>
      <c r="C14" s="2"/>
      <c r="D14" s="29"/>
      <c r="E14" s="22">
        <v>4745308.7806376033</v>
      </c>
      <c r="F14" s="2"/>
      <c r="G14" s="30">
        <v>8.7899999999999991</v>
      </c>
      <c r="H14" s="2">
        <f>E14*G14</f>
        <v>41711264.18180453</v>
      </c>
      <c r="I14" s="30">
        <v>8.7899999999999991</v>
      </c>
      <c r="J14" s="24">
        <f>ROUND(I14*E14,2)</f>
        <v>41711264.18</v>
      </c>
      <c r="K14" s="2"/>
      <c r="L14" s="25">
        <v>8.25</v>
      </c>
      <c r="M14" s="24">
        <f>ROUND(L14*E14,2)</f>
        <v>39148797.439999998</v>
      </c>
    </row>
    <row r="15" spans="1:13" x14ac:dyDescent="0.25">
      <c r="A15" s="28"/>
      <c r="B15" s="2" t="s">
        <v>28</v>
      </c>
      <c r="C15" s="2"/>
      <c r="D15" s="2"/>
      <c r="E15" s="22">
        <v>92212.679999999877</v>
      </c>
      <c r="F15" s="2"/>
      <c r="G15" s="30">
        <v>1.1599999999999999</v>
      </c>
      <c r="H15" s="2">
        <f>E15*G15</f>
        <v>106966.70879999985</v>
      </c>
      <c r="I15" s="30">
        <v>1.1599999999999999</v>
      </c>
      <c r="J15" s="24">
        <f>ROUND(I15*E15,2)</f>
        <v>106966.71</v>
      </c>
      <c r="K15" s="2"/>
      <c r="L15" s="25">
        <v>1.36</v>
      </c>
      <c r="M15" s="24">
        <f>ROUND(E15*L15,2)</f>
        <v>125409.24</v>
      </c>
    </row>
    <row r="16" spans="1:13" x14ac:dyDescent="0.25">
      <c r="A16" s="28"/>
      <c r="B16" s="32"/>
      <c r="C16" s="32"/>
      <c r="D16" s="33"/>
      <c r="E16" s="33"/>
      <c r="F16" s="2"/>
      <c r="G16" s="2"/>
      <c r="H16" s="2"/>
      <c r="I16" s="23"/>
      <c r="J16" s="34"/>
      <c r="K16" s="2"/>
      <c r="L16" s="23"/>
      <c r="M16" s="35"/>
    </row>
    <row r="17" spans="1:13" x14ac:dyDescent="0.25">
      <c r="A17" s="28"/>
      <c r="B17" s="2" t="s">
        <v>29</v>
      </c>
      <c r="C17" s="2"/>
      <c r="D17" s="2"/>
      <c r="E17" s="2"/>
      <c r="F17" s="2">
        <v>-645.04469696969693</v>
      </c>
      <c r="G17" s="36">
        <v>2.6579999999999999E-2</v>
      </c>
      <c r="H17" s="2">
        <f>F17*G17</f>
        <v>-17.145288045454546</v>
      </c>
      <c r="I17" s="26">
        <v>2.6579999999999999E-2</v>
      </c>
      <c r="J17" s="24">
        <f>ROUND(F17*I17,2)</f>
        <v>-17.149999999999999</v>
      </c>
      <c r="K17" s="2"/>
      <c r="L17" s="27">
        <v>3.2099999999999997E-2</v>
      </c>
      <c r="M17" s="24">
        <f>F17*L17</f>
        <v>-20.705934772727268</v>
      </c>
    </row>
    <row r="18" spans="1:13" x14ac:dyDescent="0.25">
      <c r="A18" s="28"/>
      <c r="B18" s="2" t="s">
        <v>30</v>
      </c>
      <c r="C18" s="2"/>
      <c r="D18" s="2"/>
      <c r="E18" s="2"/>
      <c r="F18" s="2">
        <v>0</v>
      </c>
      <c r="G18" s="36">
        <v>2.1729999999999999E-2</v>
      </c>
      <c r="H18" s="2">
        <f>G18*F18</f>
        <v>0</v>
      </c>
      <c r="I18" s="26">
        <v>2.1729999999999999E-2</v>
      </c>
      <c r="J18" s="24">
        <f>I18*H18</f>
        <v>0</v>
      </c>
      <c r="K18" s="2"/>
      <c r="L18" s="27">
        <v>2.1729999999999999E-2</v>
      </c>
      <c r="M18" s="24">
        <f>F18*L18</f>
        <v>0</v>
      </c>
    </row>
    <row r="19" spans="1:13" x14ac:dyDescent="0.25">
      <c r="A19" s="28"/>
      <c r="B19" s="32"/>
      <c r="C19" s="32"/>
      <c r="D19" s="33"/>
      <c r="E19" s="33"/>
      <c r="F19" s="2"/>
      <c r="G19" s="2"/>
      <c r="H19" s="2"/>
      <c r="I19" s="23"/>
      <c r="J19" s="34"/>
      <c r="K19" s="2"/>
      <c r="L19" s="23"/>
      <c r="M19" s="35"/>
    </row>
    <row r="20" spans="1:13" x14ac:dyDescent="0.25">
      <c r="A20" s="20"/>
      <c r="B20" s="37" t="s">
        <v>31</v>
      </c>
      <c r="C20" s="37"/>
      <c r="D20" s="2"/>
      <c r="E20" s="2"/>
      <c r="F20" s="38"/>
      <c r="G20" s="38"/>
      <c r="H20" s="39">
        <f>SUM(H10:H18)</f>
        <v>136359801.7050412</v>
      </c>
      <c r="I20" s="2"/>
      <c r="J20" s="39">
        <f>SUM(J10:J18)</f>
        <v>136359801.69999999</v>
      </c>
      <c r="K20" s="2"/>
      <c r="L20" s="2"/>
      <c r="M20" s="39">
        <f>SUM(M10:M18)</f>
        <v>151105679.96406525</v>
      </c>
    </row>
    <row r="21" spans="1:13" x14ac:dyDescent="0.25">
      <c r="A21" s="20"/>
      <c r="B21" s="2" t="s">
        <v>32</v>
      </c>
      <c r="C21" s="2"/>
      <c r="D21" s="2"/>
      <c r="E21" s="2"/>
      <c r="F21" s="38"/>
      <c r="G21" s="38"/>
      <c r="H21" s="40">
        <v>1.000000000905076</v>
      </c>
      <c r="I21" s="2"/>
      <c r="J21" s="40">
        <v>1.000000000905076</v>
      </c>
      <c r="K21" s="2"/>
      <c r="L21" s="2"/>
      <c r="M21" s="40">
        <v>1.000000000905076</v>
      </c>
    </row>
    <row r="22" spans="1:13" x14ac:dyDescent="0.25">
      <c r="A22" s="20"/>
      <c r="B22" s="37" t="s">
        <v>33</v>
      </c>
      <c r="C22" s="37"/>
      <c r="D22" s="2"/>
      <c r="E22" s="2"/>
      <c r="F22" s="38"/>
      <c r="G22" s="38"/>
      <c r="H22" s="39">
        <f>+ROUND(H20/H21,2)</f>
        <v>136359801.58000001</v>
      </c>
      <c r="I22" s="2"/>
      <c r="J22" s="39">
        <f>+ROUND(J20/J21,2)</f>
        <v>136359801.58000001</v>
      </c>
      <c r="K22" s="2"/>
      <c r="L22" s="2"/>
      <c r="M22" s="39">
        <f>+ROUND(M20/M21,2)</f>
        <v>151105679.83000001</v>
      </c>
    </row>
    <row r="23" spans="1:13" x14ac:dyDescent="0.25">
      <c r="A23" s="20"/>
      <c r="B23" s="2"/>
      <c r="C23" s="2"/>
      <c r="D23" s="2"/>
      <c r="E23" s="2"/>
      <c r="F23" s="41"/>
      <c r="G23" s="41"/>
      <c r="H23" s="34"/>
      <c r="I23" s="2"/>
      <c r="J23" s="34"/>
      <c r="K23" s="2"/>
      <c r="L23" s="2"/>
      <c r="M23" s="2"/>
    </row>
    <row r="24" spans="1:13" x14ac:dyDescent="0.25">
      <c r="A24" s="42"/>
      <c r="B24" s="2" t="s">
        <v>34</v>
      </c>
      <c r="C24" s="2"/>
      <c r="D24" s="2"/>
      <c r="E24" s="2"/>
      <c r="F24" s="2"/>
      <c r="G24" s="2"/>
      <c r="H24" s="24">
        <v>-13454636.9</v>
      </c>
      <c r="I24" s="2"/>
      <c r="J24" s="24">
        <v>-2402613.7400000002</v>
      </c>
      <c r="K24" s="2"/>
      <c r="L24" s="2"/>
      <c r="M24" s="24">
        <f>J24</f>
        <v>-2402613.7400000002</v>
      </c>
    </row>
    <row r="25" spans="1:13" x14ac:dyDescent="0.25">
      <c r="A25" s="42"/>
      <c r="B25" s="2" t="s">
        <v>35</v>
      </c>
      <c r="C25" s="2"/>
      <c r="D25" s="2"/>
      <c r="E25" s="2"/>
      <c r="F25" s="2"/>
      <c r="G25" s="2"/>
      <c r="H25" s="24"/>
      <c r="I25" s="2"/>
      <c r="J25" s="24">
        <f>H31-J31</f>
        <v>214930.25</v>
      </c>
      <c r="K25" s="2"/>
      <c r="L25" s="2"/>
      <c r="M25" s="24"/>
    </row>
    <row r="26" spans="1:13" x14ac:dyDescent="0.25">
      <c r="A26" s="43"/>
      <c r="B26" s="44"/>
      <c r="C26" s="44"/>
      <c r="D26" s="45"/>
      <c r="E26" s="45"/>
      <c r="F26" s="45"/>
      <c r="G26" s="45"/>
      <c r="H26" s="46"/>
      <c r="I26" s="45"/>
      <c r="J26" s="46"/>
      <c r="K26" s="45"/>
      <c r="L26" s="45"/>
      <c r="M26" s="45"/>
    </row>
    <row r="27" spans="1:13" ht="16.5" x14ac:dyDescent="0.35">
      <c r="A27" s="28"/>
      <c r="B27" s="47" t="s">
        <v>36</v>
      </c>
      <c r="C27" s="47"/>
      <c r="D27" s="2"/>
      <c r="E27" s="2"/>
      <c r="F27" s="2"/>
      <c r="G27" s="2"/>
      <c r="H27" s="48">
        <f>SUM(H22:H24)</f>
        <v>122905164.68000001</v>
      </c>
      <c r="I27" s="2"/>
      <c r="J27" s="48">
        <f>SUM(J22:J25)</f>
        <v>134172118.09000002</v>
      </c>
      <c r="K27" s="2"/>
      <c r="L27" s="2"/>
      <c r="M27" s="48">
        <f>SUM(M22:M25)</f>
        <v>148703066.09</v>
      </c>
    </row>
    <row r="28" spans="1:13" x14ac:dyDescent="0.25">
      <c r="A28" s="20"/>
      <c r="B28" s="49"/>
      <c r="C28" s="49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0"/>
      <c r="B29" s="6" t="s">
        <v>37</v>
      </c>
      <c r="C29" s="6"/>
      <c r="D29" s="2"/>
      <c r="E29" s="2"/>
      <c r="F29" s="2"/>
      <c r="G29" s="2"/>
      <c r="H29" s="24">
        <v>-2464501.8199999998</v>
      </c>
      <c r="I29" s="2"/>
      <c r="J29" s="24">
        <v>-2464501.8199999998</v>
      </c>
      <c r="K29" s="2"/>
      <c r="L29" s="2"/>
      <c r="M29" s="24">
        <f>J29</f>
        <v>-2464501.8199999998</v>
      </c>
    </row>
    <row r="30" spans="1:13" x14ac:dyDescent="0.25">
      <c r="A30" s="20"/>
      <c r="B30" s="6" t="s">
        <v>38</v>
      </c>
      <c r="C30" s="6"/>
      <c r="D30" s="2"/>
      <c r="E30" s="2"/>
      <c r="F30" s="2"/>
      <c r="G30" s="2"/>
      <c r="H30" s="24">
        <v>216464.39</v>
      </c>
      <c r="I30" s="2"/>
      <c r="J30" s="24">
        <v>216464.39</v>
      </c>
      <c r="K30" s="2"/>
      <c r="L30" s="2"/>
      <c r="M30" s="24">
        <f>J30</f>
        <v>216464.39</v>
      </c>
    </row>
    <row r="31" spans="1:13" x14ac:dyDescent="0.25">
      <c r="A31" s="20"/>
      <c r="B31" s="6" t="s">
        <v>39</v>
      </c>
      <c r="C31" s="6"/>
      <c r="D31" s="2"/>
      <c r="E31" s="2"/>
      <c r="F31" s="2"/>
      <c r="G31" s="2"/>
      <c r="H31" s="24">
        <v>1840748.78</v>
      </c>
      <c r="I31" s="2"/>
      <c r="J31" s="24">
        <v>1625818.53</v>
      </c>
      <c r="K31" s="2"/>
      <c r="L31" s="2"/>
      <c r="M31" s="24">
        <f>J31</f>
        <v>1625818.53</v>
      </c>
    </row>
    <row r="32" spans="1:13" x14ac:dyDescent="0.25">
      <c r="A32" s="20"/>
      <c r="B32" s="21" t="s">
        <v>40</v>
      </c>
      <c r="C32" s="21"/>
      <c r="D32" s="2"/>
      <c r="E32" s="2"/>
      <c r="F32" s="2"/>
      <c r="G32" s="2"/>
      <c r="H32" s="24">
        <v>-20502.080000000002</v>
      </c>
      <c r="I32" s="2"/>
      <c r="J32" s="24">
        <v>-20502.080000000002</v>
      </c>
      <c r="K32" s="2"/>
      <c r="L32" s="2"/>
      <c r="M32" s="24">
        <f>J32</f>
        <v>-20502.080000000002</v>
      </c>
    </row>
    <row r="33" spans="1:13" x14ac:dyDescent="0.25">
      <c r="A33" s="20"/>
      <c r="B33" s="6" t="s">
        <v>41</v>
      </c>
      <c r="C33" s="6"/>
      <c r="D33" s="2"/>
      <c r="E33" s="2"/>
      <c r="F33" s="2"/>
      <c r="G33" s="2"/>
      <c r="H33" s="24">
        <f>H24*-1</f>
        <v>13454636.9</v>
      </c>
      <c r="I33" s="2"/>
      <c r="J33" s="24">
        <f>J24*-1</f>
        <v>2402613.7400000002</v>
      </c>
      <c r="K33" s="2"/>
      <c r="L33" s="2"/>
      <c r="M33" s="24">
        <f>J33</f>
        <v>2402613.7400000002</v>
      </c>
    </row>
    <row r="34" spans="1:13" x14ac:dyDescent="0.25">
      <c r="A34" s="20"/>
      <c r="B34" s="49"/>
      <c r="C34" s="49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6.5" x14ac:dyDescent="0.35">
      <c r="A35" s="20"/>
      <c r="B35" s="47" t="s">
        <v>42</v>
      </c>
      <c r="C35" s="37"/>
      <c r="D35" s="2"/>
      <c r="E35" s="2"/>
      <c r="F35" s="2"/>
      <c r="G35" s="2"/>
      <c r="H35" s="48">
        <f>SUM(H27:H33)</f>
        <v>135932010.85000002</v>
      </c>
      <c r="I35" s="2"/>
      <c r="J35" s="48">
        <f>SUM(J27:J33)</f>
        <v>135932010.85000002</v>
      </c>
      <c r="K35" s="2"/>
      <c r="L35" s="2"/>
      <c r="M35" s="48">
        <f>SUM(M27:M33)</f>
        <v>150462958.84999999</v>
      </c>
    </row>
    <row r="36" spans="1:13" x14ac:dyDescent="0.25">
      <c r="A36" s="20"/>
      <c r="B36" s="9"/>
      <c r="C36" s="9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0"/>
      <c r="B37" s="4" t="s">
        <v>43</v>
      </c>
      <c r="C37" s="4"/>
      <c r="D37" s="2"/>
      <c r="E37" s="2"/>
      <c r="F37" s="2"/>
      <c r="G37" s="2"/>
      <c r="H37" s="2"/>
      <c r="I37" s="2"/>
      <c r="J37" s="2"/>
      <c r="K37" s="2"/>
      <c r="L37" s="2"/>
      <c r="M37" s="50">
        <f>M35-J35</f>
        <v>14530947.99999997</v>
      </c>
    </row>
    <row r="38" spans="1:13" x14ac:dyDescent="0.25">
      <c r="A38" s="20"/>
      <c r="B38" s="6" t="s">
        <v>44</v>
      </c>
      <c r="C38" s="6"/>
      <c r="D38" s="6"/>
      <c r="E38" s="6"/>
      <c r="F38" s="2"/>
      <c r="G38" s="2"/>
      <c r="H38" s="2"/>
      <c r="I38" s="2"/>
      <c r="J38" s="2"/>
      <c r="K38" s="2"/>
      <c r="L38" s="2"/>
      <c r="M38" s="51">
        <f>M37/J35</f>
        <v>0.10689864667738025</v>
      </c>
    </row>
    <row r="39" spans="1:13" x14ac:dyDescent="0.25">
      <c r="A39" s="28"/>
      <c r="B39" s="6"/>
      <c r="C39" s="6"/>
      <c r="D39" s="2"/>
      <c r="E39" s="2"/>
      <c r="F39" s="2"/>
      <c r="G39" s="2"/>
      <c r="H39" s="2"/>
      <c r="I39" s="2"/>
      <c r="J39" s="2"/>
      <c r="K39" s="2"/>
      <c r="L39" s="2"/>
      <c r="M39" s="2"/>
    </row>
  </sheetData>
  <mergeCells count="4">
    <mergeCell ref="G3:H3"/>
    <mergeCell ref="I3:J3"/>
    <mergeCell ref="G4:H4"/>
    <mergeCell ref="I4:J4"/>
  </mergeCells>
  <pageMargins left="0.7" right="0.7" top="0.95625000000000004" bottom="0.75" header="0.3" footer="0.3"/>
  <pageSetup scale="51" orientation="landscape" r:id="rId1"/>
  <headerFooter scaleWithDoc="0">
    <oddHeader>&amp;R&amp;"Times New Roman,Bold"&amp;12Kroger Response to Commission Staff's First Request for Information to the Kroger Co.
Attachment 1(d)_KU Example Aggregate Demand TODS Billing Comparison
Page 4 of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TODS Bill Comparison</vt:lpstr>
      <vt:lpstr>TODS Rates Agg Dem Ex.</vt:lpstr>
      <vt:lpstr>TODS Unit Costs (As-FIled)</vt:lpstr>
      <vt:lpstr>TODS Rates (As-Filed)</vt:lpstr>
      <vt:lpstr>'TODS Unit Costs (As-FIled)'!Print_Area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jbieber</dc:creator>
  <cp:lastModifiedBy>jbieber</cp:lastModifiedBy>
  <cp:lastPrinted>2021-03-31T02:30:26Z</cp:lastPrinted>
  <dcterms:created xsi:type="dcterms:W3CDTF">2021-03-26T21:49:27Z</dcterms:created>
  <dcterms:modified xsi:type="dcterms:W3CDTF">2021-03-31T02:39:00Z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{0B2B2B9A-B5F0-4F06-8B97-B6086E2588B9}</vt:lpwstr>
  </property>
</Properties>
</file>