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622AAC5-6C83-4557-BBB7-5652AD89BEE8}" xr6:coauthVersionLast="45" xr6:coauthVersionMax="45" xr10:uidLastSave="{00000000-0000-0000-0000-000000000000}"/>
  <bookViews>
    <workbookView xWindow="-110" yWindow="-110" windowWidth="38620" windowHeight="20940" tabRatio="638" xr2:uid="{00000000-000D-0000-FFFF-FFFF00000000}"/>
  </bookViews>
  <sheets>
    <sheet name="Exhibit DSS-5" sheetId="8" r:id="rId1"/>
  </sheets>
  <definedNames>
    <definedName name="_xlnm.Print_Area" localSheetId="0">'Exhibit DSS-5'!$A$1:$R$49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8" l="1"/>
  <c r="K38" i="8" l="1"/>
  <c r="K34" i="8"/>
  <c r="K26" i="8"/>
  <c r="K25" i="8"/>
  <c r="K24" i="8"/>
  <c r="K23" i="8"/>
  <c r="K22" i="8"/>
  <c r="K21" i="8"/>
  <c r="K20" i="8"/>
  <c r="K8" i="8"/>
  <c r="K7" i="8"/>
  <c r="K6" i="8"/>
  <c r="K5" i="8"/>
  <c r="K4" i="8"/>
  <c r="E34" i="8"/>
  <c r="E26" i="8"/>
  <c r="E25" i="8"/>
  <c r="E24" i="8"/>
  <c r="E14" i="8"/>
  <c r="E12" i="8"/>
  <c r="E11" i="8"/>
  <c r="E10" i="8"/>
  <c r="E9" i="8"/>
  <c r="J41" i="8"/>
  <c r="K41" i="8" s="1"/>
  <c r="J39" i="8"/>
  <c r="K39" i="8" s="1"/>
  <c r="J38" i="8"/>
  <c r="J36" i="8"/>
  <c r="K36" i="8" s="1"/>
  <c r="J34" i="8"/>
  <c r="J33" i="8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J25" i="8"/>
  <c r="J24" i="8"/>
  <c r="J23" i="8"/>
  <c r="J22" i="8"/>
  <c r="J21" i="8"/>
  <c r="J20" i="8"/>
  <c r="J19" i="8"/>
  <c r="K19" i="8" s="1"/>
  <c r="J18" i="8"/>
  <c r="K18" i="8" s="1"/>
  <c r="J17" i="8"/>
  <c r="K17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J7" i="8"/>
  <c r="J6" i="8"/>
  <c r="J5" i="8"/>
  <c r="J4" i="8"/>
  <c r="D41" i="8"/>
  <c r="E41" i="8" s="1"/>
  <c r="D38" i="8"/>
  <c r="E38" i="8" s="1"/>
  <c r="D36" i="8"/>
  <c r="E36" i="8" s="1"/>
  <c r="D34" i="8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D26" i="8"/>
  <c r="D25" i="8"/>
  <c r="D24" i="8"/>
  <c r="D23" i="8"/>
  <c r="E23" i="8" s="1"/>
  <c r="D22" i="8"/>
  <c r="E22" i="8" s="1"/>
  <c r="D21" i="8"/>
  <c r="E21" i="8" s="1"/>
  <c r="D20" i="8"/>
  <c r="E20" i="8" s="1"/>
  <c r="D19" i="8"/>
  <c r="E19" i="8" s="1"/>
  <c r="D18" i="8"/>
  <c r="E18" i="8" s="1"/>
  <c r="D17" i="8"/>
  <c r="E17" i="8" s="1"/>
  <c r="D4" i="8"/>
  <c r="E4" i="8" s="1"/>
  <c r="D5" i="8"/>
  <c r="E5" i="8" s="1"/>
  <c r="D6" i="8"/>
  <c r="E6" i="8" s="1"/>
  <c r="D7" i="8"/>
  <c r="E7" i="8" s="1"/>
  <c r="D8" i="8"/>
  <c r="E8" i="8" s="1"/>
  <c r="D9" i="8"/>
  <c r="D10" i="8"/>
  <c r="D11" i="8"/>
  <c r="D12" i="8"/>
  <c r="D13" i="8"/>
  <c r="E13" i="8" s="1"/>
  <c r="D14" i="8"/>
  <c r="D15" i="8"/>
  <c r="E15" i="8" s="1"/>
  <c r="O38" i="8"/>
  <c r="O27" i="8"/>
  <c r="O19" i="8"/>
  <c r="I43" i="8"/>
  <c r="O8" i="8"/>
  <c r="O7" i="8"/>
  <c r="O6" i="8"/>
  <c r="O4" i="8"/>
  <c r="O21" i="8"/>
  <c r="O18" i="8"/>
  <c r="O14" i="8"/>
  <c r="O12" i="8"/>
  <c r="O5" i="8"/>
  <c r="N29" i="8"/>
  <c r="N28" i="8"/>
  <c r="N27" i="8"/>
  <c r="N26" i="8"/>
  <c r="N25" i="8"/>
  <c r="N24" i="8"/>
  <c r="N17" i="8"/>
  <c r="N10" i="8"/>
  <c r="N11" i="8"/>
  <c r="N12" i="8"/>
  <c r="N13" i="8"/>
  <c r="N14" i="8"/>
  <c r="N15" i="8"/>
  <c r="N23" i="8"/>
  <c r="N22" i="8"/>
  <c r="N21" i="8"/>
  <c r="N20" i="8"/>
  <c r="N19" i="8"/>
  <c r="N18" i="8"/>
  <c r="B43" i="8"/>
  <c r="N8" i="8"/>
  <c r="O41" i="8"/>
  <c r="O46" i="8" s="1"/>
  <c r="N41" i="8"/>
  <c r="N46" i="8" s="1"/>
  <c r="N38" i="8"/>
  <c r="O36" i="8"/>
  <c r="O44" i="8" s="1"/>
  <c r="N36" i="8"/>
  <c r="N44" i="8" s="1"/>
  <c r="O34" i="8"/>
  <c r="N34" i="8"/>
  <c r="Q34" i="8" s="1"/>
  <c r="O33" i="8"/>
  <c r="N33" i="8"/>
  <c r="O32" i="8"/>
  <c r="N32" i="8"/>
  <c r="O31" i="8"/>
  <c r="N31" i="8"/>
  <c r="O30" i="8"/>
  <c r="N30" i="8"/>
  <c r="O29" i="8"/>
  <c r="O28" i="8"/>
  <c r="O26" i="8"/>
  <c r="O25" i="8"/>
  <c r="O24" i="8"/>
  <c r="O23" i="8"/>
  <c r="O22" i="8"/>
  <c r="O20" i="8"/>
  <c r="P20" i="8" s="1"/>
  <c r="Q20" i="8" s="1"/>
  <c r="O15" i="8"/>
  <c r="O13" i="8"/>
  <c r="O11" i="8"/>
  <c r="O10" i="8"/>
  <c r="O9" i="8"/>
  <c r="N9" i="8"/>
  <c r="N7" i="8"/>
  <c r="N6" i="8"/>
  <c r="H46" i="8"/>
  <c r="J46" i="8" s="1"/>
  <c r="C46" i="8"/>
  <c r="B46" i="8"/>
  <c r="I45" i="8"/>
  <c r="H45" i="8"/>
  <c r="I44" i="8"/>
  <c r="J44" i="8" s="1"/>
  <c r="H44" i="8"/>
  <c r="C44" i="8"/>
  <c r="B44" i="8"/>
  <c r="H43" i="8"/>
  <c r="C42" i="8"/>
  <c r="B42" i="8"/>
  <c r="J43" i="8" l="1"/>
  <c r="P10" i="8"/>
  <c r="Q10" i="8" s="1"/>
  <c r="P14" i="8"/>
  <c r="Q14" i="8" s="1"/>
  <c r="D46" i="8"/>
  <c r="D44" i="8"/>
  <c r="E44" i="8" s="1"/>
  <c r="P31" i="8"/>
  <c r="Q31" i="8" s="1"/>
  <c r="P33" i="8"/>
  <c r="Q33" i="8" s="1"/>
  <c r="P44" i="8"/>
  <c r="Q44" i="8" s="1"/>
  <c r="P12" i="8"/>
  <c r="Q12" i="8" s="1"/>
  <c r="P38" i="8"/>
  <c r="Q38" i="8" s="1"/>
  <c r="J45" i="8"/>
  <c r="K45" i="8" s="1"/>
  <c r="P11" i="8"/>
  <c r="P30" i="8"/>
  <c r="Q30" i="8" s="1"/>
  <c r="E46" i="8"/>
  <c r="P7" i="8"/>
  <c r="Q7" i="8" s="1"/>
  <c r="K44" i="8"/>
  <c r="P32" i="8"/>
  <c r="Q32" i="8" s="1"/>
  <c r="K46" i="8"/>
  <c r="P21" i="8"/>
  <c r="Q21" i="8" s="1"/>
  <c r="P36" i="8"/>
  <c r="Q36" i="8" s="1"/>
  <c r="P15" i="8"/>
  <c r="Q15" i="8" s="1"/>
  <c r="P25" i="8"/>
  <c r="P18" i="8"/>
  <c r="Q18" i="8" s="1"/>
  <c r="P26" i="8"/>
  <c r="D42" i="8"/>
  <c r="E42" i="8" s="1"/>
  <c r="P19" i="8"/>
  <c r="Q19" i="8" s="1"/>
  <c r="P23" i="8"/>
  <c r="Q23" i="8" s="1"/>
  <c r="P13" i="8"/>
  <c r="Q13" i="8" s="1"/>
  <c r="P27" i="8"/>
  <c r="Q27" i="8" s="1"/>
  <c r="P41" i="8"/>
  <c r="Q41" i="8" s="1"/>
  <c r="P22" i="8"/>
  <c r="Q22" i="8" s="1"/>
  <c r="P8" i="8"/>
  <c r="Q8" i="8" s="1"/>
  <c r="P24" i="8"/>
  <c r="P28" i="8"/>
  <c r="Q28" i="8" s="1"/>
  <c r="P29" i="8"/>
  <c r="Q29" i="8" s="1"/>
  <c r="P34" i="8"/>
  <c r="K43" i="8"/>
  <c r="Q11" i="8"/>
  <c r="P46" i="8"/>
  <c r="Q46" i="8" s="1"/>
  <c r="Q24" i="8"/>
  <c r="Q25" i="8"/>
  <c r="Q26" i="8"/>
  <c r="P6" i="8"/>
  <c r="Q6" i="8" s="1"/>
  <c r="P9" i="8"/>
  <c r="Q9" i="8" s="1"/>
  <c r="O17" i="8"/>
  <c r="P17" i="8" s="1"/>
  <c r="Q17" i="8" s="1"/>
  <c r="I42" i="8"/>
  <c r="I47" i="8"/>
  <c r="O42" i="8"/>
  <c r="C43" i="8"/>
  <c r="D43" i="8" s="1"/>
  <c r="E43" i="8" s="1"/>
  <c r="N43" i="8"/>
  <c r="H42" i="8"/>
  <c r="N5" i="8"/>
  <c r="N4" i="8"/>
  <c r="H47" i="8"/>
  <c r="O43" i="8" l="1"/>
  <c r="P43" i="8" s="1"/>
  <c r="Q43" i="8" s="1"/>
  <c r="J42" i="8"/>
  <c r="K42" i="8" s="1"/>
  <c r="J47" i="8"/>
  <c r="K47" i="8" s="1"/>
  <c r="P4" i="8"/>
  <c r="Q4" i="8" s="1"/>
  <c r="P5" i="8"/>
  <c r="Q5" i="8" s="1"/>
  <c r="N42" i="8"/>
  <c r="P42" i="8" s="1"/>
  <c r="Q42" i="8" s="1"/>
  <c r="E39" i="8" l="1"/>
  <c r="C45" i="8"/>
  <c r="O39" i="8" l="1"/>
  <c r="B45" i="8"/>
  <c r="N39" i="8"/>
  <c r="B47" i="8"/>
  <c r="D39" i="8"/>
  <c r="C47" i="8"/>
  <c r="D47" i="8" l="1"/>
  <c r="E47" i="8" s="1"/>
  <c r="N45" i="8"/>
  <c r="N47" i="8"/>
  <c r="P39" i="8"/>
  <c r="Q39" i="8" s="1"/>
  <c r="O45" i="8"/>
  <c r="O47" i="8"/>
  <c r="D45" i="8"/>
  <c r="E45" i="8" s="1"/>
  <c r="P45" i="8" l="1"/>
  <c r="Q45" i="8" s="1"/>
  <c r="P47" i="8"/>
  <c r="Q47" i="8" s="1"/>
</calcChain>
</file>

<file path=xl/sharedStrings.xml><?xml version="1.0" encoding="utf-8"?>
<sst xmlns="http://schemas.openxmlformats.org/spreadsheetml/2006/main" count="196" uniqueCount="57">
  <si>
    <t>Brown 10</t>
  </si>
  <si>
    <t>Brown 11</t>
  </si>
  <si>
    <t>Brown 3</t>
  </si>
  <si>
    <t>Brown 5</t>
  </si>
  <si>
    <t>Brown 6</t>
  </si>
  <si>
    <t>Brown 7</t>
  </si>
  <si>
    <t>Brown 8</t>
  </si>
  <si>
    <t>Brown 9</t>
  </si>
  <si>
    <t>Brown Solar</t>
  </si>
  <si>
    <t>Dix Dam</t>
  </si>
  <si>
    <t>Ghent 1</t>
  </si>
  <si>
    <t>Ghent 2</t>
  </si>
  <si>
    <t>Ghent 3</t>
  </si>
  <si>
    <t>Ghent 4</t>
  </si>
  <si>
    <t>Haefling</t>
  </si>
  <si>
    <t>Trimble County 2</t>
  </si>
  <si>
    <t>Mill Creek 1</t>
  </si>
  <si>
    <t>Mill Creek 2</t>
  </si>
  <si>
    <t>Mill Creek 3</t>
  </si>
  <si>
    <t>Mill Creek 4</t>
  </si>
  <si>
    <t>Ohio Falls</t>
  </si>
  <si>
    <t>Trimble County 1</t>
  </si>
  <si>
    <t>Zorn 1</t>
  </si>
  <si>
    <t>OVEC</t>
  </si>
  <si>
    <t>N/A</t>
  </si>
  <si>
    <t>Grand Total</t>
  </si>
  <si>
    <t>Cane Run 7</t>
  </si>
  <si>
    <t>Trimble County 10</t>
  </si>
  <si>
    <t>Trimble County 5</t>
  </si>
  <si>
    <t>Trimble County 6</t>
  </si>
  <si>
    <t>Trimble County 7</t>
  </si>
  <si>
    <t>Trimble County 8</t>
  </si>
  <si>
    <t>Trimble County 9</t>
  </si>
  <si>
    <t>Paddy's Run 11</t>
  </si>
  <si>
    <t>Paddy's Run 12</t>
  </si>
  <si>
    <t>Paddy's Run 13</t>
  </si>
  <si>
    <t>SCCT</t>
  </si>
  <si>
    <t>Coal</t>
  </si>
  <si>
    <t>NGCC</t>
  </si>
  <si>
    <t>Solar</t>
  </si>
  <si>
    <t>Hydro</t>
  </si>
  <si>
    <t>Total Coal</t>
  </si>
  <si>
    <t>Total SCCT</t>
  </si>
  <si>
    <t>Total NGCC</t>
  </si>
  <si>
    <t>Total Hydro</t>
  </si>
  <si>
    <t>Total Solar</t>
  </si>
  <si>
    <t>GWh</t>
  </si>
  <si>
    <t>Base Period</t>
  </si>
  <si>
    <t>Difference</t>
  </si>
  <si>
    <t>% Difference</t>
  </si>
  <si>
    <t>Forecasted Test Period</t>
  </si>
  <si>
    <r>
      <t>Generation Differences by Unit, Base Period vs. Forecasted Test Period, KU</t>
    </r>
    <r>
      <rPr>
        <b/>
        <vertAlign val="superscript"/>
        <sz val="13.8"/>
        <color theme="1"/>
        <rFont val="Times New Roman"/>
        <family val="1"/>
      </rPr>
      <t>1</t>
    </r>
  </si>
  <si>
    <r>
      <t>Generation Differences by Unit, Base Period vs. Forecasted Test Period, LG&amp;E</t>
    </r>
    <r>
      <rPr>
        <b/>
        <vertAlign val="superscript"/>
        <sz val="13.8"/>
        <color theme="1"/>
        <rFont val="Times New Roman"/>
        <family val="1"/>
      </rPr>
      <t>2</t>
    </r>
  </si>
  <si>
    <r>
      <t>Generation Differences by Unit, Base Period vs. Forecasted Test Period, Combined Company</t>
    </r>
    <r>
      <rPr>
        <b/>
        <vertAlign val="superscript"/>
        <sz val="13.8"/>
        <color theme="1"/>
        <rFont val="Times New Roman"/>
        <family val="1"/>
      </rPr>
      <t>3</t>
    </r>
  </si>
  <si>
    <r>
      <t>2</t>
    </r>
    <r>
      <rPr>
        <sz val="12"/>
        <color theme="1"/>
        <rFont val="Times New Roman"/>
        <family val="1"/>
      </rPr>
      <t xml:space="preserve"> Generation volumes reflect LG&amp;E’s ownership share of the unit.  “N/A” is shown for units with no LG&amp;E ownership share.</t>
    </r>
  </si>
  <si>
    <r>
      <t>3</t>
    </r>
    <r>
      <rPr>
        <sz val="12"/>
        <color theme="1"/>
        <rFont val="Times New Roman"/>
        <family val="1"/>
      </rPr>
      <t xml:space="preserve"> Generation volumes reflect the Companies’ ownership share of the unit.</t>
    </r>
  </si>
  <si>
    <r>
      <t>1</t>
    </r>
    <r>
      <rPr>
        <sz val="12"/>
        <color theme="1"/>
        <rFont val="Times New Roman"/>
        <family val="1"/>
      </rPr>
      <t xml:space="preserve"> Generation volumes reflect KU’s ownership share of the unit. “N/A” is shown for units with no KU ownership share.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</si>
</sst>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3.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view="pageBreakPreview" zoomScaleNormal="100" zoomScaleSheetLayoutView="100" workbookViewId="0">
      <selection activeCell="F15" sqref="F15"/>
    </sheetView>
  </sheetViews>
  <sheetFormatPr defaultColWidth="17.54296875" defaultRowHeight="15.5" x14ac:dyDescent="0.35"/>
  <cols>
    <col min="1" max="1" width="19.7265625" style="1" bestFit="1" customWidth="1"/>
    <col min="2" max="2" width="12.54296875" style="1" bestFit="1" customWidth="1"/>
    <col min="3" max="3" width="12" style="1" bestFit="1" customWidth="1"/>
    <col min="4" max="4" width="11.1796875" style="1" bestFit="1" customWidth="1"/>
    <col min="5" max="5" width="14.1796875" style="1" bestFit="1" customWidth="1"/>
    <col min="6" max="6" width="36.08984375" style="1" customWidth="1"/>
    <col min="7" max="7" width="19.7265625" style="1" bestFit="1" customWidth="1"/>
    <col min="8" max="8" width="12.54296875" style="1" bestFit="1" customWidth="1"/>
    <col min="9" max="9" width="12" style="1" bestFit="1" customWidth="1"/>
    <col min="10" max="10" width="11.1796875" style="1" bestFit="1" customWidth="1"/>
    <col min="11" max="11" width="14" style="1" customWidth="1"/>
    <col min="12" max="12" width="43.7265625" style="1" customWidth="1"/>
    <col min="13" max="13" width="19.7265625" style="1" bestFit="1" customWidth="1"/>
    <col min="14" max="14" width="12.54296875" style="2" bestFit="1" customWidth="1"/>
    <col min="15" max="15" width="12" style="2" bestFit="1" customWidth="1"/>
    <col min="16" max="16" width="11.1796875" style="2" bestFit="1" customWidth="1"/>
    <col min="17" max="17" width="14.1796875" style="2" bestFit="1" customWidth="1"/>
    <col min="18" max="18" width="22.54296875" style="1" customWidth="1"/>
    <col min="19" max="16384" width="17.54296875" style="1"/>
  </cols>
  <sheetData>
    <row r="1" spans="1:18" s="10" customFormat="1" ht="20" x14ac:dyDescent="0.35">
      <c r="A1" s="13" t="s">
        <v>51</v>
      </c>
      <c r="B1" s="13"/>
      <c r="C1" s="13"/>
      <c r="D1" s="13"/>
      <c r="E1" s="13"/>
      <c r="F1" s="13"/>
      <c r="G1" s="13" t="s">
        <v>52</v>
      </c>
      <c r="H1" s="13"/>
      <c r="I1" s="13"/>
      <c r="J1" s="13"/>
      <c r="K1" s="13"/>
      <c r="L1" s="13"/>
      <c r="M1" s="14" t="s">
        <v>53</v>
      </c>
      <c r="N1" s="14"/>
      <c r="O1" s="14"/>
      <c r="P1" s="14"/>
      <c r="Q1" s="14"/>
      <c r="R1" s="14"/>
    </row>
    <row r="2" spans="1:18" ht="30.5" x14ac:dyDescent="0.35">
      <c r="A2" s="3" t="s">
        <v>46</v>
      </c>
      <c r="B2" s="11" t="s">
        <v>47</v>
      </c>
      <c r="C2" s="12" t="s">
        <v>50</v>
      </c>
      <c r="D2" s="11" t="s">
        <v>48</v>
      </c>
      <c r="E2" s="11" t="s">
        <v>49</v>
      </c>
      <c r="G2" s="3" t="s">
        <v>46</v>
      </c>
      <c r="H2" s="11" t="s">
        <v>47</v>
      </c>
      <c r="I2" s="12" t="s">
        <v>50</v>
      </c>
      <c r="J2" s="11" t="s">
        <v>48</v>
      </c>
      <c r="K2" s="11" t="s">
        <v>49</v>
      </c>
      <c r="M2" s="3" t="s">
        <v>46</v>
      </c>
      <c r="N2" s="11" t="s">
        <v>47</v>
      </c>
      <c r="O2" s="12" t="s">
        <v>50</v>
      </c>
      <c r="P2" s="11" t="s">
        <v>48</v>
      </c>
      <c r="Q2" s="11" t="s">
        <v>49</v>
      </c>
    </row>
    <row r="3" spans="1:18" x14ac:dyDescent="0.35">
      <c r="A3" s="4" t="s">
        <v>37</v>
      </c>
      <c r="B3" s="5"/>
      <c r="C3" s="5"/>
      <c r="D3" s="5"/>
      <c r="E3" s="5"/>
      <c r="G3" s="4" t="s">
        <v>37</v>
      </c>
      <c r="H3" s="6"/>
      <c r="I3" s="6"/>
      <c r="J3" s="6"/>
      <c r="K3" s="6"/>
      <c r="M3" s="4" t="s">
        <v>37</v>
      </c>
      <c r="N3" s="5"/>
      <c r="O3" s="5"/>
      <c r="P3" s="5"/>
      <c r="Q3" s="5"/>
    </row>
    <row r="4" spans="1:18" x14ac:dyDescent="0.35">
      <c r="A4" s="7" t="s">
        <v>2</v>
      </c>
      <c r="B4" s="5">
        <v>937.86699999999996</v>
      </c>
      <c r="C4" s="5">
        <v>754.39999999999986</v>
      </c>
      <c r="D4" s="8">
        <f t="shared" ref="D4:D15" si="0">IFERROR(C4-B4,"")</f>
        <v>-183.4670000000001</v>
      </c>
      <c r="E4" s="9">
        <f t="shared" ref="E4:E15" si="1">IFERROR(IF(ROUND(B4,0)=0,0,D4/B4),"")</f>
        <v>-0.19562155401565479</v>
      </c>
      <c r="G4" s="7" t="s">
        <v>2</v>
      </c>
      <c r="H4" s="5" t="s">
        <v>24</v>
      </c>
      <c r="I4" s="5" t="s">
        <v>24</v>
      </c>
      <c r="J4" s="8" t="str">
        <f t="shared" ref="J4:J15" si="2">IFERROR(I4-H4,"")</f>
        <v/>
      </c>
      <c r="K4" s="9" t="str">
        <f t="shared" ref="K4:K15" si="3">IFERROR(IF(ROUND(H4,0)=0,0,J4/H4),"")</f>
        <v/>
      </c>
      <c r="M4" s="7" t="s">
        <v>2</v>
      </c>
      <c r="N4" s="5">
        <f t="shared" ref="N4:N15" si="4">IFERROR(VALUE(B4+H4),IFERROR(VALUE(B4),IFERROR(VALUE(H4),0)))</f>
        <v>937.86699999999996</v>
      </c>
      <c r="O4" s="5">
        <f t="shared" ref="O4:O15" si="5">IFERROR(VALUE(C4+I4),IFERROR(VALUE(C4),IFERROR(VALUE(I4),0)))</f>
        <v>754.39999999999986</v>
      </c>
      <c r="P4" s="8">
        <f t="shared" ref="P4:P15" si="6">IFERROR(O4-N4,"")</f>
        <v>-183.4670000000001</v>
      </c>
      <c r="Q4" s="9">
        <f t="shared" ref="Q4:Q15" si="7">IFERROR(IF(ROUND(N4,0)=0,0,P4/N4),"")</f>
        <v>-0.19562155401565479</v>
      </c>
    </row>
    <row r="5" spans="1:18" x14ac:dyDescent="0.35">
      <c r="A5" s="7" t="s">
        <v>10</v>
      </c>
      <c r="B5" s="5">
        <v>2914.8351757</v>
      </c>
      <c r="C5" s="5">
        <v>2595.1000000000004</v>
      </c>
      <c r="D5" s="8">
        <f t="shared" si="0"/>
        <v>-319.73517569999967</v>
      </c>
      <c r="E5" s="9">
        <f t="shared" si="1"/>
        <v>-0.10969236901129925</v>
      </c>
      <c r="G5" s="7" t="s">
        <v>10</v>
      </c>
      <c r="H5" s="5" t="s">
        <v>24</v>
      </c>
      <c r="I5" s="5" t="s">
        <v>24</v>
      </c>
      <c r="J5" s="8" t="str">
        <f t="shared" si="2"/>
        <v/>
      </c>
      <c r="K5" s="9" t="str">
        <f t="shared" si="3"/>
        <v/>
      </c>
      <c r="M5" s="7" t="s">
        <v>10</v>
      </c>
      <c r="N5" s="5">
        <f t="shared" si="4"/>
        <v>2914.8351757</v>
      </c>
      <c r="O5" s="5">
        <f t="shared" si="5"/>
        <v>2595.1000000000004</v>
      </c>
      <c r="P5" s="8">
        <f t="shared" si="6"/>
        <v>-319.73517569999967</v>
      </c>
      <c r="Q5" s="9">
        <f t="shared" si="7"/>
        <v>-0.10969236901129925</v>
      </c>
    </row>
    <row r="6" spans="1:18" x14ac:dyDescent="0.35">
      <c r="A6" s="7" t="s">
        <v>11</v>
      </c>
      <c r="B6" s="5">
        <v>2713.4006734000004</v>
      </c>
      <c r="C6" s="5">
        <v>2702.06</v>
      </c>
      <c r="D6" s="8">
        <f t="shared" si="0"/>
        <v>-11.340673400000469</v>
      </c>
      <c r="E6" s="9">
        <f t="shared" si="1"/>
        <v>-4.1795056333461247E-3</v>
      </c>
      <c r="G6" s="7" t="s">
        <v>11</v>
      </c>
      <c r="H6" s="5" t="s">
        <v>24</v>
      </c>
      <c r="I6" s="5" t="s">
        <v>24</v>
      </c>
      <c r="J6" s="8" t="str">
        <f t="shared" si="2"/>
        <v/>
      </c>
      <c r="K6" s="9" t="str">
        <f t="shared" si="3"/>
        <v/>
      </c>
      <c r="M6" s="7" t="s">
        <v>11</v>
      </c>
      <c r="N6" s="5">
        <f t="shared" si="4"/>
        <v>2713.4006734000004</v>
      </c>
      <c r="O6" s="5">
        <f t="shared" si="5"/>
        <v>2702.06</v>
      </c>
      <c r="P6" s="8">
        <f t="shared" si="6"/>
        <v>-11.340673400000469</v>
      </c>
      <c r="Q6" s="9">
        <f t="shared" si="7"/>
        <v>-4.1795056333461247E-3</v>
      </c>
    </row>
    <row r="7" spans="1:18" x14ac:dyDescent="0.35">
      <c r="A7" s="7" t="s">
        <v>12</v>
      </c>
      <c r="B7" s="5">
        <v>2467.4359249999998</v>
      </c>
      <c r="C7" s="5">
        <v>2501.71</v>
      </c>
      <c r="D7" s="8">
        <f t="shared" si="0"/>
        <v>34.274075000000266</v>
      </c>
      <c r="E7" s="9">
        <f t="shared" si="1"/>
        <v>1.3890563338539488E-2</v>
      </c>
      <c r="G7" s="7" t="s">
        <v>12</v>
      </c>
      <c r="H7" s="5" t="s">
        <v>24</v>
      </c>
      <c r="I7" s="5" t="s">
        <v>24</v>
      </c>
      <c r="J7" s="8" t="str">
        <f t="shared" si="2"/>
        <v/>
      </c>
      <c r="K7" s="9" t="str">
        <f t="shared" si="3"/>
        <v/>
      </c>
      <c r="M7" s="7" t="s">
        <v>12</v>
      </c>
      <c r="N7" s="5">
        <f t="shared" si="4"/>
        <v>2467.4359249999998</v>
      </c>
      <c r="O7" s="5">
        <f t="shared" si="5"/>
        <v>2501.71</v>
      </c>
      <c r="P7" s="8">
        <f t="shared" si="6"/>
        <v>34.274075000000266</v>
      </c>
      <c r="Q7" s="9">
        <f t="shared" si="7"/>
        <v>1.3890563338539488E-2</v>
      </c>
    </row>
    <row r="8" spans="1:18" x14ac:dyDescent="0.35">
      <c r="A8" s="7" t="s">
        <v>13</v>
      </c>
      <c r="B8" s="5">
        <v>1996.7227538000002</v>
      </c>
      <c r="C8" s="5">
        <v>2311.3200000000002</v>
      </c>
      <c r="D8" s="8">
        <f t="shared" si="0"/>
        <v>314.59724619999997</v>
      </c>
      <c r="E8" s="9">
        <f t="shared" si="1"/>
        <v>0.1575567993109129</v>
      </c>
      <c r="G8" s="7" t="s">
        <v>13</v>
      </c>
      <c r="H8" s="5" t="s">
        <v>24</v>
      </c>
      <c r="I8" s="5" t="s">
        <v>24</v>
      </c>
      <c r="J8" s="8" t="str">
        <f t="shared" si="2"/>
        <v/>
      </c>
      <c r="K8" s="9" t="str">
        <f t="shared" si="3"/>
        <v/>
      </c>
      <c r="M8" s="7" t="s">
        <v>13</v>
      </c>
      <c r="N8" s="5">
        <f t="shared" si="4"/>
        <v>1996.7227538000002</v>
      </c>
      <c r="O8" s="5">
        <f t="shared" si="5"/>
        <v>2311.3200000000002</v>
      </c>
      <c r="P8" s="8">
        <f t="shared" si="6"/>
        <v>314.59724619999997</v>
      </c>
      <c r="Q8" s="9">
        <f t="shared" si="7"/>
        <v>0.1575567993109129</v>
      </c>
    </row>
    <row r="9" spans="1:18" x14ac:dyDescent="0.35">
      <c r="A9" s="7" t="s">
        <v>16</v>
      </c>
      <c r="B9" s="5" t="s">
        <v>24</v>
      </c>
      <c r="C9" s="5" t="s">
        <v>24</v>
      </c>
      <c r="D9" s="8" t="str">
        <f t="shared" si="0"/>
        <v/>
      </c>
      <c r="E9" s="9" t="str">
        <f t="shared" si="1"/>
        <v/>
      </c>
      <c r="G9" s="7" t="s">
        <v>16</v>
      </c>
      <c r="H9" s="5">
        <v>1740.821974</v>
      </c>
      <c r="I9" s="5">
        <v>2011.87</v>
      </c>
      <c r="J9" s="8">
        <f t="shared" si="2"/>
        <v>271.04802599999994</v>
      </c>
      <c r="K9" s="9">
        <f t="shared" si="3"/>
        <v>0.15570117453032561</v>
      </c>
      <c r="M9" s="7" t="s">
        <v>16</v>
      </c>
      <c r="N9" s="5">
        <f t="shared" si="4"/>
        <v>1740.821974</v>
      </c>
      <c r="O9" s="5">
        <f t="shared" si="5"/>
        <v>2011.87</v>
      </c>
      <c r="P9" s="8">
        <f t="shared" si="6"/>
        <v>271.04802599999994</v>
      </c>
      <c r="Q9" s="9">
        <f t="shared" si="7"/>
        <v>0.15570117453032561</v>
      </c>
    </row>
    <row r="10" spans="1:18" x14ac:dyDescent="0.35">
      <c r="A10" s="7" t="s">
        <v>17</v>
      </c>
      <c r="B10" s="5" t="s">
        <v>24</v>
      </c>
      <c r="C10" s="5" t="s">
        <v>24</v>
      </c>
      <c r="D10" s="8" t="str">
        <f t="shared" si="0"/>
        <v/>
      </c>
      <c r="E10" s="9" t="str">
        <f t="shared" si="1"/>
        <v/>
      </c>
      <c r="G10" s="7" t="s">
        <v>17</v>
      </c>
      <c r="H10" s="5">
        <v>820.22584669999992</v>
      </c>
      <c r="I10" s="5">
        <v>803.71</v>
      </c>
      <c r="J10" s="8">
        <f t="shared" si="2"/>
        <v>-16.515846699999884</v>
      </c>
      <c r="K10" s="9">
        <f t="shared" si="3"/>
        <v>-2.013573062400776E-2</v>
      </c>
      <c r="M10" s="7" t="s">
        <v>17</v>
      </c>
      <c r="N10" s="5">
        <f t="shared" si="4"/>
        <v>820.22584669999992</v>
      </c>
      <c r="O10" s="5">
        <f t="shared" si="5"/>
        <v>803.71</v>
      </c>
      <c r="P10" s="8">
        <f t="shared" si="6"/>
        <v>-16.515846699999884</v>
      </c>
      <c r="Q10" s="9">
        <f t="shared" si="7"/>
        <v>-2.013573062400776E-2</v>
      </c>
    </row>
    <row r="11" spans="1:18" x14ac:dyDescent="0.35">
      <c r="A11" s="7" t="s">
        <v>18</v>
      </c>
      <c r="B11" s="5" t="s">
        <v>24</v>
      </c>
      <c r="C11" s="5" t="s">
        <v>24</v>
      </c>
      <c r="D11" s="8" t="str">
        <f t="shared" si="0"/>
        <v/>
      </c>
      <c r="E11" s="9" t="str">
        <f t="shared" si="1"/>
        <v/>
      </c>
      <c r="G11" s="7" t="s">
        <v>18</v>
      </c>
      <c r="H11" s="5">
        <v>1784.8728785999999</v>
      </c>
      <c r="I11" s="5">
        <v>2296.91</v>
      </c>
      <c r="J11" s="8">
        <f t="shared" si="2"/>
        <v>512.03712139999993</v>
      </c>
      <c r="K11" s="9">
        <f t="shared" si="3"/>
        <v>0.28687596048948105</v>
      </c>
      <c r="M11" s="7" t="s">
        <v>18</v>
      </c>
      <c r="N11" s="5">
        <f t="shared" si="4"/>
        <v>1784.8728785999999</v>
      </c>
      <c r="O11" s="5">
        <f t="shared" si="5"/>
        <v>2296.91</v>
      </c>
      <c r="P11" s="8">
        <f t="shared" si="6"/>
        <v>512.03712139999993</v>
      </c>
      <c r="Q11" s="9">
        <f t="shared" si="7"/>
        <v>0.28687596048948105</v>
      </c>
    </row>
    <row r="12" spans="1:18" x14ac:dyDescent="0.35">
      <c r="A12" s="7" t="s">
        <v>19</v>
      </c>
      <c r="B12" s="5" t="s">
        <v>24</v>
      </c>
      <c r="C12" s="5" t="s">
        <v>24</v>
      </c>
      <c r="D12" s="8" t="str">
        <f t="shared" si="0"/>
        <v/>
      </c>
      <c r="E12" s="9" t="str">
        <f t="shared" si="1"/>
        <v/>
      </c>
      <c r="G12" s="7" t="s">
        <v>19</v>
      </c>
      <c r="H12" s="5">
        <v>2441.6347845999999</v>
      </c>
      <c r="I12" s="5">
        <v>3155.84</v>
      </c>
      <c r="J12" s="8">
        <f t="shared" si="2"/>
        <v>714.20521540000027</v>
      </c>
      <c r="K12" s="9">
        <f t="shared" si="3"/>
        <v>0.29251107491778494</v>
      </c>
      <c r="M12" s="7" t="s">
        <v>19</v>
      </c>
      <c r="N12" s="5">
        <f t="shared" si="4"/>
        <v>2441.6347845999999</v>
      </c>
      <c r="O12" s="5">
        <f t="shared" si="5"/>
        <v>3155.84</v>
      </c>
      <c r="P12" s="8">
        <f t="shared" si="6"/>
        <v>714.20521540000027</v>
      </c>
      <c r="Q12" s="9">
        <f t="shared" si="7"/>
        <v>0.29251107491778494</v>
      </c>
    </row>
    <row r="13" spans="1:18" x14ac:dyDescent="0.35">
      <c r="A13" s="7" t="s">
        <v>23</v>
      </c>
      <c r="B13" s="5">
        <v>184.81603936039363</v>
      </c>
      <c r="C13" s="5">
        <v>163.45999999999998</v>
      </c>
      <c r="D13" s="8">
        <f t="shared" si="0"/>
        <v>-21.356039360393652</v>
      </c>
      <c r="E13" s="9">
        <f t="shared" si="1"/>
        <v>-0.11555295435559629</v>
      </c>
      <c r="G13" s="7" t="s">
        <v>23</v>
      </c>
      <c r="H13" s="5">
        <v>421.89396063960641</v>
      </c>
      <c r="I13" s="5">
        <v>385.54</v>
      </c>
      <c r="J13" s="8">
        <f t="shared" si="2"/>
        <v>-36.353960639606385</v>
      </c>
      <c r="K13" s="9">
        <f t="shared" si="3"/>
        <v>-8.6168478412187915E-2</v>
      </c>
      <c r="M13" s="7" t="s">
        <v>23</v>
      </c>
      <c r="N13" s="5">
        <f t="shared" si="4"/>
        <v>606.71</v>
      </c>
      <c r="O13" s="5">
        <f t="shared" si="5"/>
        <v>549</v>
      </c>
      <c r="P13" s="8">
        <f t="shared" si="6"/>
        <v>-57.710000000000036</v>
      </c>
      <c r="Q13" s="9">
        <f t="shared" si="7"/>
        <v>-9.5119579370704338E-2</v>
      </c>
    </row>
    <row r="14" spans="1:18" x14ac:dyDescent="0.35">
      <c r="A14" s="7" t="s">
        <v>21</v>
      </c>
      <c r="B14" s="5" t="s">
        <v>24</v>
      </c>
      <c r="C14" s="5" t="s">
        <v>24</v>
      </c>
      <c r="D14" s="8" t="str">
        <f t="shared" si="0"/>
        <v/>
      </c>
      <c r="E14" s="9" t="str">
        <f t="shared" si="1"/>
        <v/>
      </c>
      <c r="G14" s="7" t="s">
        <v>21</v>
      </c>
      <c r="H14" s="5">
        <v>2578.0599249999996</v>
      </c>
      <c r="I14" s="5">
        <v>2400.2699999999995</v>
      </c>
      <c r="J14" s="8">
        <f t="shared" si="2"/>
        <v>-177.78992500000004</v>
      </c>
      <c r="K14" s="9">
        <f t="shared" si="3"/>
        <v>-6.8962681307727966E-2</v>
      </c>
      <c r="M14" s="7" t="s">
        <v>21</v>
      </c>
      <c r="N14" s="5">
        <f t="shared" si="4"/>
        <v>2578.0599249999996</v>
      </c>
      <c r="O14" s="5">
        <f t="shared" si="5"/>
        <v>2400.2699999999995</v>
      </c>
      <c r="P14" s="8">
        <f t="shared" si="6"/>
        <v>-177.78992500000004</v>
      </c>
      <c r="Q14" s="9">
        <f t="shared" si="7"/>
        <v>-6.8962681307727966E-2</v>
      </c>
    </row>
    <row r="15" spans="1:18" x14ac:dyDescent="0.35">
      <c r="A15" s="7" t="s">
        <v>15</v>
      </c>
      <c r="B15" s="5">
        <v>2970.3584105000004</v>
      </c>
      <c r="C15" s="5">
        <v>2357.33</v>
      </c>
      <c r="D15" s="8">
        <f t="shared" si="0"/>
        <v>-613.02841050000052</v>
      </c>
      <c r="E15" s="9">
        <f t="shared" si="1"/>
        <v>-0.20638196667883235</v>
      </c>
      <c r="G15" s="7" t="s">
        <v>15</v>
      </c>
      <c r="H15" s="5">
        <v>696.7586395000003</v>
      </c>
      <c r="I15" s="5">
        <v>552.95999999999992</v>
      </c>
      <c r="J15" s="8">
        <f t="shared" si="2"/>
        <v>-143.79863950000038</v>
      </c>
      <c r="K15" s="9">
        <f t="shared" si="3"/>
        <v>-0.20638228411949289</v>
      </c>
      <c r="M15" s="7" t="s">
        <v>15</v>
      </c>
      <c r="N15" s="5">
        <f t="shared" si="4"/>
        <v>3667.1170500000007</v>
      </c>
      <c r="O15" s="5">
        <f t="shared" si="5"/>
        <v>2910.29</v>
      </c>
      <c r="P15" s="8">
        <f t="shared" si="6"/>
        <v>-756.82705000000078</v>
      </c>
      <c r="Q15" s="9">
        <f t="shared" si="7"/>
        <v>-0.20638202699311184</v>
      </c>
    </row>
    <row r="16" spans="1:18" x14ac:dyDescent="0.35">
      <c r="A16" s="4" t="s">
        <v>36</v>
      </c>
      <c r="B16" s="5"/>
      <c r="C16" s="5"/>
      <c r="D16" s="5"/>
      <c r="E16" s="5"/>
      <c r="G16" s="4" t="s">
        <v>36</v>
      </c>
      <c r="H16" s="5"/>
      <c r="I16" s="5"/>
      <c r="J16" s="5"/>
      <c r="K16" s="5"/>
      <c r="M16" s="4" t="s">
        <v>36</v>
      </c>
      <c r="N16" s="5"/>
      <c r="O16" s="5"/>
      <c r="P16" s="5"/>
      <c r="Q16" s="5"/>
    </row>
    <row r="17" spans="1:17" x14ac:dyDescent="0.35">
      <c r="A17" s="7" t="s">
        <v>3</v>
      </c>
      <c r="B17" s="5">
        <v>17.07405</v>
      </c>
      <c r="C17" s="5">
        <v>45.67</v>
      </c>
      <c r="D17" s="8">
        <f t="shared" ref="D17:D34" si="8">IFERROR(C17-B17,"")</f>
        <v>28.595950000000002</v>
      </c>
      <c r="E17" s="9">
        <f t="shared" ref="E17:E47" si="9">IFERROR(IF(ROUND(B17,0)=0,0,D17/B17),"")</f>
        <v>1.6748193896585757</v>
      </c>
      <c r="G17" s="7" t="s">
        <v>3</v>
      </c>
      <c r="H17" s="5">
        <v>19.260950000000001</v>
      </c>
      <c r="I17" s="5">
        <v>51.5</v>
      </c>
      <c r="J17" s="8">
        <f t="shared" ref="J17:J34" si="10">IFERROR(I17-H17,"")</f>
        <v>32.239049999999999</v>
      </c>
      <c r="K17" s="9">
        <f t="shared" ref="K17:K34" si="11">IFERROR(IF(ROUND(H17,0)=0,0,J17/H17),"")</f>
        <v>1.6738037324223363</v>
      </c>
      <c r="M17" s="7" t="s">
        <v>3</v>
      </c>
      <c r="N17" s="5">
        <f t="shared" ref="N17:N34" si="12">IFERROR(VALUE(B17+H17),IFERROR(VALUE(B17),IFERROR(VALUE(H17),0)))</f>
        <v>36.335000000000001</v>
      </c>
      <c r="O17" s="5">
        <f t="shared" ref="O17:O34" si="13">IFERROR(VALUE(C17+I17),IFERROR(VALUE(C17),IFERROR(VALUE(I17),0)))</f>
        <v>97.17</v>
      </c>
      <c r="P17" s="8">
        <f t="shared" ref="P17:P34" si="14">IFERROR(O17-N17,"")</f>
        <v>60.835000000000001</v>
      </c>
      <c r="Q17" s="9">
        <f t="shared" ref="Q17:Q34" si="15">IFERROR(IF(ROUND(N17,0)=0,0,P17/N17),"")</f>
        <v>1.6742809962845742</v>
      </c>
    </row>
    <row r="18" spans="1:17" x14ac:dyDescent="0.35">
      <c r="A18" s="7" t="s">
        <v>4</v>
      </c>
      <c r="B18" s="5">
        <v>35.072239999999994</v>
      </c>
      <c r="C18" s="5">
        <v>69.97</v>
      </c>
      <c r="D18" s="8">
        <f t="shared" si="8"/>
        <v>34.897760000000005</v>
      </c>
      <c r="E18" s="9">
        <f t="shared" si="9"/>
        <v>0.99502512528427078</v>
      </c>
      <c r="G18" s="7" t="s">
        <v>4</v>
      </c>
      <c r="H18" s="5">
        <v>21.499760000000002</v>
      </c>
      <c r="I18" s="5">
        <v>42.9</v>
      </c>
      <c r="J18" s="8">
        <f t="shared" si="10"/>
        <v>21.400239999999997</v>
      </c>
      <c r="K18" s="9">
        <f t="shared" si="11"/>
        <v>0.9953711111193797</v>
      </c>
      <c r="M18" s="7" t="s">
        <v>4</v>
      </c>
      <c r="N18" s="5">
        <f t="shared" si="12"/>
        <v>56.571999999999996</v>
      </c>
      <c r="O18" s="5">
        <f t="shared" si="13"/>
        <v>112.87</v>
      </c>
      <c r="P18" s="8">
        <f t="shared" si="14"/>
        <v>56.298000000000009</v>
      </c>
      <c r="Q18" s="9">
        <f t="shared" si="15"/>
        <v>0.99515661457965099</v>
      </c>
    </row>
    <row r="19" spans="1:17" x14ac:dyDescent="0.35">
      <c r="A19" s="7" t="s">
        <v>5</v>
      </c>
      <c r="B19" s="5">
        <v>26.318479999999997</v>
      </c>
      <c r="C19" s="5">
        <v>38.940000000000005</v>
      </c>
      <c r="D19" s="8">
        <f t="shared" si="8"/>
        <v>12.621520000000007</v>
      </c>
      <c r="E19" s="9">
        <f t="shared" si="9"/>
        <v>0.47956872889315827</v>
      </c>
      <c r="G19" s="7" t="s">
        <v>5</v>
      </c>
      <c r="H19" s="5">
        <v>16.13552</v>
      </c>
      <c r="I19" s="5">
        <v>23.880000000000003</v>
      </c>
      <c r="J19" s="8">
        <f t="shared" si="10"/>
        <v>7.7444800000000029</v>
      </c>
      <c r="K19" s="9">
        <f t="shared" si="11"/>
        <v>0.47996469899947464</v>
      </c>
      <c r="M19" s="7" t="s">
        <v>5</v>
      </c>
      <c r="N19" s="5">
        <f t="shared" si="12"/>
        <v>42.453999999999994</v>
      </c>
      <c r="O19" s="5">
        <f t="shared" si="13"/>
        <v>62.820000000000007</v>
      </c>
      <c r="P19" s="8">
        <f t="shared" si="14"/>
        <v>20.366000000000014</v>
      </c>
      <c r="Q19" s="9">
        <f t="shared" si="15"/>
        <v>0.47971922551467511</v>
      </c>
    </row>
    <row r="20" spans="1:17" x14ac:dyDescent="0.35">
      <c r="A20" s="7" t="s">
        <v>6</v>
      </c>
      <c r="B20" s="5">
        <v>4.8141663999999995</v>
      </c>
      <c r="C20" s="5">
        <v>8.08</v>
      </c>
      <c r="D20" s="8">
        <f t="shared" si="8"/>
        <v>3.2658336000000006</v>
      </c>
      <c r="E20" s="9">
        <f t="shared" si="9"/>
        <v>0.6783798748626555</v>
      </c>
      <c r="G20" s="7" t="s">
        <v>6</v>
      </c>
      <c r="H20" s="5" t="s">
        <v>24</v>
      </c>
      <c r="I20" s="5" t="s">
        <v>24</v>
      </c>
      <c r="J20" s="8" t="str">
        <f t="shared" si="10"/>
        <v/>
      </c>
      <c r="K20" s="9" t="str">
        <f t="shared" si="11"/>
        <v/>
      </c>
      <c r="M20" s="7" t="s">
        <v>6</v>
      </c>
      <c r="N20" s="5">
        <f t="shared" si="12"/>
        <v>4.8141663999999995</v>
      </c>
      <c r="O20" s="5">
        <f t="shared" si="13"/>
        <v>8.08</v>
      </c>
      <c r="P20" s="8">
        <f t="shared" si="14"/>
        <v>3.2658336000000006</v>
      </c>
      <c r="Q20" s="9">
        <f t="shared" si="15"/>
        <v>0.6783798748626555</v>
      </c>
    </row>
    <row r="21" spans="1:17" x14ac:dyDescent="0.35">
      <c r="A21" s="7" t="s">
        <v>7</v>
      </c>
      <c r="B21" s="5">
        <v>11.162966400000002</v>
      </c>
      <c r="C21" s="5">
        <v>17.760000000000002</v>
      </c>
      <c r="D21" s="8">
        <f t="shared" si="8"/>
        <v>6.5970335999999996</v>
      </c>
      <c r="E21" s="9">
        <f t="shared" si="9"/>
        <v>0.59097495805416012</v>
      </c>
      <c r="G21" s="7" t="s">
        <v>7</v>
      </c>
      <c r="H21" s="5" t="s">
        <v>24</v>
      </c>
      <c r="I21" s="5" t="s">
        <v>24</v>
      </c>
      <c r="J21" s="8" t="str">
        <f t="shared" si="10"/>
        <v/>
      </c>
      <c r="K21" s="9" t="str">
        <f t="shared" si="11"/>
        <v/>
      </c>
      <c r="M21" s="7" t="s">
        <v>7</v>
      </c>
      <c r="N21" s="5">
        <f t="shared" si="12"/>
        <v>11.162966400000002</v>
      </c>
      <c r="O21" s="5">
        <f t="shared" si="13"/>
        <v>17.760000000000002</v>
      </c>
      <c r="P21" s="8">
        <f t="shared" si="14"/>
        <v>6.5970335999999996</v>
      </c>
      <c r="Q21" s="9">
        <f t="shared" si="15"/>
        <v>0.59097495805416012</v>
      </c>
    </row>
    <row r="22" spans="1:17" x14ac:dyDescent="0.35">
      <c r="A22" s="7" t="s">
        <v>0</v>
      </c>
      <c r="B22" s="5">
        <v>18.108166400000002</v>
      </c>
      <c r="C22" s="5">
        <v>16.600000000000001</v>
      </c>
      <c r="D22" s="8">
        <f t="shared" si="8"/>
        <v>-1.5081664000000004</v>
      </c>
      <c r="E22" s="9">
        <f t="shared" si="9"/>
        <v>-8.3286533085978276E-2</v>
      </c>
      <c r="G22" s="7" t="s">
        <v>0</v>
      </c>
      <c r="H22" s="5" t="s">
        <v>24</v>
      </c>
      <c r="I22" s="5" t="s">
        <v>24</v>
      </c>
      <c r="J22" s="8" t="str">
        <f t="shared" si="10"/>
        <v/>
      </c>
      <c r="K22" s="9" t="str">
        <f t="shared" si="11"/>
        <v/>
      </c>
      <c r="M22" s="7" t="s">
        <v>0</v>
      </c>
      <c r="N22" s="5">
        <f t="shared" si="12"/>
        <v>18.108166400000002</v>
      </c>
      <c r="O22" s="5">
        <f t="shared" si="13"/>
        <v>16.600000000000001</v>
      </c>
      <c r="P22" s="8">
        <f t="shared" si="14"/>
        <v>-1.5081664000000004</v>
      </c>
      <c r="Q22" s="9">
        <f t="shared" si="15"/>
        <v>-8.3286533085978276E-2</v>
      </c>
    </row>
    <row r="23" spans="1:17" x14ac:dyDescent="0.35">
      <c r="A23" s="7" t="s">
        <v>1</v>
      </c>
      <c r="B23" s="5">
        <v>5.1959999999999997</v>
      </c>
      <c r="C23" s="5">
        <v>5.66</v>
      </c>
      <c r="D23" s="8">
        <f t="shared" si="8"/>
        <v>0.46400000000000041</v>
      </c>
      <c r="E23" s="9">
        <f t="shared" si="9"/>
        <v>8.9299461123941576E-2</v>
      </c>
      <c r="G23" s="7" t="s">
        <v>1</v>
      </c>
      <c r="H23" s="5" t="s">
        <v>24</v>
      </c>
      <c r="I23" s="5" t="s">
        <v>24</v>
      </c>
      <c r="J23" s="8" t="str">
        <f t="shared" si="10"/>
        <v/>
      </c>
      <c r="K23" s="9" t="str">
        <f t="shared" si="11"/>
        <v/>
      </c>
      <c r="M23" s="7" t="s">
        <v>1</v>
      </c>
      <c r="N23" s="5">
        <f t="shared" si="12"/>
        <v>5.1959999999999997</v>
      </c>
      <c r="O23" s="5">
        <f t="shared" si="13"/>
        <v>5.66</v>
      </c>
      <c r="P23" s="8">
        <f t="shared" si="14"/>
        <v>0.46400000000000041</v>
      </c>
      <c r="Q23" s="9">
        <f t="shared" si="15"/>
        <v>8.9299461123941576E-2</v>
      </c>
    </row>
    <row r="24" spans="1:17" x14ac:dyDescent="0.35">
      <c r="A24" s="7" t="s">
        <v>14</v>
      </c>
      <c r="B24" s="5">
        <v>1.2999999999999999E-2</v>
      </c>
      <c r="C24" s="5">
        <v>0.18000000000000002</v>
      </c>
      <c r="D24" s="8">
        <f t="shared" si="8"/>
        <v>0.16700000000000001</v>
      </c>
      <c r="E24" s="9">
        <f t="shared" si="9"/>
        <v>0</v>
      </c>
      <c r="G24" s="7" t="s">
        <v>14</v>
      </c>
      <c r="H24" s="5" t="s">
        <v>24</v>
      </c>
      <c r="I24" s="5" t="s">
        <v>24</v>
      </c>
      <c r="J24" s="8" t="str">
        <f t="shared" si="10"/>
        <v/>
      </c>
      <c r="K24" s="9" t="str">
        <f t="shared" si="11"/>
        <v/>
      </c>
      <c r="M24" s="7" t="s">
        <v>14</v>
      </c>
      <c r="N24" s="5">
        <f t="shared" si="12"/>
        <v>1.2999999999999999E-2</v>
      </c>
      <c r="O24" s="5">
        <f t="shared" si="13"/>
        <v>0.18000000000000002</v>
      </c>
      <c r="P24" s="8">
        <f t="shared" si="14"/>
        <v>0.16700000000000001</v>
      </c>
      <c r="Q24" s="9">
        <f t="shared" si="15"/>
        <v>0</v>
      </c>
    </row>
    <row r="25" spans="1:17" x14ac:dyDescent="0.35">
      <c r="A25" s="7" t="s">
        <v>33</v>
      </c>
      <c r="B25" s="5" t="s">
        <v>24</v>
      </c>
      <c r="C25" s="5" t="s">
        <v>24</v>
      </c>
      <c r="D25" s="8" t="str">
        <f t="shared" si="8"/>
        <v/>
      </c>
      <c r="E25" s="9" t="str">
        <f t="shared" si="9"/>
        <v/>
      </c>
      <c r="G25" s="7" t="s">
        <v>33</v>
      </c>
      <c r="H25" s="5">
        <v>1.4E-2</v>
      </c>
      <c r="I25" s="5">
        <v>0.08</v>
      </c>
      <c r="J25" s="8">
        <f t="shared" si="10"/>
        <v>6.6000000000000003E-2</v>
      </c>
      <c r="K25" s="9">
        <f t="shared" si="11"/>
        <v>0</v>
      </c>
      <c r="M25" s="7" t="s">
        <v>33</v>
      </c>
      <c r="N25" s="5">
        <f t="shared" si="12"/>
        <v>1.4E-2</v>
      </c>
      <c r="O25" s="5">
        <f t="shared" si="13"/>
        <v>0.08</v>
      </c>
      <c r="P25" s="8">
        <f t="shared" si="14"/>
        <v>6.6000000000000003E-2</v>
      </c>
      <c r="Q25" s="9">
        <f t="shared" si="15"/>
        <v>0</v>
      </c>
    </row>
    <row r="26" spans="1:17" x14ac:dyDescent="0.35">
      <c r="A26" s="7" t="s">
        <v>34</v>
      </c>
      <c r="B26" s="5" t="s">
        <v>24</v>
      </c>
      <c r="C26" s="5" t="s">
        <v>24</v>
      </c>
      <c r="D26" s="8" t="str">
        <f t="shared" si="8"/>
        <v/>
      </c>
      <c r="E26" s="9" t="str">
        <f t="shared" si="9"/>
        <v/>
      </c>
      <c r="G26" s="7" t="s">
        <v>34</v>
      </c>
      <c r="H26" s="5">
        <v>2.3E-2</v>
      </c>
      <c r="I26" s="5">
        <v>0.23</v>
      </c>
      <c r="J26" s="8">
        <f t="shared" si="10"/>
        <v>0.20700000000000002</v>
      </c>
      <c r="K26" s="9">
        <f t="shared" si="11"/>
        <v>0</v>
      </c>
      <c r="M26" s="7" t="s">
        <v>34</v>
      </c>
      <c r="N26" s="5">
        <f t="shared" si="12"/>
        <v>2.3E-2</v>
      </c>
      <c r="O26" s="5">
        <f t="shared" si="13"/>
        <v>0.23</v>
      </c>
      <c r="P26" s="8">
        <f t="shared" si="14"/>
        <v>0.20700000000000002</v>
      </c>
      <c r="Q26" s="9">
        <f t="shared" si="15"/>
        <v>0</v>
      </c>
    </row>
    <row r="27" spans="1:17" x14ac:dyDescent="0.35">
      <c r="A27" s="7" t="s">
        <v>35</v>
      </c>
      <c r="B27" s="5">
        <v>17.855100999999959</v>
      </c>
      <c r="C27" s="5">
        <v>34.450000000000003</v>
      </c>
      <c r="D27" s="8">
        <f t="shared" si="8"/>
        <v>16.594899000000044</v>
      </c>
      <c r="E27" s="9">
        <f t="shared" si="9"/>
        <v>0.92942061767111162</v>
      </c>
      <c r="G27" s="7" t="s">
        <v>35</v>
      </c>
      <c r="H27" s="5">
        <v>20.123198999999953</v>
      </c>
      <c r="I27" s="5">
        <v>38.870000000000005</v>
      </c>
      <c r="J27" s="8">
        <f t="shared" si="10"/>
        <v>18.746801000000051</v>
      </c>
      <c r="K27" s="9">
        <f t="shared" si="11"/>
        <v>0.93160143176043209</v>
      </c>
      <c r="M27" s="7" t="s">
        <v>35</v>
      </c>
      <c r="N27" s="5">
        <f t="shared" si="12"/>
        <v>37.978299999999912</v>
      </c>
      <c r="O27" s="5">
        <f t="shared" si="13"/>
        <v>73.320000000000007</v>
      </c>
      <c r="P27" s="8">
        <f t="shared" si="14"/>
        <v>35.341700000000095</v>
      </c>
      <c r="Q27" s="9">
        <f t="shared" si="15"/>
        <v>0.93057614479848172</v>
      </c>
    </row>
    <row r="28" spans="1:17" x14ac:dyDescent="0.35">
      <c r="A28" s="7" t="s">
        <v>28</v>
      </c>
      <c r="B28" s="5">
        <v>134.77936809199997</v>
      </c>
      <c r="C28" s="5">
        <v>306.82</v>
      </c>
      <c r="D28" s="8">
        <f t="shared" si="8"/>
        <v>172.04063190800002</v>
      </c>
      <c r="E28" s="9">
        <f t="shared" si="9"/>
        <v>1.2764611849980305</v>
      </c>
      <c r="G28" s="7" t="s">
        <v>28</v>
      </c>
      <c r="H28" s="5">
        <v>55.052277108000006</v>
      </c>
      <c r="I28" s="5">
        <v>125.32000000000001</v>
      </c>
      <c r="J28" s="8">
        <f t="shared" si="10"/>
        <v>70.267722891999995</v>
      </c>
      <c r="K28" s="9">
        <f t="shared" si="11"/>
        <v>1.2763817698975604</v>
      </c>
      <c r="M28" s="7" t="s">
        <v>28</v>
      </c>
      <c r="N28" s="5">
        <f t="shared" si="12"/>
        <v>189.83164519999997</v>
      </c>
      <c r="O28" s="5">
        <f t="shared" si="13"/>
        <v>432.14</v>
      </c>
      <c r="P28" s="8">
        <f t="shared" si="14"/>
        <v>242.30835480000002</v>
      </c>
      <c r="Q28" s="9">
        <f t="shared" si="15"/>
        <v>1.2764381541587149</v>
      </c>
    </row>
    <row r="29" spans="1:17" x14ac:dyDescent="0.35">
      <c r="A29" s="7" t="s">
        <v>29</v>
      </c>
      <c r="B29" s="5">
        <v>97.51360812099999</v>
      </c>
      <c r="C29" s="5">
        <v>237.89999999999998</v>
      </c>
      <c r="D29" s="8">
        <f t="shared" si="8"/>
        <v>140.38639187899997</v>
      </c>
      <c r="E29" s="9">
        <f t="shared" si="9"/>
        <v>1.4396594955731838</v>
      </c>
      <c r="G29" s="7" t="s">
        <v>29</v>
      </c>
      <c r="H29" s="5">
        <v>39.830346978999998</v>
      </c>
      <c r="I29" s="5">
        <v>97.179999999999993</v>
      </c>
      <c r="J29" s="8">
        <f t="shared" si="10"/>
        <v>57.349653020999995</v>
      </c>
      <c r="K29" s="9">
        <f t="shared" si="11"/>
        <v>1.4398481904070985</v>
      </c>
      <c r="M29" s="7" t="s">
        <v>29</v>
      </c>
      <c r="N29" s="5">
        <f t="shared" si="12"/>
        <v>137.34395509999999</v>
      </c>
      <c r="O29" s="5">
        <f t="shared" si="13"/>
        <v>335.08</v>
      </c>
      <c r="P29" s="8">
        <f t="shared" si="14"/>
        <v>197.7360449</v>
      </c>
      <c r="Q29" s="9">
        <f t="shared" si="15"/>
        <v>1.4397142178993505</v>
      </c>
    </row>
    <row r="30" spans="1:17" x14ac:dyDescent="0.35">
      <c r="A30" s="7" t="s">
        <v>30</v>
      </c>
      <c r="B30" s="5">
        <v>93.744307778000007</v>
      </c>
      <c r="C30" s="5">
        <v>123.94000000000001</v>
      </c>
      <c r="D30" s="8">
        <f t="shared" si="8"/>
        <v>30.195692222000005</v>
      </c>
      <c r="E30" s="9">
        <f t="shared" si="9"/>
        <v>0.32210694107964127</v>
      </c>
      <c r="G30" s="7" t="s">
        <v>30</v>
      </c>
      <c r="H30" s="5">
        <v>55.049672822000005</v>
      </c>
      <c r="I30" s="5">
        <v>72.800000000000011</v>
      </c>
      <c r="J30" s="8">
        <f t="shared" si="10"/>
        <v>17.750327178000006</v>
      </c>
      <c r="K30" s="9">
        <f t="shared" si="11"/>
        <v>0.32244201042565107</v>
      </c>
      <c r="M30" s="7" t="s">
        <v>30</v>
      </c>
      <c r="N30" s="5">
        <f t="shared" si="12"/>
        <v>148.7939806</v>
      </c>
      <c r="O30" s="5">
        <f t="shared" si="13"/>
        <v>196.74</v>
      </c>
      <c r="P30" s="8">
        <f t="shared" si="14"/>
        <v>47.946019400000012</v>
      </c>
      <c r="Q30" s="9">
        <f t="shared" si="15"/>
        <v>0.32223090750486993</v>
      </c>
    </row>
    <row r="31" spans="1:17" x14ac:dyDescent="0.35">
      <c r="A31" s="7" t="s">
        <v>31</v>
      </c>
      <c r="B31" s="5">
        <v>38.406988384000002</v>
      </c>
      <c r="C31" s="5">
        <v>24.760000000000005</v>
      </c>
      <c r="D31" s="8">
        <f t="shared" si="8"/>
        <v>-13.646988383999997</v>
      </c>
      <c r="E31" s="9">
        <f t="shared" si="9"/>
        <v>-0.35532565707977265</v>
      </c>
      <c r="G31" s="7" t="s">
        <v>31</v>
      </c>
      <c r="H31" s="5">
        <v>22.571088415999995</v>
      </c>
      <c r="I31" s="5">
        <v>14.54</v>
      </c>
      <c r="J31" s="8">
        <f t="shared" si="10"/>
        <v>-8.0310884159999958</v>
      </c>
      <c r="K31" s="9">
        <f t="shared" si="11"/>
        <v>-0.35581307679903412</v>
      </c>
      <c r="M31" s="7" t="s">
        <v>31</v>
      </c>
      <c r="N31" s="5">
        <f t="shared" si="12"/>
        <v>60.978076799999997</v>
      </c>
      <c r="O31" s="5">
        <f t="shared" si="13"/>
        <v>39.300000000000004</v>
      </c>
      <c r="P31" s="8">
        <f t="shared" si="14"/>
        <v>-21.678076799999992</v>
      </c>
      <c r="Q31" s="9">
        <f t="shared" si="15"/>
        <v>-0.35550607591481131</v>
      </c>
    </row>
    <row r="32" spans="1:17" x14ac:dyDescent="0.35">
      <c r="A32" s="7" t="s">
        <v>32</v>
      </c>
      <c r="B32" s="5">
        <v>100.73198531199999</v>
      </c>
      <c r="C32" s="5">
        <v>107.69000000000001</v>
      </c>
      <c r="D32" s="8">
        <f t="shared" si="8"/>
        <v>6.95801468800002</v>
      </c>
      <c r="E32" s="9">
        <f t="shared" si="9"/>
        <v>6.9074531455413757E-2</v>
      </c>
      <c r="G32" s="7" t="s">
        <v>32</v>
      </c>
      <c r="H32" s="5">
        <v>59.152277087999998</v>
      </c>
      <c r="I32" s="5">
        <v>63.25</v>
      </c>
      <c r="J32" s="8">
        <f t="shared" si="10"/>
        <v>4.0977229120000018</v>
      </c>
      <c r="K32" s="9">
        <f t="shared" si="11"/>
        <v>6.9274136410739998E-2</v>
      </c>
      <c r="M32" s="7" t="s">
        <v>32</v>
      </c>
      <c r="N32" s="5">
        <f t="shared" si="12"/>
        <v>159.88426239999998</v>
      </c>
      <c r="O32" s="5">
        <f t="shared" si="13"/>
        <v>170.94</v>
      </c>
      <c r="P32" s="8">
        <f t="shared" si="14"/>
        <v>11.055737600000015</v>
      </c>
      <c r="Q32" s="9">
        <f t="shared" si="15"/>
        <v>6.9148379171557639E-2</v>
      </c>
    </row>
    <row r="33" spans="1:17" x14ac:dyDescent="0.35">
      <c r="A33" s="7" t="s">
        <v>27</v>
      </c>
      <c r="B33" s="5">
        <v>7.0858131560000004</v>
      </c>
      <c r="C33" s="5">
        <v>13.75</v>
      </c>
      <c r="D33" s="8">
        <f t="shared" si="8"/>
        <v>6.6641868439999996</v>
      </c>
      <c r="E33" s="9">
        <f t="shared" si="9"/>
        <v>0.94049711688446325</v>
      </c>
      <c r="G33" s="7" t="s">
        <v>27</v>
      </c>
      <c r="H33" s="5">
        <v>4.1616680439999998</v>
      </c>
      <c r="I33" s="5">
        <v>8.09</v>
      </c>
      <c r="J33" s="8">
        <f t="shared" si="10"/>
        <v>3.9283319560000001</v>
      </c>
      <c r="K33" s="9">
        <f t="shared" si="11"/>
        <v>0.94393207590489892</v>
      </c>
      <c r="M33" s="7" t="s">
        <v>27</v>
      </c>
      <c r="N33" s="5">
        <f t="shared" si="12"/>
        <v>11.247481199999999</v>
      </c>
      <c r="O33" s="5">
        <f t="shared" si="13"/>
        <v>21.84</v>
      </c>
      <c r="P33" s="8">
        <f t="shared" si="14"/>
        <v>10.592518800000001</v>
      </c>
      <c r="Q33" s="9">
        <f>IFERROR(IF(ROUND(N33,0)=0,0,P33/N33),"")</f>
        <v>0.94176808226183129</v>
      </c>
    </row>
    <row r="34" spans="1:17" x14ac:dyDescent="0.35">
      <c r="A34" s="7" t="s">
        <v>22</v>
      </c>
      <c r="B34" s="5" t="s">
        <v>24</v>
      </c>
      <c r="C34" s="5" t="s">
        <v>24</v>
      </c>
      <c r="D34" s="8" t="str">
        <f t="shared" si="8"/>
        <v/>
      </c>
      <c r="E34" s="9" t="str">
        <f t="shared" si="9"/>
        <v/>
      </c>
      <c r="G34" s="7" t="s">
        <v>22</v>
      </c>
      <c r="H34" s="5">
        <v>1E-3</v>
      </c>
      <c r="I34" s="5">
        <v>0.08</v>
      </c>
      <c r="J34" s="8">
        <f t="shared" si="10"/>
        <v>7.9000000000000001E-2</v>
      </c>
      <c r="K34" s="9">
        <f t="shared" si="11"/>
        <v>0</v>
      </c>
      <c r="M34" s="7" t="s">
        <v>22</v>
      </c>
      <c r="N34" s="5">
        <f t="shared" si="12"/>
        <v>1E-3</v>
      </c>
      <c r="O34" s="5">
        <f t="shared" si="13"/>
        <v>0.08</v>
      </c>
      <c r="P34" s="8">
        <f t="shared" si="14"/>
        <v>7.9000000000000001E-2</v>
      </c>
      <c r="Q34" s="9">
        <f t="shared" si="15"/>
        <v>0</v>
      </c>
    </row>
    <row r="35" spans="1:17" x14ac:dyDescent="0.35">
      <c r="A35" s="4" t="s">
        <v>38</v>
      </c>
      <c r="B35" s="5"/>
      <c r="C35" s="5"/>
      <c r="D35" s="5"/>
      <c r="E35" s="5"/>
      <c r="G35" s="4" t="s">
        <v>38</v>
      </c>
      <c r="H35" s="5"/>
      <c r="I35" s="5"/>
      <c r="J35" s="5"/>
      <c r="K35" s="5"/>
      <c r="M35" s="4" t="s">
        <v>38</v>
      </c>
      <c r="N35" s="5"/>
      <c r="O35" s="5"/>
      <c r="P35" s="5"/>
      <c r="Q35" s="5"/>
    </row>
    <row r="36" spans="1:17" x14ac:dyDescent="0.35">
      <c r="A36" s="7" t="s">
        <v>26</v>
      </c>
      <c r="B36" s="5">
        <v>3824.7433599999995</v>
      </c>
      <c r="C36" s="5">
        <v>3847.9700000000003</v>
      </c>
      <c r="D36" s="8">
        <f>IFERROR(C36-B36,"")</f>
        <v>23.226640000000771</v>
      </c>
      <c r="E36" s="9">
        <f t="shared" si="9"/>
        <v>6.0727316355157421E-3</v>
      </c>
      <c r="G36" s="7" t="s">
        <v>26</v>
      </c>
      <c r="H36" s="5">
        <v>1078.76864</v>
      </c>
      <c r="I36" s="5">
        <v>1085.33</v>
      </c>
      <c r="J36" s="8">
        <f>IFERROR(I36-H36,"")</f>
        <v>6.5613599999999224</v>
      </c>
      <c r="K36" s="9">
        <f t="shared" ref="K36" si="16">IFERROR(IF(ROUND(H36,0)=0,0,J36/H36),"")</f>
        <v>6.0822680199527513E-3</v>
      </c>
      <c r="M36" s="7" t="s">
        <v>26</v>
      </c>
      <c r="N36" s="5">
        <f>IFERROR(VALUE(B36+H36),IFERROR(VALUE(B36),IFERROR(VALUE(H36),0)))</f>
        <v>4903.5119999999997</v>
      </c>
      <c r="O36" s="5">
        <f>IFERROR(VALUE(C36+I36),IFERROR(VALUE(C36),IFERROR(VALUE(I36),0)))</f>
        <v>4933.3</v>
      </c>
      <c r="P36" s="8">
        <f>IFERROR(O36-N36,"")</f>
        <v>29.788000000000466</v>
      </c>
      <c r="Q36" s="9">
        <f t="shared" ref="Q36" si="17">IFERROR(IF(ROUND(N36,0)=0,0,P36/N36),"")</f>
        <v>6.0748296323126089E-3</v>
      </c>
    </row>
    <row r="37" spans="1:17" x14ac:dyDescent="0.35">
      <c r="A37" s="4" t="s">
        <v>40</v>
      </c>
      <c r="B37" s="5"/>
      <c r="C37" s="5"/>
      <c r="D37" s="5"/>
      <c r="E37" s="5"/>
      <c r="G37" s="4" t="s">
        <v>40</v>
      </c>
      <c r="H37" s="5"/>
      <c r="I37" s="5"/>
      <c r="J37" s="5"/>
      <c r="K37" s="5"/>
      <c r="M37" s="4" t="s">
        <v>40</v>
      </c>
      <c r="N37" s="5"/>
      <c r="O37" s="5"/>
      <c r="P37" s="5"/>
      <c r="Q37" s="5"/>
    </row>
    <row r="38" spans="1:17" x14ac:dyDescent="0.35">
      <c r="A38" s="7" t="s">
        <v>9</v>
      </c>
      <c r="B38" s="5">
        <v>108.886</v>
      </c>
      <c r="C38" s="5">
        <v>89.35</v>
      </c>
      <c r="D38" s="8">
        <f t="shared" ref="D38:D39" si="18">IFERROR(C38-B38,"")</f>
        <v>-19.536000000000001</v>
      </c>
      <c r="E38" s="9">
        <f t="shared" si="9"/>
        <v>-0.17941700494094742</v>
      </c>
      <c r="G38" s="7" t="s">
        <v>9</v>
      </c>
      <c r="H38" s="5" t="s">
        <v>24</v>
      </c>
      <c r="I38" s="5" t="s">
        <v>24</v>
      </c>
      <c r="J38" s="8" t="str">
        <f t="shared" ref="J38:J39" si="19">IFERROR(I38-H38,"")</f>
        <v/>
      </c>
      <c r="K38" s="9" t="str">
        <f t="shared" ref="K38:K39" si="20">IFERROR(IF(ROUND(H38,0)=0,0,J38/H38),"")</f>
        <v/>
      </c>
      <c r="M38" s="7" t="s">
        <v>9</v>
      </c>
      <c r="N38" s="5">
        <f t="shared" ref="N38:N39" si="21">IFERROR(VALUE(B38+H38),IFERROR(VALUE(B38),IFERROR(VALUE(H38),0)))</f>
        <v>108.886</v>
      </c>
      <c r="O38" s="5">
        <f t="shared" ref="O38:O39" si="22">IFERROR(VALUE(C38+I38),IFERROR(VALUE(C38),IFERROR(VALUE(I38),0)))</f>
        <v>89.35</v>
      </c>
      <c r="P38" s="8">
        <f t="shared" ref="P38:P39" si="23">IFERROR(O38-N38,"")</f>
        <v>-19.536000000000001</v>
      </c>
      <c r="Q38" s="9">
        <f t="shared" ref="Q38:Q39" si="24">IFERROR(IF(ROUND(N38,0)=0,0,P38/N38),"")</f>
        <v>-0.17941700494094742</v>
      </c>
    </row>
    <row r="39" spans="1:17" x14ac:dyDescent="0.35">
      <c r="A39" s="7" t="s">
        <v>20</v>
      </c>
      <c r="B39" s="5" t="s">
        <v>24</v>
      </c>
      <c r="C39" s="5" t="s">
        <v>24</v>
      </c>
      <c r="D39" s="8" t="str">
        <f t="shared" si="18"/>
        <v/>
      </c>
      <c r="E39" s="9" t="str">
        <f t="shared" si="9"/>
        <v/>
      </c>
      <c r="G39" s="7" t="s">
        <v>20</v>
      </c>
      <c r="H39" s="5">
        <v>263.77199999999999</v>
      </c>
      <c r="I39" s="5">
        <v>300.29000000000002</v>
      </c>
      <c r="J39" s="8">
        <f t="shared" si="19"/>
        <v>36.518000000000029</v>
      </c>
      <c r="K39" s="9">
        <f t="shared" si="20"/>
        <v>0.13844532399193255</v>
      </c>
      <c r="M39" s="7" t="s">
        <v>20</v>
      </c>
      <c r="N39" s="5">
        <f t="shared" si="21"/>
        <v>263.77199999999999</v>
      </c>
      <c r="O39" s="5">
        <f t="shared" si="22"/>
        <v>300.29000000000002</v>
      </c>
      <c r="P39" s="8">
        <f t="shared" si="23"/>
        <v>36.518000000000029</v>
      </c>
      <c r="Q39" s="9">
        <f t="shared" si="24"/>
        <v>0.13844532399193255</v>
      </c>
    </row>
    <row r="40" spans="1:17" x14ac:dyDescent="0.35">
      <c r="A40" s="4" t="s">
        <v>39</v>
      </c>
      <c r="B40" s="5"/>
      <c r="C40" s="5"/>
      <c r="D40" s="5"/>
      <c r="E40" s="5"/>
      <c r="G40" s="4" t="s">
        <v>39</v>
      </c>
      <c r="H40" s="5"/>
      <c r="I40" s="5"/>
      <c r="J40" s="5"/>
      <c r="K40" s="5"/>
      <c r="M40" s="4" t="s">
        <v>39</v>
      </c>
      <c r="N40" s="5"/>
      <c r="O40" s="5"/>
      <c r="P40" s="5"/>
      <c r="Q40" s="5"/>
    </row>
    <row r="41" spans="1:17" x14ac:dyDescent="0.35">
      <c r="A41" s="7" t="s">
        <v>8</v>
      </c>
      <c r="B41" s="5">
        <v>10.384106000000006</v>
      </c>
      <c r="C41" s="5">
        <v>10.700000000000001</v>
      </c>
      <c r="D41" s="8">
        <f>IFERROR(C41-B41,"")</f>
        <v>0.31589399999999479</v>
      </c>
      <c r="E41" s="9">
        <f t="shared" si="9"/>
        <v>3.0420914424409248E-2</v>
      </c>
      <c r="G41" s="7" t="s">
        <v>8</v>
      </c>
      <c r="H41" s="5">
        <v>6.6304940000000041</v>
      </c>
      <c r="I41" s="5">
        <v>6.83</v>
      </c>
      <c r="J41" s="8">
        <f>IFERROR(I41-H41,"")</f>
        <v>0.19950599999999596</v>
      </c>
      <c r="K41" s="9">
        <f t="shared" ref="K41:K47" si="25">IFERROR(IF(ROUND(H41,0)=0,0,J41/H41),"")</f>
        <v>3.0089160777461807E-2</v>
      </c>
      <c r="M41" s="7" t="s">
        <v>8</v>
      </c>
      <c r="N41" s="5">
        <f>IFERROR(VALUE(B41+H41),IFERROR(VALUE(B41),IFERROR(VALUE(H41),0)))</f>
        <v>17.014600000000009</v>
      </c>
      <c r="O41" s="5">
        <f>IFERROR(VALUE(C41+I41),IFERROR(VALUE(C41),IFERROR(VALUE(I41),0)))</f>
        <v>17.53</v>
      </c>
      <c r="P41" s="8">
        <f>IFERROR(O41-N41,"")</f>
        <v>0.51539999999999253</v>
      </c>
      <c r="Q41" s="9">
        <f t="shared" ref="Q41:Q47" si="26">IFERROR(IF(ROUND(N41,0)=0,0,P41/N41),"")</f>
        <v>3.0291631892609423E-2</v>
      </c>
    </row>
    <row r="42" spans="1:17" x14ac:dyDescent="0.35">
      <c r="A42" s="10" t="s">
        <v>41</v>
      </c>
      <c r="B42" s="8">
        <f>SUM(B4:B15)</f>
        <v>14185.435977760397</v>
      </c>
      <c r="C42" s="8">
        <f>SUM(C4:C15)</f>
        <v>13385.38</v>
      </c>
      <c r="D42" s="8">
        <f t="shared" ref="D42:D46" si="27">IFERROR(C42-B42,"")</f>
        <v>-800.05597776039758</v>
      </c>
      <c r="E42" s="9">
        <f t="shared" si="9"/>
        <v>-5.6399815910819176E-2</v>
      </c>
      <c r="G42" s="10" t="s">
        <v>41</v>
      </c>
      <c r="H42" s="8">
        <f>SUM(H4:H15)</f>
        <v>10484.268009039606</v>
      </c>
      <c r="I42" s="8">
        <f>SUM(I4:I15)</f>
        <v>11607.099999999999</v>
      </c>
      <c r="J42" s="8">
        <f t="shared" ref="J42:J47" si="28">IFERROR(I42-H42,"")</f>
        <v>1122.8319909603924</v>
      </c>
      <c r="K42" s="9">
        <f t="shared" si="25"/>
        <v>0.10709684166717974</v>
      </c>
      <c r="M42" s="10" t="s">
        <v>41</v>
      </c>
      <c r="N42" s="8">
        <f>SUM(N4:N15)</f>
        <v>24669.703986799999</v>
      </c>
      <c r="O42" s="8">
        <f>SUM(O4:O15)</f>
        <v>24992.48</v>
      </c>
      <c r="P42" s="8">
        <f t="shared" ref="P42:P47" si="29">IFERROR(O42-N42,"")</f>
        <v>322.77601320000031</v>
      </c>
      <c r="Q42" s="9">
        <f t="shared" si="26"/>
        <v>1.308390296749032E-2</v>
      </c>
    </row>
    <row r="43" spans="1:17" x14ac:dyDescent="0.35">
      <c r="A43" s="10" t="s">
        <v>42</v>
      </c>
      <c r="B43" s="8">
        <f>SUM(B17:B34)</f>
        <v>607.87624104299982</v>
      </c>
      <c r="C43" s="8">
        <f>SUM(C17:C34)</f>
        <v>1052.17</v>
      </c>
      <c r="D43" s="8">
        <f t="shared" si="27"/>
        <v>444.29375895700025</v>
      </c>
      <c r="E43" s="9">
        <f t="shared" si="9"/>
        <v>0.73089508843885198</v>
      </c>
      <c r="G43" s="10" t="s">
        <v>42</v>
      </c>
      <c r="H43" s="8">
        <f>SUM(H17:H34)</f>
        <v>312.87475945699998</v>
      </c>
      <c r="I43" s="8">
        <f>SUM(I17:I34)</f>
        <v>538.72000000000014</v>
      </c>
      <c r="J43" s="8">
        <f t="shared" si="28"/>
        <v>225.84524054300016</v>
      </c>
      <c r="K43" s="9">
        <f t="shared" si="25"/>
        <v>0.7218391184222045</v>
      </c>
      <c r="M43" s="10" t="s">
        <v>42</v>
      </c>
      <c r="N43" s="8">
        <f>SUM(N17:N34)</f>
        <v>920.75100050000003</v>
      </c>
      <c r="O43" s="8">
        <f>SUM(O17:O34)</f>
        <v>1590.8899999999999</v>
      </c>
      <c r="P43" s="8">
        <f t="shared" si="29"/>
        <v>670.13899949999984</v>
      </c>
      <c r="Q43" s="9">
        <f t="shared" si="26"/>
        <v>0.72781783471980033</v>
      </c>
    </row>
    <row r="44" spans="1:17" x14ac:dyDescent="0.35">
      <c r="A44" s="10" t="s">
        <v>43</v>
      </c>
      <c r="B44" s="8">
        <f>SUM(B36)</f>
        <v>3824.7433599999995</v>
      </c>
      <c r="C44" s="8">
        <f>SUM(C36)</f>
        <v>3847.9700000000003</v>
      </c>
      <c r="D44" s="8">
        <f t="shared" si="27"/>
        <v>23.226640000000771</v>
      </c>
      <c r="E44" s="9">
        <f t="shared" si="9"/>
        <v>6.0727316355157421E-3</v>
      </c>
      <c r="G44" s="10" t="s">
        <v>43</v>
      </c>
      <c r="H44" s="8">
        <f>SUM(H36)</f>
        <v>1078.76864</v>
      </c>
      <c r="I44" s="8">
        <f>SUM(I36)</f>
        <v>1085.33</v>
      </c>
      <c r="J44" s="8">
        <f t="shared" si="28"/>
        <v>6.5613599999999224</v>
      </c>
      <c r="K44" s="9">
        <f t="shared" si="25"/>
        <v>6.0822680199527513E-3</v>
      </c>
      <c r="M44" s="10" t="s">
        <v>43</v>
      </c>
      <c r="N44" s="8">
        <f>SUM(N36)</f>
        <v>4903.5119999999997</v>
      </c>
      <c r="O44" s="8">
        <f>SUM(O36)</f>
        <v>4933.3</v>
      </c>
      <c r="P44" s="8">
        <f t="shared" si="29"/>
        <v>29.788000000000466</v>
      </c>
      <c r="Q44" s="9">
        <f t="shared" si="26"/>
        <v>6.0748296323126089E-3</v>
      </c>
    </row>
    <row r="45" spans="1:17" x14ac:dyDescent="0.35">
      <c r="A45" s="10" t="s">
        <v>44</v>
      </c>
      <c r="B45" s="8">
        <f>SUM(B38:B39)</f>
        <v>108.886</v>
      </c>
      <c r="C45" s="8">
        <f>SUM(C38:C39)</f>
        <v>89.35</v>
      </c>
      <c r="D45" s="8">
        <f t="shared" si="27"/>
        <v>-19.536000000000001</v>
      </c>
      <c r="E45" s="9">
        <f t="shared" si="9"/>
        <v>-0.17941700494094742</v>
      </c>
      <c r="G45" s="10" t="s">
        <v>44</v>
      </c>
      <c r="H45" s="8">
        <f>SUM(H38:H39)</f>
        <v>263.77199999999999</v>
      </c>
      <c r="I45" s="8">
        <f>SUM(I38:I39)</f>
        <v>300.29000000000002</v>
      </c>
      <c r="J45" s="8">
        <f t="shared" si="28"/>
        <v>36.518000000000029</v>
      </c>
      <c r="K45" s="9">
        <f t="shared" si="25"/>
        <v>0.13844532399193255</v>
      </c>
      <c r="M45" s="10" t="s">
        <v>44</v>
      </c>
      <c r="N45" s="8">
        <f>SUM(N38:N39)</f>
        <v>372.65800000000002</v>
      </c>
      <c r="O45" s="8">
        <f>SUM(O38:O39)</f>
        <v>389.64</v>
      </c>
      <c r="P45" s="8">
        <f>IFERROR(O45-N45,"")</f>
        <v>16.981999999999971</v>
      </c>
      <c r="Q45" s="9">
        <f t="shared" si="26"/>
        <v>4.5569932753355545E-2</v>
      </c>
    </row>
    <row r="46" spans="1:17" x14ac:dyDescent="0.35">
      <c r="A46" s="10" t="s">
        <v>45</v>
      </c>
      <c r="B46" s="8">
        <f>SUM(B41)</f>
        <v>10.384106000000006</v>
      </c>
      <c r="C46" s="8">
        <f>SUM(C41)</f>
        <v>10.700000000000001</v>
      </c>
      <c r="D46" s="8">
        <f t="shared" si="27"/>
        <v>0.31589399999999479</v>
      </c>
      <c r="E46" s="9">
        <f t="shared" si="9"/>
        <v>3.0420914424409248E-2</v>
      </c>
      <c r="G46" s="10" t="s">
        <v>45</v>
      </c>
      <c r="H46" s="8">
        <f>SUM(H41)</f>
        <v>6.6304940000000041</v>
      </c>
      <c r="I46" s="8">
        <f>SUM(I41)</f>
        <v>6.83</v>
      </c>
      <c r="J46" s="8">
        <f t="shared" si="28"/>
        <v>0.19950599999999596</v>
      </c>
      <c r="K46" s="9">
        <f t="shared" si="25"/>
        <v>3.0089160777461807E-2</v>
      </c>
      <c r="M46" s="10" t="s">
        <v>45</v>
      </c>
      <c r="N46" s="8">
        <f>SUM(N41)</f>
        <v>17.014600000000009</v>
      </c>
      <c r="O46" s="8">
        <f>SUM(O41)</f>
        <v>17.53</v>
      </c>
      <c r="P46" s="8">
        <f t="shared" si="29"/>
        <v>0.51539999999999253</v>
      </c>
      <c r="Q46" s="9">
        <f t="shared" si="26"/>
        <v>3.0291631892609423E-2</v>
      </c>
    </row>
    <row r="47" spans="1:17" x14ac:dyDescent="0.35">
      <c r="A47" s="10" t="s">
        <v>25</v>
      </c>
      <c r="B47" s="8">
        <f>SUM(B3:B41)</f>
        <v>18737.325684803396</v>
      </c>
      <c r="C47" s="8">
        <f>SUM(C3:C41)</f>
        <v>18385.57</v>
      </c>
      <c r="D47" s="8">
        <f>IFERROR(C47-B47,"")</f>
        <v>-351.75568480339643</v>
      </c>
      <c r="E47" s="9">
        <f t="shared" si="9"/>
        <v>-1.8772993047171196E-2</v>
      </c>
      <c r="G47" s="10" t="s">
        <v>25</v>
      </c>
      <c r="H47" s="8">
        <f>SUM(H3:H41)</f>
        <v>12146.313902496608</v>
      </c>
      <c r="I47" s="8">
        <f>SUM(I3:I41)</f>
        <v>13538.269999999999</v>
      </c>
      <c r="J47" s="8">
        <f t="shared" si="28"/>
        <v>1391.956097503391</v>
      </c>
      <c r="K47" s="9">
        <f t="shared" si="25"/>
        <v>0.11459905520943947</v>
      </c>
      <c r="M47" s="10" t="s">
        <v>25</v>
      </c>
      <c r="N47" s="8">
        <f>SUM(N3:N41)</f>
        <v>30883.639587299993</v>
      </c>
      <c r="O47" s="8">
        <f>SUM(O3:O41)</f>
        <v>31923.839999999997</v>
      </c>
      <c r="P47" s="8">
        <f t="shared" si="29"/>
        <v>1040.2004127000037</v>
      </c>
      <c r="Q47" s="9">
        <f t="shared" si="26"/>
        <v>3.3681276773083316E-2</v>
      </c>
    </row>
    <row r="48" spans="1:17" x14ac:dyDescent="0.35">
      <c r="A48" s="10"/>
      <c r="B48" s="8"/>
      <c r="C48" s="8"/>
      <c r="D48" s="8"/>
      <c r="E48" s="9"/>
      <c r="G48" s="10"/>
      <c r="H48" s="8"/>
      <c r="I48" s="8"/>
      <c r="J48" s="8"/>
      <c r="K48" s="9"/>
      <c r="M48" s="10"/>
      <c r="N48" s="8"/>
      <c r="O48" s="8"/>
      <c r="P48" s="8"/>
      <c r="Q48" s="9"/>
    </row>
    <row r="49" spans="1:18" ht="18.5" x14ac:dyDescent="0.35">
      <c r="A49" s="15" t="s">
        <v>56</v>
      </c>
      <c r="B49" s="15"/>
      <c r="C49" s="15"/>
      <c r="D49" s="15"/>
      <c r="E49" s="15"/>
      <c r="F49" s="15"/>
      <c r="G49" s="15" t="s">
        <v>54</v>
      </c>
      <c r="H49" s="15"/>
      <c r="I49" s="15"/>
      <c r="J49" s="15"/>
      <c r="K49" s="15"/>
      <c r="L49" s="15"/>
      <c r="M49" s="15" t="s">
        <v>55</v>
      </c>
      <c r="N49" s="15"/>
      <c r="O49" s="15"/>
      <c r="P49" s="15"/>
      <c r="Q49" s="15"/>
      <c r="R49" s="15"/>
    </row>
  </sheetData>
  <mergeCells count="6">
    <mergeCell ref="G1:L1"/>
    <mergeCell ref="M1:R1"/>
    <mergeCell ref="A1:F1"/>
    <mergeCell ref="A49:F49"/>
    <mergeCell ref="G49:L49"/>
    <mergeCell ref="M49:R49"/>
  </mergeCells>
  <pageMargins left="0.7" right="0.7" top="0.75" bottom="0.75" header="0.3" footer="0.3"/>
  <pageSetup scale="78" fitToWidth="3" orientation="portrait" r:id="rId1"/>
  <headerFooter>
    <oddHeader>&amp;R&amp;"Times New Roman,Regular"&amp;12
&amp;"Times New Roman,Bold"&amp;14Exhibit DSS-5
Page &amp;P of &amp;N</oddHeader>
  </headerFooter>
  <colBreaks count="2" manualBreakCount="2">
    <brk id="6" max="1048575" man="1"/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60F3EDF-07BB-43B0-8F79-67DEF77217CB}"/>
</file>

<file path=customXml/itemProps2.xml><?xml version="1.0" encoding="utf-8"?>
<ds:datastoreItem xmlns:ds="http://schemas.openxmlformats.org/officeDocument/2006/customXml" ds:itemID="{9DA257F7-68A8-48D8-851B-E72C594611C3}"/>
</file>

<file path=customXml/itemProps3.xml><?xml version="1.0" encoding="utf-8"?>
<ds:datastoreItem xmlns:ds="http://schemas.openxmlformats.org/officeDocument/2006/customXml" ds:itemID="{77A39869-C790-416E-B4D7-900FE71795F8}"/>
</file>

<file path=customXml/itemProps4.xml><?xml version="1.0" encoding="utf-8"?>
<ds:datastoreItem xmlns:ds="http://schemas.openxmlformats.org/officeDocument/2006/customXml" ds:itemID="{5EAB264E-1F38-4A6D-BB26-68BF188B215B}"/>
</file>

<file path=customXml/itemProps5.xml><?xml version="1.0" encoding="utf-8"?>
<ds:datastoreItem xmlns:ds="http://schemas.openxmlformats.org/officeDocument/2006/customXml" ds:itemID="{78E18C44-2647-4865-BF2B-6B1AAE8F6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DSS-5</vt:lpstr>
      <vt:lpstr>'Exhibit DSS-5'!Print_Area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2020-12-07T16:38:08Z</dcterms:created>
  <dcterms:modified xsi:type="dcterms:W3CDTF">2020-12-07T16:39:53Z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2020-12-07T16:39:53Z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04ad8455-4542-4834-b99b-4534c2abf5b7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