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Breakdown" sheetId="3" r:id="rId1"/>
  </sheets>
  <definedNames>
    <definedName name="_xlnm.Print_Area" localSheetId="0">Breakdown!$A$1:$L$58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3" l="1"/>
  <c r="B39" i="3" s="1"/>
  <c r="B41" i="3" s="1"/>
  <c r="B7" i="3" l="1"/>
  <c r="B6" i="3"/>
  <c r="B3" i="3"/>
  <c r="B2" i="3"/>
  <c r="B31" i="3"/>
  <c r="B16" i="3" s="1"/>
  <c r="B23" i="3"/>
  <c r="B15" i="3" s="1"/>
  <c r="C16" i="3"/>
  <c r="B8" i="3" l="1"/>
  <c r="B4" i="3"/>
  <c r="B10" i="3" l="1"/>
  <c r="C15" i="3"/>
  <c r="D16" i="3" l="1"/>
  <c r="C8" i="3" l="1"/>
  <c r="D8" i="3" s="1"/>
  <c r="D15" i="3" l="1"/>
  <c r="C4" i="3" l="1"/>
  <c r="D4" i="3" s="1"/>
  <c r="D10" i="3" s="1"/>
  <c r="C10" i="3" s="1"/>
</calcChain>
</file>

<file path=xl/sharedStrings.xml><?xml version="1.0" encoding="utf-8"?>
<sst xmlns="http://schemas.openxmlformats.org/spreadsheetml/2006/main" count="77" uniqueCount="56">
  <si>
    <t>Total</t>
  </si>
  <si>
    <t>Channel</t>
  </si>
  <si>
    <t>Direct O&amp;M Expenses</t>
  </si>
  <si>
    <t>2019 Direct Cost Per Transaction</t>
  </si>
  <si>
    <t>Calls Handled by Customer Service Representative (CSR)</t>
  </si>
  <si>
    <t>Interactive Voice Response (IVR)</t>
  </si>
  <si>
    <t>2019 Transactions</t>
  </si>
  <si>
    <t>Total LG&amp;E and KU</t>
  </si>
  <si>
    <t>Total Direct O&amp;M Expenses for Contact Center</t>
  </si>
  <si>
    <t>Total Direct O&amp;M Expense for Contact Center</t>
  </si>
  <si>
    <t>Account/Billing Inquiry</t>
  </si>
  <si>
    <t>Outages and Emergencies</t>
  </si>
  <si>
    <t>Account Open and Close</t>
  </si>
  <si>
    <t>Customer Payments</t>
  </si>
  <si>
    <t>Payment Arrangements and Credit</t>
  </si>
  <si>
    <t>General Information and Other</t>
  </si>
  <si>
    <t xml:space="preserve">    Account/Billing Inquiry</t>
  </si>
  <si>
    <t xml:space="preserve">     Payment Arrangements and Credit</t>
  </si>
  <si>
    <t xml:space="preserve">   Accounting/Billing Inquiry</t>
  </si>
  <si>
    <t xml:space="preserve">   Payment Arrangements and Credit</t>
  </si>
  <si>
    <t>2019 Credit / Bill Contacts</t>
  </si>
  <si>
    <t xml:space="preserve">    Total CSR</t>
  </si>
  <si>
    <t xml:space="preserve">   Total IVR</t>
  </si>
  <si>
    <t>2019 Direct Cost</t>
  </si>
  <si>
    <t>2019 Calls Handled</t>
  </si>
  <si>
    <t>2019 Types</t>
  </si>
  <si>
    <t>Total Direct Cost for Contact Center</t>
  </si>
  <si>
    <t xml:space="preserve">Interactive Voice Response </t>
  </si>
  <si>
    <t>Calls Handled by Customer Service Representative</t>
  </si>
  <si>
    <t>2019 IVR Calls Handled</t>
  </si>
  <si>
    <t xml:space="preserve">    Rep Calls Handled</t>
  </si>
  <si>
    <t xml:space="preserve">    IVR Calls Handled</t>
  </si>
  <si>
    <t>Telephone Charges</t>
  </si>
  <si>
    <t>Materials, Training and Transportation</t>
  </si>
  <si>
    <t>Calls Handled by Customer Service Representatives</t>
  </si>
  <si>
    <t>Contact Center Labor and Support</t>
  </si>
  <si>
    <t>Subtract Cost of Email Team (does not take calls)</t>
  </si>
  <si>
    <t>A</t>
  </si>
  <si>
    <t>B</t>
  </si>
  <si>
    <t>C</t>
  </si>
  <si>
    <t>C = 2019 Oracle Year End Financials</t>
  </si>
  <si>
    <t>D</t>
  </si>
  <si>
    <t>Sources</t>
  </si>
  <si>
    <t>A= Contact Center Database - Based on Call Routing</t>
  </si>
  <si>
    <t>B= Contact Center Database - Based on IVR System</t>
  </si>
  <si>
    <t>D= Analysis by Information Technology</t>
  </si>
  <si>
    <t>IVR Information Technology Expenses</t>
  </si>
  <si>
    <t>Notes</t>
  </si>
  <si>
    <t xml:space="preserve">The direct costs for contact center coming from the Oracle Financials include the cost of contact center labor and support, telephone charges and materials, training and transportation.    </t>
  </si>
  <si>
    <t xml:space="preserve">The IVR Information Technology costs are divided by the quantity of IVR is based on the number of accounting/billing inquiry and payment arrangement and credit.    </t>
  </si>
  <si>
    <t>The customer contact per late payment is based on 2019 direct costs for LG&amp;E and KU.   The expenses shown do not not include any corporate burdens.</t>
  </si>
  <si>
    <t>Total Customer Contact Per Late Payment</t>
  </si>
  <si>
    <t>and payment arrangement and credit calls received.  The quantities were obtained from the Contact Center database based on the call center routing.</t>
  </si>
  <si>
    <t xml:space="preserve">The email team cost was removed since they do not take calls.  The remaining direct costs is divided by the quantity of calls handled, based on the number of accounting/billing inquiry </t>
  </si>
  <si>
    <t xml:space="preserve">The quantities were obtained from the Contact Center database based on the IVR system.  The average cost represents the weight average of the calls  handled by customer service </t>
  </si>
  <si>
    <t>representatives and IVR.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</si>
</sst>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0" fontId="5" fillId="0" borderId="3" applyNumberFormat="0" applyFill="0" applyAlignment="0" applyProtection="0"/>
  </cellStyleXfs>
  <cellXfs count="45">
    <xf numFmtId="0" fontId="0" fillId="0" borderId="0" xfId="0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indent="4"/>
    </xf>
    <xf numFmtId="0" fontId="0" fillId="0" borderId="0" xfId="0" applyFill="1" applyBorder="1"/>
    <xf numFmtId="43" fontId="0" fillId="0" borderId="0" xfId="1" applyFont="1" applyFill="1" applyBorder="1"/>
    <xf numFmtId="44" fontId="0" fillId="0" borderId="0" xfId="2" applyFont="1" applyFill="1" applyBorder="1"/>
    <xf numFmtId="43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/>
    <xf numFmtId="0" fontId="0" fillId="0" borderId="0" xfId="0" applyFill="1" applyBorder="1" applyAlignment="1">
      <alignment horizontal="left" vertical="center" indent="4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wrapText="1"/>
    </xf>
    <xf numFmtId="167" fontId="0" fillId="0" borderId="1" xfId="0" applyNumberFormat="1" applyBorder="1"/>
    <xf numFmtId="167" fontId="6" fillId="0" borderId="0" xfId="5" applyNumberFormat="1" applyFont="1" applyFill="1" applyBorder="1"/>
    <xf numFmtId="165" fontId="0" fillId="0" borderId="1" xfId="0" applyNumberFormat="1" applyBorder="1"/>
    <xf numFmtId="0" fontId="6" fillId="0" borderId="0" xfId="0" applyFont="1" applyFill="1" applyBorder="1"/>
    <xf numFmtId="0" fontId="6" fillId="0" borderId="1" xfId="0" applyFont="1" applyFill="1" applyBorder="1"/>
    <xf numFmtId="166" fontId="0" fillId="0" borderId="0" xfId="2" applyNumberFormat="1" applyFont="1"/>
    <xf numFmtId="166" fontId="0" fillId="0" borderId="0" xfId="0" applyNumberFormat="1"/>
    <xf numFmtId="164" fontId="0" fillId="0" borderId="0" xfId="0" applyNumberFormat="1" applyFill="1"/>
    <xf numFmtId="164" fontId="2" fillId="2" borderId="0" xfId="0" applyNumberFormat="1" applyFont="1" applyFill="1"/>
    <xf numFmtId="0" fontId="9" fillId="2" borderId="0" xfId="0" applyFont="1" applyFill="1" applyBorder="1"/>
    <xf numFmtId="0" fontId="6" fillId="0" borderId="4" xfId="0" applyFont="1" applyFill="1" applyBorder="1"/>
    <xf numFmtId="0" fontId="0" fillId="0" borderId="4" xfId="0" applyBorder="1"/>
    <xf numFmtId="0" fontId="0" fillId="0" borderId="4" xfId="0" applyBorder="1" applyAlignment="1">
      <alignment wrapText="1"/>
    </xf>
    <xf numFmtId="165" fontId="6" fillId="0" borderId="4" xfId="1" applyNumberFormat="1" applyFont="1" applyFill="1" applyBorder="1"/>
    <xf numFmtId="167" fontId="6" fillId="0" borderId="4" xfId="4" applyNumberFormat="1" applyFont="1" applyFill="1" applyBorder="1" applyAlignment="1">
      <alignment horizontal="right"/>
    </xf>
    <xf numFmtId="164" fontId="0" fillId="0" borderId="4" xfId="2" applyNumberFormat="1" applyFont="1" applyFill="1" applyBorder="1"/>
    <xf numFmtId="167" fontId="6" fillId="0" borderId="1" xfId="5" applyNumberFormat="1" applyFont="1" applyFill="1" applyBorder="1"/>
    <xf numFmtId="167" fontId="0" fillId="0" borderId="0" xfId="0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6" fillId="0" borderId="4" xfId="3" applyFont="1" applyFill="1" applyBorder="1" applyAlignment="1">
      <alignment horizontal="center" wrapText="1"/>
    </xf>
    <xf numFmtId="0" fontId="6" fillId="0" borderId="5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0" fontId="0" fillId="0" borderId="0" xfId="0" applyAlignment="1">
      <alignment vertical="center"/>
    </xf>
    <xf numFmtId="0" fontId="10" fillId="0" borderId="0" xfId="0" applyFont="1" applyFill="1" applyBorder="1"/>
  </cellXfs>
  <cellStyles count="6">
    <cellStyle name="Bad" xfId="4" builtinId="27"/>
    <cellStyle name="Comma" xfId="1" builtinId="3"/>
    <cellStyle name="Currency" xfId="2" builtinId="4"/>
    <cellStyle name="Heading 3" xfId="3" builtinId="18"/>
    <cellStyle name="Linked Cell" xfId="5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zoomScaleNormal="100" workbookViewId="0">
      <selection activeCell="A54" sqref="A54"/>
    </sheetView>
  </sheetViews>
  <sheetFormatPr defaultRowHeight="15" x14ac:dyDescent="0.25"/>
  <cols>
    <col min="1" max="1" width="52.140625" customWidth="1"/>
    <col min="2" max="2" width="23.5703125" customWidth="1"/>
    <col min="3" max="3" width="15.28515625" customWidth="1"/>
    <col min="4" max="4" width="16.140625" customWidth="1"/>
  </cols>
  <sheetData>
    <row r="1" spans="1:4" ht="30" x14ac:dyDescent="0.25">
      <c r="A1" s="37" t="s">
        <v>4</v>
      </c>
      <c r="B1" s="27" t="s">
        <v>20</v>
      </c>
      <c r="C1" s="28" t="s">
        <v>3</v>
      </c>
      <c r="D1" s="27" t="s">
        <v>23</v>
      </c>
    </row>
    <row r="2" spans="1:4" x14ac:dyDescent="0.25">
      <c r="A2" s="19" t="s">
        <v>16</v>
      </c>
      <c r="B2" s="1">
        <f>B19</f>
        <v>577491</v>
      </c>
    </row>
    <row r="3" spans="1:4" x14ac:dyDescent="0.25">
      <c r="A3" s="20" t="s">
        <v>17</v>
      </c>
      <c r="B3" s="18">
        <f>B20</f>
        <v>460265</v>
      </c>
    </row>
    <row r="4" spans="1:4" x14ac:dyDescent="0.25">
      <c r="A4" s="19" t="s">
        <v>21</v>
      </c>
      <c r="B4" s="1">
        <f>SUM(B2:B3)</f>
        <v>1037756</v>
      </c>
      <c r="C4" s="3">
        <f>ROUND(D15,2)</f>
        <v>8.0299999999999994</v>
      </c>
      <c r="D4" s="21">
        <f>B4*C4</f>
        <v>8333180.6799999997</v>
      </c>
    </row>
    <row r="5" spans="1:4" x14ac:dyDescent="0.25">
      <c r="A5" s="19" t="s">
        <v>5</v>
      </c>
      <c r="D5" s="22"/>
    </row>
    <row r="6" spans="1:4" x14ac:dyDescent="0.25">
      <c r="A6" s="19" t="s">
        <v>18</v>
      </c>
      <c r="B6" s="1">
        <f>B26</f>
        <v>528347</v>
      </c>
      <c r="D6" s="22"/>
    </row>
    <row r="7" spans="1:4" x14ac:dyDescent="0.25">
      <c r="A7" s="20" t="s">
        <v>19</v>
      </c>
      <c r="B7" s="18">
        <f>B27</f>
        <v>525455</v>
      </c>
      <c r="D7" s="22"/>
    </row>
    <row r="8" spans="1:4" x14ac:dyDescent="0.25">
      <c r="A8" s="19" t="s">
        <v>22</v>
      </c>
      <c r="B8" s="1">
        <f>SUM(B6:B7)</f>
        <v>1053802</v>
      </c>
      <c r="C8" s="3">
        <f>ROUND(D16,2)</f>
        <v>7.0000000000000007E-2</v>
      </c>
      <c r="D8" s="21">
        <f>C8*B8</f>
        <v>73766.140000000014</v>
      </c>
    </row>
    <row r="9" spans="1:4" x14ac:dyDescent="0.25">
      <c r="B9" s="1"/>
      <c r="C9" s="3"/>
      <c r="D9" s="22"/>
    </row>
    <row r="10" spans="1:4" x14ac:dyDescent="0.25">
      <c r="A10" s="19" t="s">
        <v>0</v>
      </c>
      <c r="B10" s="1">
        <f>SUM(B4+B8)</f>
        <v>2091558</v>
      </c>
      <c r="C10" s="24">
        <f>D10/B10</f>
        <v>4.0194662639047065</v>
      </c>
      <c r="D10" s="22">
        <f>D4+D8</f>
        <v>8406946.8200000003</v>
      </c>
    </row>
    <row r="11" spans="1:4" x14ac:dyDescent="0.25">
      <c r="A11" s="19"/>
      <c r="B11" s="1"/>
      <c r="C11" s="23"/>
      <c r="D11" s="22"/>
    </row>
    <row r="12" spans="1:4" x14ac:dyDescent="0.25">
      <c r="A12" s="25" t="s">
        <v>51</v>
      </c>
      <c r="B12" s="1"/>
      <c r="C12" s="23"/>
      <c r="D12" s="22"/>
    </row>
    <row r="14" spans="1:4" ht="30" x14ac:dyDescent="0.25">
      <c r="A14" s="36" t="s">
        <v>1</v>
      </c>
      <c r="B14" s="36" t="s">
        <v>6</v>
      </c>
      <c r="C14" s="36" t="s">
        <v>2</v>
      </c>
      <c r="D14" s="36" t="s">
        <v>3</v>
      </c>
    </row>
    <row r="15" spans="1:4" x14ac:dyDescent="0.25">
      <c r="A15" s="26" t="s">
        <v>28</v>
      </c>
      <c r="B15" s="29">
        <f>B23</f>
        <v>1642705</v>
      </c>
      <c r="C15" s="30">
        <f>B41</f>
        <v>13195878</v>
      </c>
      <c r="D15" s="31">
        <f t="shared" ref="D15:D16" si="0">C15/B15</f>
        <v>8.0330174924895221</v>
      </c>
    </row>
    <row r="16" spans="1:4" x14ac:dyDescent="0.25">
      <c r="A16" s="26" t="s">
        <v>27</v>
      </c>
      <c r="B16" s="29">
        <f>B31</f>
        <v>2616073</v>
      </c>
      <c r="C16" s="30">
        <f>B43</f>
        <v>176040</v>
      </c>
      <c r="D16" s="31">
        <f t="shared" si="0"/>
        <v>6.729170019338146E-2</v>
      </c>
    </row>
    <row r="18" spans="1:3" x14ac:dyDescent="0.25">
      <c r="A18" s="27" t="s">
        <v>25</v>
      </c>
      <c r="B18" s="27" t="s">
        <v>24</v>
      </c>
      <c r="C18" s="27" t="s">
        <v>42</v>
      </c>
    </row>
    <row r="19" spans="1:3" x14ac:dyDescent="0.25">
      <c r="A19" t="s">
        <v>10</v>
      </c>
      <c r="B19" s="34">
        <v>577491</v>
      </c>
      <c r="C19" s="38" t="s">
        <v>37</v>
      </c>
    </row>
    <row r="20" spans="1:3" x14ac:dyDescent="0.25">
      <c r="A20" t="s">
        <v>14</v>
      </c>
      <c r="B20" s="34">
        <v>460265</v>
      </c>
      <c r="C20" s="38" t="s">
        <v>37</v>
      </c>
    </row>
    <row r="21" spans="1:3" x14ac:dyDescent="0.25">
      <c r="A21" t="s">
        <v>11</v>
      </c>
      <c r="B21" s="34">
        <v>204665</v>
      </c>
      <c r="C21" s="38" t="s">
        <v>37</v>
      </c>
    </row>
    <row r="22" spans="1:3" x14ac:dyDescent="0.25">
      <c r="A22" s="2" t="s">
        <v>12</v>
      </c>
      <c r="B22" s="35">
        <v>400284</v>
      </c>
      <c r="C22" s="38" t="s">
        <v>37</v>
      </c>
    </row>
    <row r="23" spans="1:3" x14ac:dyDescent="0.25">
      <c r="A23" t="s">
        <v>30</v>
      </c>
      <c r="B23" s="34">
        <f>SUM(B19:B22)</f>
        <v>1642705</v>
      </c>
      <c r="C23" s="38" t="s">
        <v>37</v>
      </c>
    </row>
    <row r="24" spans="1:3" x14ac:dyDescent="0.25">
      <c r="B24" s="34"/>
    </row>
    <row r="25" spans="1:3" x14ac:dyDescent="0.25">
      <c r="A25" s="27" t="s">
        <v>25</v>
      </c>
      <c r="B25" s="27" t="s">
        <v>29</v>
      </c>
      <c r="C25" s="42"/>
    </row>
    <row r="26" spans="1:3" x14ac:dyDescent="0.25">
      <c r="A26" t="s">
        <v>10</v>
      </c>
      <c r="B26" s="34">
        <v>528347</v>
      </c>
      <c r="C26" s="39" t="s">
        <v>38</v>
      </c>
    </row>
    <row r="27" spans="1:3" x14ac:dyDescent="0.25">
      <c r="A27" t="s">
        <v>14</v>
      </c>
      <c r="B27" s="34">
        <v>525455</v>
      </c>
      <c r="C27" s="39" t="s">
        <v>38</v>
      </c>
    </row>
    <row r="28" spans="1:3" x14ac:dyDescent="0.25">
      <c r="A28" t="s">
        <v>13</v>
      </c>
      <c r="B28" s="34">
        <v>1255060</v>
      </c>
      <c r="C28" s="39" t="s">
        <v>38</v>
      </c>
    </row>
    <row r="29" spans="1:3" x14ac:dyDescent="0.25">
      <c r="A29" t="s">
        <v>11</v>
      </c>
      <c r="B29" s="34">
        <v>211778</v>
      </c>
      <c r="C29" s="39" t="s">
        <v>38</v>
      </c>
    </row>
    <row r="30" spans="1:3" x14ac:dyDescent="0.25">
      <c r="A30" s="2" t="s">
        <v>15</v>
      </c>
      <c r="B30" s="35">
        <v>95433</v>
      </c>
      <c r="C30" s="39" t="s">
        <v>38</v>
      </c>
    </row>
    <row r="31" spans="1:3" x14ac:dyDescent="0.25">
      <c r="A31" t="s">
        <v>31</v>
      </c>
      <c r="B31" s="34">
        <f>SUM(B26:B30)</f>
        <v>2616073</v>
      </c>
      <c r="C31" s="39" t="s">
        <v>38</v>
      </c>
    </row>
    <row r="33" spans="1:7" x14ac:dyDescent="0.25">
      <c r="A33" s="28" t="s">
        <v>8</v>
      </c>
      <c r="B33" s="27" t="s">
        <v>7</v>
      </c>
      <c r="C33" s="42"/>
    </row>
    <row r="34" spans="1:7" x14ac:dyDescent="0.25">
      <c r="A34" s="5" t="s">
        <v>35</v>
      </c>
      <c r="B34" s="4">
        <v>12776435</v>
      </c>
      <c r="C34" s="38" t="s">
        <v>39</v>
      </c>
    </row>
    <row r="35" spans="1:7" x14ac:dyDescent="0.25">
      <c r="A35" s="5" t="s">
        <v>32</v>
      </c>
      <c r="B35" s="4">
        <v>483731</v>
      </c>
      <c r="C35" s="38" t="s">
        <v>39</v>
      </c>
    </row>
    <row r="36" spans="1:7" x14ac:dyDescent="0.25">
      <c r="A36" s="15" t="s">
        <v>33</v>
      </c>
      <c r="B36" s="16">
        <v>656430</v>
      </c>
      <c r="C36" s="38" t="s">
        <v>39</v>
      </c>
    </row>
    <row r="37" spans="1:7" x14ac:dyDescent="0.25">
      <c r="A37" s="5" t="s">
        <v>9</v>
      </c>
      <c r="B37" s="4">
        <f>SUM(B34:B36)</f>
        <v>13916596</v>
      </c>
      <c r="C37" s="38" t="s">
        <v>39</v>
      </c>
    </row>
    <row r="39" spans="1:7" x14ac:dyDescent="0.25">
      <c r="A39" t="s">
        <v>26</v>
      </c>
      <c r="B39" s="17">
        <f>B37</f>
        <v>13916596</v>
      </c>
      <c r="C39" s="38" t="s">
        <v>39</v>
      </c>
    </row>
    <row r="40" spans="1:7" x14ac:dyDescent="0.25">
      <c r="A40" s="15" t="s">
        <v>36</v>
      </c>
      <c r="B40" s="32">
        <v>720718</v>
      </c>
      <c r="C40" s="38" t="s">
        <v>39</v>
      </c>
    </row>
    <row r="41" spans="1:7" x14ac:dyDescent="0.25">
      <c r="A41" s="14" t="s">
        <v>34</v>
      </c>
      <c r="B41" s="33">
        <f>B39-B40</f>
        <v>13195878</v>
      </c>
      <c r="C41" s="38" t="s">
        <v>39</v>
      </c>
    </row>
    <row r="42" spans="1:7" x14ac:dyDescent="0.25">
      <c r="A42" s="7"/>
      <c r="B42" s="7"/>
      <c r="C42" s="42"/>
      <c r="D42" s="7"/>
      <c r="E42" s="7"/>
      <c r="F42" s="7"/>
      <c r="G42" s="8"/>
    </row>
    <row r="43" spans="1:7" x14ac:dyDescent="0.25">
      <c r="A43" s="7" t="s">
        <v>46</v>
      </c>
      <c r="B43" s="41">
        <v>176040</v>
      </c>
      <c r="C43" s="40" t="s">
        <v>41</v>
      </c>
      <c r="D43" s="7"/>
      <c r="E43" s="7"/>
      <c r="F43" s="7"/>
      <c r="G43" s="7"/>
    </row>
    <row r="44" spans="1:7" x14ac:dyDescent="0.25">
      <c r="A44" s="7"/>
      <c r="B44" s="4"/>
      <c r="C44" s="7"/>
      <c r="D44" s="7"/>
      <c r="E44" s="7"/>
      <c r="F44" s="7"/>
      <c r="G44" s="7"/>
    </row>
    <row r="45" spans="1:7" x14ac:dyDescent="0.25">
      <c r="A45" s="44" t="s">
        <v>42</v>
      </c>
      <c r="B45" s="7"/>
      <c r="C45" s="7"/>
      <c r="D45" s="7"/>
      <c r="E45" s="7"/>
      <c r="F45" s="7"/>
      <c r="G45" s="8"/>
    </row>
    <row r="46" spans="1:7" x14ac:dyDescent="0.25">
      <c r="A46" s="7" t="s">
        <v>43</v>
      </c>
      <c r="B46" s="7"/>
      <c r="C46" s="7"/>
      <c r="D46" s="7"/>
      <c r="E46" s="7"/>
      <c r="F46" s="7"/>
      <c r="G46" s="9"/>
    </row>
    <row r="47" spans="1:7" x14ac:dyDescent="0.25">
      <c r="A47" s="7" t="s">
        <v>44</v>
      </c>
      <c r="B47" s="7"/>
      <c r="C47" s="7"/>
      <c r="D47" s="7"/>
      <c r="E47" s="7"/>
      <c r="F47" s="7"/>
      <c r="G47" s="10"/>
    </row>
    <row r="48" spans="1:7" x14ac:dyDescent="0.25">
      <c r="A48" s="7" t="s">
        <v>40</v>
      </c>
      <c r="B48" s="7"/>
      <c r="C48" s="7"/>
      <c r="D48" s="7"/>
      <c r="E48" s="7"/>
      <c r="F48" s="7"/>
      <c r="G48" s="7"/>
    </row>
    <row r="49" spans="1:7" x14ac:dyDescent="0.25">
      <c r="A49" s="7" t="s">
        <v>45</v>
      </c>
      <c r="B49" s="7"/>
      <c r="C49" s="7"/>
      <c r="D49" s="7"/>
      <c r="E49" s="7"/>
      <c r="F49" s="7"/>
      <c r="G49" s="7"/>
    </row>
    <row r="50" spans="1:7" x14ac:dyDescent="0.25">
      <c r="A50" s="11"/>
      <c r="B50" s="12"/>
      <c r="C50" s="7"/>
      <c r="D50" s="7"/>
      <c r="E50" s="7"/>
      <c r="F50" s="7"/>
      <c r="G50" s="7"/>
    </row>
    <row r="51" spans="1:7" x14ac:dyDescent="0.25">
      <c r="A51" s="44" t="s">
        <v>47</v>
      </c>
      <c r="B51" s="12"/>
      <c r="C51" s="7"/>
      <c r="D51" s="7"/>
      <c r="E51" s="7"/>
      <c r="F51" s="7"/>
      <c r="G51" s="8"/>
    </row>
    <row r="52" spans="1:7" x14ac:dyDescent="0.25">
      <c r="A52" s="43" t="s">
        <v>50</v>
      </c>
      <c r="B52" s="12"/>
      <c r="C52" s="7"/>
      <c r="D52" s="7"/>
      <c r="E52" s="7"/>
      <c r="F52" s="7"/>
      <c r="G52" s="9"/>
    </row>
    <row r="53" spans="1:7" x14ac:dyDescent="0.25">
      <c r="A53" s="43" t="s">
        <v>48</v>
      </c>
      <c r="B53" s="12"/>
      <c r="C53" s="7"/>
      <c r="D53" s="7"/>
      <c r="E53" s="7"/>
      <c r="F53" s="7"/>
      <c r="G53" s="10"/>
    </row>
    <row r="54" spans="1:7" x14ac:dyDescent="0.25">
      <c r="A54" s="43" t="s">
        <v>53</v>
      </c>
      <c r="B54" s="12"/>
      <c r="C54" s="7"/>
      <c r="D54" s="7"/>
      <c r="E54" s="7"/>
      <c r="F54" s="7"/>
      <c r="G54" s="10"/>
    </row>
    <row r="55" spans="1:7" x14ac:dyDescent="0.25">
      <c r="A55" s="43" t="s">
        <v>52</v>
      </c>
      <c r="B55" s="12"/>
      <c r="C55" s="7"/>
      <c r="D55" s="7"/>
      <c r="E55" s="7"/>
      <c r="F55" s="7"/>
      <c r="G55" s="10"/>
    </row>
    <row r="56" spans="1:7" x14ac:dyDescent="0.25">
      <c r="A56" s="43" t="s">
        <v>49</v>
      </c>
      <c r="B56" s="12"/>
      <c r="C56" s="7"/>
      <c r="D56" s="7"/>
      <c r="E56" s="7"/>
      <c r="F56" s="7"/>
      <c r="G56" s="7"/>
    </row>
    <row r="57" spans="1:7" x14ac:dyDescent="0.25">
      <c r="A57" s="43" t="s">
        <v>54</v>
      </c>
      <c r="B57" s="12"/>
      <c r="C57" s="7"/>
      <c r="D57" s="7"/>
      <c r="E57" s="7"/>
      <c r="F57" s="7"/>
      <c r="G57" s="7"/>
    </row>
    <row r="58" spans="1:7" x14ac:dyDescent="0.25">
      <c r="A58" s="43" t="s">
        <v>55</v>
      </c>
      <c r="B58" s="12"/>
      <c r="C58" s="7"/>
      <c r="D58" s="7"/>
      <c r="E58" s="7"/>
      <c r="F58" s="7"/>
      <c r="G58" s="10"/>
    </row>
    <row r="59" spans="1:7" x14ac:dyDescent="0.25">
      <c r="A59" s="11"/>
      <c r="B59" s="12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13"/>
      <c r="B63" s="7"/>
    </row>
    <row r="64" spans="1:7" x14ac:dyDescent="0.25">
      <c r="A64" s="6"/>
    </row>
  </sheetData>
  <pageMargins left="0.7" right="0.7" top="0.75" bottom="0.75" header="0.3" footer="0.3"/>
  <pageSetup scale="50" orientation="portrait" horizontalDpi="90" verticalDpi="90" r:id="rId1"/>
  <headerFooter scaleWithDoc="0">
    <oddHeader>&amp;R&amp;"Times New Roman,Bold"&amp;12Case Nos. 2020-00349 and 2020-00350
Attachment to Response to PSC-PH DR1 Question No. 21
Page 1 of 1
Seelye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0465c2eaab3bb1bd9094b9ee88cf7ab4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e14687813701f2e93e2ae4210dcf35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1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Post Hearing DR01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021</Data_x0020_Request_x0020_Question_x0020_No_x002e_>
    <Year xmlns="54fcda00-7b58-44a7-b108-8bd10a8a08ba">2020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  <Value>LGE</Value>
    </Company>
    <Department xmlns="54fcda00-7b58-44a7-b108-8bd10a8a08ba" xsi:nil="true"/>
    <Intervemprs xmlns="54fcda00-7b58-44a7-b108-8bd10a8a08ba">KY Public Service Commission - PSC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B848B3F-F6ED-42D3-A67E-0A5A05D7243F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6FE8D934-7EBF-45DE-AD50-AECABC4F5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2FAE1A-6EE3-4546-968D-90A007869FC3}">
  <ds:schemaRefs/>
</ds:datastoreItem>
</file>

<file path=customXml/itemProps4.xml><?xml version="1.0" encoding="utf-8"?>
<ds:datastoreItem xmlns:ds="http://schemas.openxmlformats.org/officeDocument/2006/customXml" ds:itemID="{35064A7D-0087-40D3-9F37-668008FD8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CA38E9C-C681-4DBF-A358-758D5E36E709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54fcda00-7b58-44a7-b108-8bd10a8a08ba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Breakdown</vt:lpstr>
      <vt:lpstr>Breakdown!Print_Area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2021-05-11T13:13:09Z</dcterms:created>
  <dcterms:modified xsi:type="dcterms:W3CDTF">2021-05-13T17:57:41Z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2021-05-11T13:14:03Z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52442757-1232-470a-a2e8-47279ba9c62b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